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420" windowWidth="15135" windowHeight="9000" tabRatio="602" activeTab="2"/>
  </bookViews>
  <sheets>
    <sheet name="CX21" sheetId="31" r:id="rId1"/>
    <sheet name="CK9" sheetId="61" state="hidden" r:id="rId2"/>
    <sheet name="CX21.1" sheetId="62" r:id="rId3"/>
    <sheet name="CX21.2" sheetId="63" r:id="rId4"/>
    <sheet name="CX21.3" sheetId="64" r:id="rId5"/>
    <sheet name="CX21.4" sheetId="66" r:id="rId6"/>
    <sheet name="Nợ môn CX21.1" sheetId="65" r:id="rId7"/>
    <sheet name="Nợ môn CX21.2" sheetId="67" state="hidden" r:id="rId8"/>
    <sheet name="Nợ môn CX21.3" sheetId="68" state="hidden" r:id="rId9"/>
    <sheet name="Nợ môn CX21.4" sheetId="69" state="hidden" r:id="rId10"/>
    <sheet name="Sheet1" sheetId="70" r:id="rId11"/>
  </sheets>
  <definedNames>
    <definedName name="_xlnm._FilterDatabase" localSheetId="0" hidden="1">'CX21'!$A$1:$J$7</definedName>
    <definedName name="_xlnm._FilterDatabase" localSheetId="2" hidden="1">CX21.1!$A$1:$MA$45</definedName>
    <definedName name="_xlnm._FilterDatabase" localSheetId="3" hidden="1">CX21.2!$A$1:$LL$37</definedName>
    <definedName name="_xlnm._FilterDatabase" localSheetId="4" hidden="1">CX21.3!$A$1:$LL$36</definedName>
    <definedName name="_xlnm._FilterDatabase" localSheetId="5" hidden="1">CX21.4!$A$1:$LL$73</definedName>
    <definedName name="_xlnm.Print_Titles" localSheetId="0">'CX21'!$A:$E,'CX21'!$1:$1</definedName>
    <definedName name="_xlnm.Print_Titles" localSheetId="2">CX21.1!$A:$E,CX21.1!$1:$1</definedName>
  </definedNames>
  <calcPr calcId="124519"/>
</workbook>
</file>

<file path=xl/calcChain.xml><?xml version="1.0" encoding="utf-8"?>
<calcChain xmlns="http://schemas.openxmlformats.org/spreadsheetml/2006/main">
  <c r="LS32" i="64"/>
  <c r="LS33"/>
  <c r="LS34"/>
  <c r="LS35"/>
  <c r="LV31" i="66"/>
  <c r="LS3"/>
  <c r="LS4"/>
  <c r="LS5"/>
  <c r="LS6"/>
  <c r="LS7"/>
  <c r="LS8"/>
  <c r="LS9"/>
  <c r="LS10"/>
  <c r="LS11"/>
  <c r="LS12"/>
  <c r="LS13"/>
  <c r="LS14"/>
  <c r="LS15"/>
  <c r="LS16"/>
  <c r="LS17"/>
  <c r="LS18"/>
  <c r="LS19"/>
  <c r="LS20"/>
  <c r="LS21"/>
  <c r="LS22"/>
  <c r="LS23"/>
  <c r="LS24"/>
  <c r="LS25"/>
  <c r="LS26"/>
  <c r="LS27"/>
  <c r="LS28"/>
  <c r="LS29"/>
  <c r="LS30"/>
  <c r="LS31"/>
  <c r="LW31" s="1"/>
  <c r="LM3"/>
  <c r="LM4"/>
  <c r="LM5"/>
  <c r="LM6"/>
  <c r="LM7"/>
  <c r="LM8"/>
  <c r="LM9"/>
  <c r="LM10"/>
  <c r="LM11"/>
  <c r="LM12"/>
  <c r="LM13"/>
  <c r="LM14"/>
  <c r="LM15"/>
  <c r="LM16"/>
  <c r="LM17"/>
  <c r="LM18"/>
  <c r="LM19"/>
  <c r="LM20"/>
  <c r="LM21"/>
  <c r="LM22"/>
  <c r="LM23"/>
  <c r="LM24"/>
  <c r="LM25"/>
  <c r="LM26"/>
  <c r="LM27"/>
  <c r="LM28"/>
  <c r="LM29"/>
  <c r="LM30"/>
  <c r="LS3" i="64"/>
  <c r="LS4"/>
  <c r="LS5"/>
  <c r="LS6"/>
  <c r="LS7"/>
  <c r="LS8"/>
  <c r="LS9"/>
  <c r="LS10"/>
  <c r="LS11"/>
  <c r="LS12"/>
  <c r="LS13"/>
  <c r="LS14"/>
  <c r="LS15"/>
  <c r="LS16"/>
  <c r="LS17"/>
  <c r="LS18"/>
  <c r="LS19"/>
  <c r="LS20"/>
  <c r="LS21"/>
  <c r="LS22"/>
  <c r="LS23"/>
  <c r="LS24"/>
  <c r="LS25"/>
  <c r="LS26"/>
  <c r="LS27"/>
  <c r="LS28"/>
  <c r="LS29"/>
  <c r="LS30"/>
  <c r="LS31"/>
  <c r="LM3"/>
  <c r="LM4"/>
  <c r="LM5"/>
  <c r="LM6"/>
  <c r="LM7"/>
  <c r="LM8"/>
  <c r="LM9"/>
  <c r="LM10"/>
  <c r="LM11"/>
  <c r="LM12"/>
  <c r="LM13"/>
  <c r="LM14"/>
  <c r="LM15"/>
  <c r="LM16"/>
  <c r="LM17"/>
  <c r="LM18"/>
  <c r="LM19"/>
  <c r="LM20"/>
  <c r="LM21"/>
  <c r="LM22"/>
  <c r="LM23"/>
  <c r="LM24"/>
  <c r="LM25"/>
  <c r="LM26"/>
  <c r="LM27"/>
  <c r="LM28"/>
  <c r="LM29"/>
  <c r="LM30"/>
  <c r="LM31"/>
  <c r="LM32"/>
  <c r="LM33"/>
  <c r="LM34"/>
  <c r="LM35"/>
  <c r="LS3" i="63"/>
  <c r="LS4"/>
  <c r="LS5"/>
  <c r="LS6"/>
  <c r="LS7"/>
  <c r="LS8"/>
  <c r="LS9"/>
  <c r="LS10"/>
  <c r="LS11"/>
  <c r="LS12"/>
  <c r="LS13"/>
  <c r="LS14"/>
  <c r="LS15"/>
  <c r="LS16"/>
  <c r="LS17"/>
  <c r="LS18"/>
  <c r="LS19"/>
  <c r="LS20"/>
  <c r="LS21"/>
  <c r="LS22"/>
  <c r="LS23"/>
  <c r="LS24"/>
  <c r="LS25"/>
  <c r="LS26"/>
  <c r="LS27"/>
  <c r="LS28"/>
  <c r="LS29"/>
  <c r="LS30"/>
  <c r="LS31"/>
  <c r="LM3"/>
  <c r="LM4"/>
  <c r="LM5"/>
  <c r="LM6"/>
  <c r="LM7"/>
  <c r="LM8"/>
  <c r="LM9"/>
  <c r="LM10"/>
  <c r="LM11"/>
  <c r="LM12"/>
  <c r="LM13"/>
  <c r="LM14"/>
  <c r="LM15"/>
  <c r="LM16"/>
  <c r="LM17"/>
  <c r="LM18"/>
  <c r="LM19"/>
  <c r="LM20"/>
  <c r="LM21"/>
  <c r="LM22"/>
  <c r="LM23"/>
  <c r="LM24"/>
  <c r="LM25"/>
  <c r="LM26"/>
  <c r="LM27"/>
  <c r="LM28"/>
  <c r="LM29"/>
  <c r="LM30"/>
  <c r="LM31"/>
  <c r="LM32"/>
  <c r="LM33"/>
  <c r="LM34"/>
  <c r="LM35"/>
  <c r="LM36"/>
  <c r="LM37"/>
  <c r="LS2" i="64"/>
  <c r="LM2"/>
  <c r="LS2" i="66"/>
  <c r="LM2"/>
  <c r="LS2" i="63"/>
  <c r="LM2"/>
  <c r="LT3" i="65"/>
  <c r="LX3" s="1"/>
  <c r="LT4"/>
  <c r="LT5"/>
  <c r="LT6"/>
  <c r="LX6" s="1"/>
  <c r="LT7"/>
  <c r="LX7" s="1"/>
  <c r="LT8"/>
  <c r="LT9"/>
  <c r="LT10"/>
  <c r="LX10" s="1"/>
  <c r="LT11"/>
  <c r="LX11" s="1"/>
  <c r="LT12"/>
  <c r="LT13"/>
  <c r="LT14"/>
  <c r="LX14" s="1"/>
  <c r="LT15"/>
  <c r="LX15" s="1"/>
  <c r="LT16"/>
  <c r="LT17"/>
  <c r="LT18"/>
  <c r="LX18" s="1"/>
  <c r="LT19"/>
  <c r="LX19" s="1"/>
  <c r="LT20"/>
  <c r="LT21"/>
  <c r="LT22"/>
  <c r="LX22" s="1"/>
  <c r="LT23"/>
  <c r="LX23" s="1"/>
  <c r="LT24"/>
  <c r="LT25"/>
  <c r="LT26"/>
  <c r="LX26" s="1"/>
  <c r="LT27"/>
  <c r="LX27" s="1"/>
  <c r="LT28"/>
  <c r="LT29"/>
  <c r="LT30"/>
  <c r="LX30" s="1"/>
  <c r="LT31"/>
  <c r="LX31" s="1"/>
  <c r="LT3" i="70"/>
  <c r="LT4"/>
  <c r="LT5"/>
  <c r="LX5" s="1"/>
  <c r="LT6"/>
  <c r="LX6" s="1"/>
  <c r="LT7"/>
  <c r="LT8"/>
  <c r="LT9"/>
  <c r="LX9" s="1"/>
  <c r="LT10"/>
  <c r="LX10" s="1"/>
  <c r="LT11"/>
  <c r="LT12"/>
  <c r="LT13"/>
  <c r="LX13" s="1"/>
  <c r="LT14"/>
  <c r="LX14" s="1"/>
  <c r="LT15"/>
  <c r="LT16"/>
  <c r="LT17"/>
  <c r="LX17" s="1"/>
  <c r="LT18"/>
  <c r="LX18" s="1"/>
  <c r="LT19"/>
  <c r="LT20"/>
  <c r="LT21"/>
  <c r="LX21" s="1"/>
  <c r="LT22"/>
  <c r="LX22" s="1"/>
  <c r="LT23"/>
  <c r="LT24"/>
  <c r="LT25"/>
  <c r="LX25" s="1"/>
  <c r="LT26"/>
  <c r="LX26" s="1"/>
  <c r="LT27"/>
  <c r="LT28"/>
  <c r="LT29"/>
  <c r="LX29" s="1"/>
  <c r="LT30"/>
  <c r="LX30" s="1"/>
  <c r="LT31"/>
  <c r="LU3" i="65"/>
  <c r="LY3" s="1"/>
  <c r="LU4"/>
  <c r="LY4" s="1"/>
  <c r="LU5"/>
  <c r="LY5" s="1"/>
  <c r="LU6"/>
  <c r="LY6" s="1"/>
  <c r="LU7"/>
  <c r="LY7" s="1"/>
  <c r="LU8"/>
  <c r="LY8" s="1"/>
  <c r="LU9"/>
  <c r="LU10"/>
  <c r="LY10" s="1"/>
  <c r="LU11"/>
  <c r="LY11" s="1"/>
  <c r="LU12"/>
  <c r="LY12" s="1"/>
  <c r="LU13"/>
  <c r="LU14"/>
  <c r="LY14" s="1"/>
  <c r="LU15"/>
  <c r="LY15" s="1"/>
  <c r="LU16"/>
  <c r="LY16" s="1"/>
  <c r="LU17"/>
  <c r="LY17" s="1"/>
  <c r="LU18"/>
  <c r="LY18" s="1"/>
  <c r="LU19"/>
  <c r="LY19" s="1"/>
  <c r="LU20"/>
  <c r="LY20" s="1"/>
  <c r="LU21"/>
  <c r="LY21" s="1"/>
  <c r="LU22"/>
  <c r="LY22" s="1"/>
  <c r="LU23"/>
  <c r="LY23" s="1"/>
  <c r="LU24"/>
  <c r="LY24" s="1"/>
  <c r="LU25"/>
  <c r="LY25" s="1"/>
  <c r="LU26"/>
  <c r="LY26" s="1"/>
  <c r="LU27"/>
  <c r="LY27" s="1"/>
  <c r="LU28"/>
  <c r="LY28" s="1"/>
  <c r="LU29"/>
  <c r="LY29" s="1"/>
  <c r="LU30"/>
  <c r="LY30" s="1"/>
  <c r="LU31"/>
  <c r="LY31" s="1"/>
  <c r="LU3" i="70"/>
  <c r="LY3" s="1"/>
  <c r="LU4"/>
  <c r="LU5"/>
  <c r="LY5" s="1"/>
  <c r="LU6"/>
  <c r="LY6" s="1"/>
  <c r="LU7"/>
  <c r="LY7" s="1"/>
  <c r="LU8"/>
  <c r="LY8" s="1"/>
  <c r="LU9"/>
  <c r="LY9" s="1"/>
  <c r="LU10"/>
  <c r="LY10" s="1"/>
  <c r="LU11"/>
  <c r="LY11" s="1"/>
  <c r="LU12"/>
  <c r="LY12" s="1"/>
  <c r="LU13"/>
  <c r="LY13" s="1"/>
  <c r="LU14"/>
  <c r="LY14" s="1"/>
  <c r="LU15"/>
  <c r="LY15" s="1"/>
  <c r="LU16"/>
  <c r="LY16" s="1"/>
  <c r="LU17"/>
  <c r="LY17" s="1"/>
  <c r="LU18"/>
  <c r="LY18" s="1"/>
  <c r="LU19"/>
  <c r="LY19" s="1"/>
  <c r="LU20"/>
  <c r="LY20" s="1"/>
  <c r="LU21"/>
  <c r="LY21" s="1"/>
  <c r="LU22"/>
  <c r="LY22" s="1"/>
  <c r="LU23"/>
  <c r="LY23" s="1"/>
  <c r="LU24"/>
  <c r="LY24" s="1"/>
  <c r="LU25"/>
  <c r="LY25" s="1"/>
  <c r="LU26"/>
  <c r="LY26" s="1"/>
  <c r="LU27"/>
  <c r="LY27" s="1"/>
  <c r="LU28"/>
  <c r="LY28" s="1"/>
  <c r="LU29"/>
  <c r="LY29" s="1"/>
  <c r="LU30"/>
  <c r="LY30" s="1"/>
  <c r="LU31"/>
  <c r="LY31" s="1"/>
  <c r="LV3" i="65"/>
  <c r="LV4"/>
  <c r="LV5"/>
  <c r="LV6"/>
  <c r="LV7"/>
  <c r="LV8"/>
  <c r="LV9"/>
  <c r="LV10"/>
  <c r="LV11"/>
  <c r="LV12"/>
  <c r="LV13"/>
  <c r="LV14"/>
  <c r="LV15"/>
  <c r="LV16"/>
  <c r="LV17"/>
  <c r="LV18"/>
  <c r="LV19"/>
  <c r="LV20"/>
  <c r="LV21"/>
  <c r="LV22"/>
  <c r="LV23"/>
  <c r="LV24"/>
  <c r="LV25"/>
  <c r="LV26"/>
  <c r="LV27"/>
  <c r="LV28"/>
  <c r="LV29"/>
  <c r="LV30"/>
  <c r="LV31"/>
  <c r="LV3" i="70"/>
  <c r="LV4"/>
  <c r="LV5"/>
  <c r="LV6"/>
  <c r="LV7"/>
  <c r="LV8"/>
  <c r="LV9"/>
  <c r="LV10"/>
  <c r="LV11"/>
  <c r="LV12"/>
  <c r="LV13"/>
  <c r="LV14"/>
  <c r="LV15"/>
  <c r="LV16"/>
  <c r="LV17"/>
  <c r="LV18"/>
  <c r="LV19"/>
  <c r="LV20"/>
  <c r="LV21"/>
  <c r="LV22"/>
  <c r="LV23"/>
  <c r="LV24"/>
  <c r="LV25"/>
  <c r="LV26"/>
  <c r="LV27"/>
  <c r="LV28"/>
  <c r="LV29"/>
  <c r="LV30"/>
  <c r="LV31"/>
  <c r="LV31" i="62"/>
  <c r="LW3" i="65"/>
  <c r="LW4"/>
  <c r="LW5"/>
  <c r="LW6"/>
  <c r="LW7"/>
  <c r="LW8"/>
  <c r="LW9"/>
  <c r="LW10"/>
  <c r="LW11"/>
  <c r="LW12"/>
  <c r="LW13"/>
  <c r="LW14"/>
  <c r="LW15"/>
  <c r="LW16"/>
  <c r="LW17"/>
  <c r="LW18"/>
  <c r="LW19"/>
  <c r="LW20"/>
  <c r="LW21"/>
  <c r="LW22"/>
  <c r="LW23"/>
  <c r="LW24"/>
  <c r="LW25"/>
  <c r="LW26"/>
  <c r="LW27"/>
  <c r="LW28"/>
  <c r="LW29"/>
  <c r="LW30"/>
  <c r="LW31"/>
  <c r="LW3" i="70"/>
  <c r="LW4"/>
  <c r="LW5"/>
  <c r="LW6"/>
  <c r="LW7"/>
  <c r="LW8"/>
  <c r="LW9"/>
  <c r="LW10"/>
  <c r="LW11"/>
  <c r="LW12"/>
  <c r="LW13"/>
  <c r="LW14"/>
  <c r="LW15"/>
  <c r="LW16"/>
  <c r="LW17"/>
  <c r="LW18"/>
  <c r="LW19"/>
  <c r="LW20"/>
  <c r="LW21"/>
  <c r="LW22"/>
  <c r="LW23"/>
  <c r="LW24"/>
  <c r="LW25"/>
  <c r="LW26"/>
  <c r="LW27"/>
  <c r="LW28"/>
  <c r="LW29"/>
  <c r="LW30"/>
  <c r="LW31"/>
  <c r="LY9" i="65"/>
  <c r="LY13"/>
  <c r="LY4" i="70"/>
  <c r="LY2" i="65"/>
  <c r="LY2" i="70"/>
  <c r="LX2" i="65"/>
  <c r="LX2" i="70"/>
  <c r="LW2" i="65"/>
  <c r="LW2" i="70"/>
  <c r="LV2" i="65"/>
  <c r="LV2" i="70"/>
  <c r="LU2" i="65"/>
  <c r="LU2" i="70"/>
  <c r="LT2" i="65"/>
  <c r="LT2" i="70"/>
  <c r="LS3" i="62"/>
  <c r="LS4"/>
  <c r="LS5"/>
  <c r="LS6"/>
  <c r="LS7"/>
  <c r="LS8"/>
  <c r="LS9"/>
  <c r="LS10"/>
  <c r="LS11"/>
  <c r="LS12"/>
  <c r="LS13"/>
  <c r="LS14"/>
  <c r="LS15"/>
  <c r="LS16"/>
  <c r="LS17"/>
  <c r="LS18"/>
  <c r="LS19"/>
  <c r="LS20"/>
  <c r="LS21"/>
  <c r="LS22"/>
  <c r="LS23"/>
  <c r="LS24"/>
  <c r="LS25"/>
  <c r="LS26"/>
  <c r="LS27"/>
  <c r="LS28"/>
  <c r="LS29"/>
  <c r="LS30"/>
  <c r="LS31"/>
  <c r="LW31" s="1"/>
  <c r="LS2"/>
  <c r="LN2" i="65"/>
  <c r="LN2" i="70"/>
  <c r="LM2" i="62"/>
  <c r="LM3"/>
  <c r="LM4"/>
  <c r="LM5"/>
  <c r="LM6"/>
  <c r="LM7"/>
  <c r="LM8"/>
  <c r="LM9"/>
  <c r="LM10"/>
  <c r="LM11"/>
  <c r="LM12"/>
  <c r="LM13"/>
  <c r="LM14"/>
  <c r="LM15"/>
  <c r="LM16"/>
  <c r="LM17"/>
  <c r="LM18"/>
  <c r="LM19"/>
  <c r="LM20"/>
  <c r="LM21"/>
  <c r="LM22"/>
  <c r="LM23"/>
  <c r="LM24"/>
  <c r="LM25"/>
  <c r="LM26"/>
  <c r="LM27"/>
  <c r="LM28"/>
  <c r="LM29"/>
  <c r="LM30"/>
  <c r="LV35" i="66"/>
  <c r="LS35"/>
  <c r="LU35" s="1"/>
  <c r="LR35"/>
  <c r="LR31"/>
  <c r="LV35" i="62"/>
  <c r="LS35"/>
  <c r="LW35" s="1"/>
  <c r="LR35"/>
  <c r="LR31"/>
  <c r="LT35" i="66" l="1"/>
  <c r="LX31" i="70"/>
  <c r="LX27"/>
  <c r="LX23"/>
  <c r="LX19"/>
  <c r="LX15"/>
  <c r="LX11"/>
  <c r="LX7"/>
  <c r="LX3"/>
  <c r="LX28" i="65"/>
  <c r="LX24"/>
  <c r="LX20"/>
  <c r="LX16"/>
  <c r="LX12"/>
  <c r="LX8"/>
  <c r="LX4"/>
  <c r="LX28" i="70"/>
  <c r="LX24"/>
  <c r="LX20"/>
  <c r="LX16"/>
  <c r="LX12"/>
  <c r="LX8"/>
  <c r="LX4"/>
  <c r="LX29" i="65"/>
  <c r="LX25"/>
  <c r="LX21"/>
  <c r="LX17"/>
  <c r="LX13"/>
  <c r="LX9"/>
  <c r="LX5"/>
  <c r="LW35" i="66"/>
  <c r="LY35" s="1"/>
  <c r="LZ35" l="1"/>
  <c r="MA35"/>
  <c r="LM43" i="63" l="1"/>
  <c r="LM42"/>
  <c r="LN42" s="1"/>
  <c r="LO42" s="1"/>
  <c r="LM41"/>
  <c r="LS35"/>
  <c r="LM45" i="64"/>
  <c r="LM44"/>
  <c r="LM43"/>
  <c r="LM45" i="62"/>
  <c r="LN45" s="1"/>
  <c r="LO45" s="1"/>
  <c r="LM44"/>
  <c r="LN44" s="1"/>
  <c r="LO44" s="1"/>
  <c r="LM43"/>
  <c r="LP43" s="1"/>
  <c r="LQ43" s="1"/>
  <c r="LM42"/>
  <c r="LM41"/>
  <c r="LN41" s="1"/>
  <c r="LO41" s="1"/>
  <c r="LN43" l="1"/>
  <c r="LO43" s="1"/>
  <c r="LP45"/>
  <c r="LQ45" s="1"/>
  <c r="LP42" i="63"/>
  <c r="LQ42" s="1"/>
  <c r="LP41" i="62"/>
  <c r="LP44"/>
  <c r="LF64" i="66"/>
  <c r="LG64" s="1"/>
  <c r="LE64"/>
  <c r="LF63"/>
  <c r="LG63" s="1"/>
  <c r="LE63"/>
  <c r="LF52"/>
  <c r="LG52" s="1"/>
  <c r="LE52"/>
  <c r="LF51"/>
  <c r="LG51" s="1"/>
  <c r="LE51"/>
  <c r="LF34"/>
  <c r="LG34" s="1"/>
  <c r="LE34"/>
  <c r="LF33"/>
  <c r="LG33" s="1"/>
  <c r="LE33"/>
  <c r="LF32"/>
  <c r="LG32" s="1"/>
  <c r="LE32"/>
  <c r="LF31"/>
  <c r="LG31" s="1"/>
  <c r="LE31"/>
  <c r="LF30"/>
  <c r="LG30" s="1"/>
  <c r="LE30"/>
  <c r="LF72"/>
  <c r="LG72" s="1"/>
  <c r="LE72"/>
  <c r="LF29"/>
  <c r="LG29" s="1"/>
  <c r="LE29"/>
  <c r="LF28"/>
  <c r="LG28" s="1"/>
  <c r="LE28"/>
  <c r="LF27"/>
  <c r="LG27" s="1"/>
  <c r="LE27"/>
  <c r="LF71"/>
  <c r="LG71" s="1"/>
  <c r="LE71"/>
  <c r="LF26"/>
  <c r="LG26" s="1"/>
  <c r="LE26"/>
  <c r="LF25"/>
  <c r="LG25" s="1"/>
  <c r="LE25"/>
  <c r="LF24"/>
  <c r="LG24" s="1"/>
  <c r="LE24"/>
  <c r="LF23"/>
  <c r="LG23" s="1"/>
  <c r="LE23"/>
  <c r="LF22"/>
  <c r="LG22" s="1"/>
  <c r="LE22"/>
  <c r="LF21"/>
  <c r="LG21" s="1"/>
  <c r="LE21"/>
  <c r="LF20"/>
  <c r="LG20" s="1"/>
  <c r="LE20"/>
  <c r="LF19"/>
  <c r="LG19" s="1"/>
  <c r="LE19"/>
  <c r="LF18"/>
  <c r="LG18" s="1"/>
  <c r="LE18"/>
  <c r="LF17"/>
  <c r="LG17" s="1"/>
  <c r="LE17"/>
  <c r="LF16"/>
  <c r="LG16" s="1"/>
  <c r="LE16"/>
  <c r="LF15"/>
  <c r="LG15" s="1"/>
  <c r="LE15"/>
  <c r="LF14"/>
  <c r="LG14" s="1"/>
  <c r="LE14"/>
  <c r="LF13"/>
  <c r="LG13" s="1"/>
  <c r="LE13"/>
  <c r="LF12"/>
  <c r="LG12" s="1"/>
  <c r="LE12"/>
  <c r="LF11"/>
  <c r="LG11" s="1"/>
  <c r="LE11"/>
  <c r="LF10"/>
  <c r="LG10" s="1"/>
  <c r="LE10"/>
  <c r="LF9"/>
  <c r="LG9" s="1"/>
  <c r="LE9"/>
  <c r="LF8"/>
  <c r="LG8" s="1"/>
  <c r="LE8"/>
  <c r="LF7"/>
  <c r="LG7" s="1"/>
  <c r="LE7"/>
  <c r="LF6"/>
  <c r="LG6" s="1"/>
  <c r="LE6"/>
  <c r="LF5"/>
  <c r="LG5" s="1"/>
  <c r="LE5"/>
  <c r="LF4"/>
  <c r="LG4" s="1"/>
  <c r="LE4"/>
  <c r="LF3"/>
  <c r="LG3" s="1"/>
  <c r="LE3"/>
  <c r="LF2"/>
  <c r="LG2" s="1"/>
  <c r="LE2"/>
  <c r="LF50" i="64"/>
  <c r="LG50" s="1"/>
  <c r="LE50"/>
  <c r="LF49"/>
  <c r="LG49" s="1"/>
  <c r="LE49"/>
  <c r="LF35"/>
  <c r="LG35" s="1"/>
  <c r="LE35"/>
  <c r="LF45"/>
  <c r="LG45" s="1"/>
  <c r="LE45"/>
  <c r="LF34"/>
  <c r="LG34" s="1"/>
  <c r="LE34"/>
  <c r="LF33"/>
  <c r="LH33" s="1"/>
  <c r="LI33" s="1"/>
  <c r="LJ33" s="1"/>
  <c r="LE33"/>
  <c r="LF32"/>
  <c r="LG32" s="1"/>
  <c r="LE32"/>
  <c r="LF31"/>
  <c r="LG31" s="1"/>
  <c r="LE31"/>
  <c r="LF30"/>
  <c r="LG30" s="1"/>
  <c r="LE30"/>
  <c r="LF29"/>
  <c r="LH29" s="1"/>
  <c r="LI29" s="1"/>
  <c r="LJ29" s="1"/>
  <c r="LE29"/>
  <c r="LF28"/>
  <c r="LG28" s="1"/>
  <c r="LE28"/>
  <c r="LF27"/>
  <c r="LG27" s="1"/>
  <c r="LE27"/>
  <c r="LF26"/>
  <c r="LG26" s="1"/>
  <c r="LE26"/>
  <c r="LF25"/>
  <c r="LH25" s="1"/>
  <c r="LI25" s="1"/>
  <c r="LJ25" s="1"/>
  <c r="LE25"/>
  <c r="LF24"/>
  <c r="LG24" s="1"/>
  <c r="LE24"/>
  <c r="LF23"/>
  <c r="LH23" s="1"/>
  <c r="LI23" s="1"/>
  <c r="LJ23" s="1"/>
  <c r="LE23"/>
  <c r="LF22"/>
  <c r="LG22" s="1"/>
  <c r="LE22"/>
  <c r="LF21"/>
  <c r="LH21" s="1"/>
  <c r="LI21" s="1"/>
  <c r="LJ21" s="1"/>
  <c r="LE21"/>
  <c r="LF20"/>
  <c r="LG20" s="1"/>
  <c r="LE20"/>
  <c r="LF19"/>
  <c r="LG19" s="1"/>
  <c r="LE19"/>
  <c r="LF18"/>
  <c r="LG18" s="1"/>
  <c r="LE18"/>
  <c r="LF17"/>
  <c r="LH17" s="1"/>
  <c r="LI17" s="1"/>
  <c r="LJ17" s="1"/>
  <c r="LE17"/>
  <c r="LF16"/>
  <c r="LG16" s="1"/>
  <c r="LE16"/>
  <c r="LF15"/>
  <c r="LG15" s="1"/>
  <c r="LE15"/>
  <c r="LF14"/>
  <c r="LG14" s="1"/>
  <c r="LE14"/>
  <c r="LF13"/>
  <c r="LH13" s="1"/>
  <c r="LI13" s="1"/>
  <c r="LJ13" s="1"/>
  <c r="LE13"/>
  <c r="LF12"/>
  <c r="LG12" s="1"/>
  <c r="LE12"/>
  <c r="LF11"/>
  <c r="LG11" s="1"/>
  <c r="LE11"/>
  <c r="LF44"/>
  <c r="LG44" s="1"/>
  <c r="LE44"/>
  <c r="LF10"/>
  <c r="LH10" s="1"/>
  <c r="LI10" s="1"/>
  <c r="LJ10" s="1"/>
  <c r="LE10"/>
  <c r="LF9"/>
  <c r="LG9" s="1"/>
  <c r="LE9"/>
  <c r="LF8"/>
  <c r="LG8" s="1"/>
  <c r="LE8"/>
  <c r="LF7"/>
  <c r="LG7" s="1"/>
  <c r="LE7"/>
  <c r="LF6"/>
  <c r="LH6" s="1"/>
  <c r="LI6" s="1"/>
  <c r="LJ6" s="1"/>
  <c r="LE6"/>
  <c r="LF43"/>
  <c r="LG43" s="1"/>
  <c r="LE43"/>
  <c r="LF5"/>
  <c r="LG5" s="1"/>
  <c r="LE5"/>
  <c r="LF4"/>
  <c r="LG4" s="1"/>
  <c r="LE4"/>
  <c r="LF3"/>
  <c r="LH3" s="1"/>
  <c r="LI3" s="1"/>
  <c r="LJ3" s="1"/>
  <c r="LE3"/>
  <c r="LF2"/>
  <c r="LG2" s="1"/>
  <c r="LE2"/>
  <c r="LF50" i="63"/>
  <c r="LG50" s="1"/>
  <c r="LE50"/>
  <c r="LF49"/>
  <c r="LG49" s="1"/>
  <c r="LE49"/>
  <c r="LF37"/>
  <c r="LG37" s="1"/>
  <c r="LE37"/>
  <c r="LF36"/>
  <c r="LG36" s="1"/>
  <c r="LE36"/>
  <c r="LF35"/>
  <c r="LG35" s="1"/>
  <c r="LE35"/>
  <c r="LF34"/>
  <c r="LG34" s="1"/>
  <c r="LE34"/>
  <c r="LF33"/>
  <c r="LG33" s="1"/>
  <c r="LE33"/>
  <c r="LF32"/>
  <c r="LG32" s="1"/>
  <c r="LE32"/>
  <c r="LF31"/>
  <c r="LG31" s="1"/>
  <c r="LE31"/>
  <c r="LF30"/>
  <c r="LG30" s="1"/>
  <c r="LE30"/>
  <c r="LF29"/>
  <c r="LG29" s="1"/>
  <c r="LE29"/>
  <c r="LF28"/>
  <c r="LG28" s="1"/>
  <c r="LE28"/>
  <c r="LF27"/>
  <c r="LG27" s="1"/>
  <c r="LE27"/>
  <c r="LF26"/>
  <c r="LG26" s="1"/>
  <c r="LE26"/>
  <c r="LF25"/>
  <c r="LG25" s="1"/>
  <c r="LE25"/>
  <c r="LF43"/>
  <c r="LG43" s="1"/>
  <c r="LE43"/>
  <c r="LF24"/>
  <c r="LG24" s="1"/>
  <c r="LE24"/>
  <c r="LF23"/>
  <c r="LG23" s="1"/>
  <c r="LE23"/>
  <c r="LF22"/>
  <c r="LG22" s="1"/>
  <c r="LE22"/>
  <c r="LF21"/>
  <c r="LG21" s="1"/>
  <c r="LE21"/>
  <c r="LF20"/>
  <c r="LG20" s="1"/>
  <c r="LE20"/>
  <c r="LF19"/>
  <c r="LG19" s="1"/>
  <c r="LE19"/>
  <c r="LF18"/>
  <c r="LG18" s="1"/>
  <c r="LE18"/>
  <c r="LF17"/>
  <c r="LG17" s="1"/>
  <c r="LE17"/>
  <c r="LF16"/>
  <c r="LG16" s="1"/>
  <c r="LE16"/>
  <c r="LF15"/>
  <c r="LG15" s="1"/>
  <c r="LE15"/>
  <c r="LF14"/>
  <c r="LG14" s="1"/>
  <c r="LE14"/>
  <c r="LF13"/>
  <c r="LG13" s="1"/>
  <c r="LE13"/>
  <c r="LF12"/>
  <c r="LG12" s="1"/>
  <c r="LE12"/>
  <c r="LF11"/>
  <c r="LG11" s="1"/>
  <c r="LE11"/>
  <c r="LF10"/>
  <c r="LG10" s="1"/>
  <c r="LE10"/>
  <c r="LF9"/>
  <c r="LG9" s="1"/>
  <c r="LE9"/>
  <c r="LF8"/>
  <c r="LG8" s="1"/>
  <c r="LE8"/>
  <c r="LF7"/>
  <c r="LG7" s="1"/>
  <c r="LE7"/>
  <c r="LF6"/>
  <c r="LG6" s="1"/>
  <c r="LE6"/>
  <c r="LF5"/>
  <c r="LG5" s="1"/>
  <c r="LE5"/>
  <c r="LF4"/>
  <c r="LG4" s="1"/>
  <c r="LE4"/>
  <c r="LF3"/>
  <c r="LG3" s="1"/>
  <c r="LE3"/>
  <c r="LF2"/>
  <c r="LG2" s="1"/>
  <c r="LE2"/>
  <c r="LE32" i="62"/>
  <c r="LF32"/>
  <c r="LG32" s="1"/>
  <c r="LE33"/>
  <c r="LF33"/>
  <c r="LH33" s="1"/>
  <c r="LI33" s="1"/>
  <c r="LJ33" s="1"/>
  <c r="LE34"/>
  <c r="LF34"/>
  <c r="LG34" s="1"/>
  <c r="LE35"/>
  <c r="LF35"/>
  <c r="LH35" s="1"/>
  <c r="LI35" s="1"/>
  <c r="LJ35" s="1"/>
  <c r="LE36"/>
  <c r="LF36"/>
  <c r="LG36" s="1"/>
  <c r="LE37"/>
  <c r="LF37"/>
  <c r="LH37" s="1"/>
  <c r="LI37" s="1"/>
  <c r="LJ37" s="1"/>
  <c r="LE38"/>
  <c r="LF38"/>
  <c r="LG38" s="1"/>
  <c r="LF50"/>
  <c r="LH50" s="1"/>
  <c r="LI50" s="1"/>
  <c r="LJ50" s="1"/>
  <c r="LE50"/>
  <c r="LG49"/>
  <c r="LF49"/>
  <c r="LH49" s="1"/>
  <c r="LI49" s="1"/>
  <c r="LJ49" s="1"/>
  <c r="LE49"/>
  <c r="LF31"/>
  <c r="LH31" s="1"/>
  <c r="LI31" s="1"/>
  <c r="LJ31" s="1"/>
  <c r="LE31"/>
  <c r="LF30"/>
  <c r="LH30" s="1"/>
  <c r="LI30" s="1"/>
  <c r="LJ30" s="1"/>
  <c r="LE30"/>
  <c r="LF29"/>
  <c r="LH29" s="1"/>
  <c r="LI29" s="1"/>
  <c r="LJ29" s="1"/>
  <c r="LE29"/>
  <c r="LF28"/>
  <c r="LH28" s="1"/>
  <c r="LI28" s="1"/>
  <c r="LJ28" s="1"/>
  <c r="LE28"/>
  <c r="LF27"/>
  <c r="LH27" s="1"/>
  <c r="LI27" s="1"/>
  <c r="LJ27" s="1"/>
  <c r="LE27"/>
  <c r="LF26"/>
  <c r="LH26" s="1"/>
  <c r="LI26" s="1"/>
  <c r="LJ26" s="1"/>
  <c r="LE26"/>
  <c r="LF25"/>
  <c r="LH25" s="1"/>
  <c r="LI25" s="1"/>
  <c r="LJ25" s="1"/>
  <c r="LE25"/>
  <c r="LF24"/>
  <c r="LH24" s="1"/>
  <c r="LI24" s="1"/>
  <c r="LJ24" s="1"/>
  <c r="LE24"/>
  <c r="LF23"/>
  <c r="LH23" s="1"/>
  <c r="LI23" s="1"/>
  <c r="LJ23" s="1"/>
  <c r="LE23"/>
  <c r="LF22"/>
  <c r="LH22" s="1"/>
  <c r="LI22" s="1"/>
  <c r="LJ22" s="1"/>
  <c r="LE22"/>
  <c r="LF21"/>
  <c r="LH21" s="1"/>
  <c r="LI21" s="1"/>
  <c r="LJ21" s="1"/>
  <c r="LE21"/>
  <c r="LF20"/>
  <c r="LH20" s="1"/>
  <c r="LI20" s="1"/>
  <c r="LJ20" s="1"/>
  <c r="LE20"/>
  <c r="LF19"/>
  <c r="LH19" s="1"/>
  <c r="LI19" s="1"/>
  <c r="LJ19" s="1"/>
  <c r="LE19"/>
  <c r="LF18"/>
  <c r="LH18" s="1"/>
  <c r="LI18" s="1"/>
  <c r="LJ18" s="1"/>
  <c r="LE18"/>
  <c r="LF17"/>
  <c r="LH17" s="1"/>
  <c r="LI17" s="1"/>
  <c r="LJ17" s="1"/>
  <c r="LE17"/>
  <c r="LF16"/>
  <c r="LH16" s="1"/>
  <c r="LI16" s="1"/>
  <c r="LJ16" s="1"/>
  <c r="LE16"/>
  <c r="LF15"/>
  <c r="LH15" s="1"/>
  <c r="LI15" s="1"/>
  <c r="LJ15" s="1"/>
  <c r="LE15"/>
  <c r="LF14"/>
  <c r="LH14" s="1"/>
  <c r="LI14" s="1"/>
  <c r="LJ14" s="1"/>
  <c r="LE14"/>
  <c r="LF13"/>
  <c r="LH13" s="1"/>
  <c r="LI13" s="1"/>
  <c r="LJ13" s="1"/>
  <c r="LE13"/>
  <c r="LF12"/>
  <c r="LH12" s="1"/>
  <c r="LI12" s="1"/>
  <c r="LJ12" s="1"/>
  <c r="LE12"/>
  <c r="LF11"/>
  <c r="LH11" s="1"/>
  <c r="LI11" s="1"/>
  <c r="LJ11" s="1"/>
  <c r="LE11"/>
  <c r="LF10"/>
  <c r="LH10" s="1"/>
  <c r="LI10" s="1"/>
  <c r="LJ10" s="1"/>
  <c r="LE10"/>
  <c r="LF9"/>
  <c r="LH9" s="1"/>
  <c r="LI9" s="1"/>
  <c r="LJ9" s="1"/>
  <c r="LE9"/>
  <c r="LF8"/>
  <c r="LH8" s="1"/>
  <c r="LI8" s="1"/>
  <c r="LJ8" s="1"/>
  <c r="LE8"/>
  <c r="LF7"/>
  <c r="LH7" s="1"/>
  <c r="LI7" s="1"/>
  <c r="LJ7" s="1"/>
  <c r="LE7"/>
  <c r="LF6"/>
  <c r="LH6" s="1"/>
  <c r="LI6" s="1"/>
  <c r="LJ6" s="1"/>
  <c r="LE6"/>
  <c r="LF5"/>
  <c r="LH5" s="1"/>
  <c r="LI5" s="1"/>
  <c r="LJ5" s="1"/>
  <c r="LE5"/>
  <c r="LF4"/>
  <c r="LH4" s="1"/>
  <c r="LI4" s="1"/>
  <c r="LJ4" s="1"/>
  <c r="LE4"/>
  <c r="LF3"/>
  <c r="LH3" s="1"/>
  <c r="LI3" s="1"/>
  <c r="LJ3" s="1"/>
  <c r="LE3"/>
  <c r="LF2"/>
  <c r="LH2" s="1"/>
  <c r="LI2" s="1"/>
  <c r="LJ2" s="1"/>
  <c r="LE2"/>
  <c r="LG8" l="1"/>
  <c r="LG50"/>
  <c r="LH49" i="63"/>
  <c r="LI49" s="1"/>
  <c r="LJ49" s="1"/>
  <c r="LQ44" i="62"/>
  <c r="LQ41"/>
  <c r="LG26"/>
  <c r="LG33" i="64"/>
  <c r="LH49"/>
  <c r="LI49" s="1"/>
  <c r="LJ49" s="1"/>
  <c r="LG25"/>
  <c r="LH8"/>
  <c r="LI8" s="1"/>
  <c r="LJ8" s="1"/>
  <c r="LG23"/>
  <c r="LG4" i="62"/>
  <c r="LG18"/>
  <c r="LG31"/>
  <c r="LH19" i="64"/>
  <c r="LI19" s="1"/>
  <c r="LJ19" s="1"/>
  <c r="LG29"/>
  <c r="LH11" i="66"/>
  <c r="LI11" s="1"/>
  <c r="LJ11" s="1"/>
  <c r="LH34" i="62"/>
  <c r="LI34" s="1"/>
  <c r="LJ34" s="1"/>
  <c r="LH36"/>
  <c r="LI36" s="1"/>
  <c r="LJ36" s="1"/>
  <c r="LG16"/>
  <c r="LH38"/>
  <c r="LI38" s="1"/>
  <c r="LJ38" s="1"/>
  <c r="LG6" i="64"/>
  <c r="LH5"/>
  <c r="LI5" s="1"/>
  <c r="LJ5" s="1"/>
  <c r="LG17"/>
  <c r="LG13"/>
  <c r="LH45"/>
  <c r="LI45" s="1"/>
  <c r="LJ45" s="1"/>
  <c r="LH11"/>
  <c r="LI11" s="1"/>
  <c r="LJ11" s="1"/>
  <c r="LG21"/>
  <c r="LH27"/>
  <c r="LI27" s="1"/>
  <c r="LJ27" s="1"/>
  <c r="LH11" i="63"/>
  <c r="LI11" s="1"/>
  <c r="LJ11" s="1"/>
  <c r="LH21"/>
  <c r="LI21" s="1"/>
  <c r="LJ21" s="1"/>
  <c r="LH5"/>
  <c r="LI5" s="1"/>
  <c r="LJ5" s="1"/>
  <c r="LH26"/>
  <c r="LI26" s="1"/>
  <c r="LJ26" s="1"/>
  <c r="LH13"/>
  <c r="LI13" s="1"/>
  <c r="LJ13" s="1"/>
  <c r="LH28"/>
  <c r="LI28" s="1"/>
  <c r="LJ28" s="1"/>
  <c r="LH3"/>
  <c r="LI3" s="1"/>
  <c r="LJ3" s="1"/>
  <c r="LH19"/>
  <c r="LI19" s="1"/>
  <c r="LJ19" s="1"/>
  <c r="LH36"/>
  <c r="LI36" s="1"/>
  <c r="LJ36" s="1"/>
  <c r="LH3" i="66"/>
  <c r="LI3" s="1"/>
  <c r="LJ3" s="1"/>
  <c r="LH33"/>
  <c r="LI33" s="1"/>
  <c r="LJ33" s="1"/>
  <c r="LH25"/>
  <c r="LI25" s="1"/>
  <c r="LJ25" s="1"/>
  <c r="LH9"/>
  <c r="LI9" s="1"/>
  <c r="LJ9" s="1"/>
  <c r="LH31"/>
  <c r="LI31" s="1"/>
  <c r="LJ31" s="1"/>
  <c r="LH19"/>
  <c r="LI19" s="1"/>
  <c r="LJ19" s="1"/>
  <c r="LH51"/>
  <c r="LI51" s="1"/>
  <c r="LJ51" s="1"/>
  <c r="LH15"/>
  <c r="LI15" s="1"/>
  <c r="LJ15" s="1"/>
  <c r="LH71"/>
  <c r="LI71" s="1"/>
  <c r="LJ71" s="1"/>
  <c r="LH63"/>
  <c r="LI63" s="1"/>
  <c r="LJ63" s="1"/>
  <c r="LH17"/>
  <c r="LI17" s="1"/>
  <c r="LJ17" s="1"/>
  <c r="LH34" i="63"/>
  <c r="LI34" s="1"/>
  <c r="LJ34" s="1"/>
  <c r="LH32"/>
  <c r="LI32" s="1"/>
  <c r="LJ32" s="1"/>
  <c r="LH30"/>
  <c r="LI30" s="1"/>
  <c r="LJ30" s="1"/>
  <c r="LH43"/>
  <c r="LI43" s="1"/>
  <c r="LJ43" s="1"/>
  <c r="LH23"/>
  <c r="LI23" s="1"/>
  <c r="LJ23" s="1"/>
  <c r="LH17"/>
  <c r="LI17" s="1"/>
  <c r="LJ17" s="1"/>
  <c r="LH15"/>
  <c r="LI15" s="1"/>
  <c r="LJ15" s="1"/>
  <c r="LH9"/>
  <c r="LI9" s="1"/>
  <c r="LJ9" s="1"/>
  <c r="LH7"/>
  <c r="LI7" s="1"/>
  <c r="LJ7" s="1"/>
  <c r="LH72" i="66"/>
  <c r="LI72" s="1"/>
  <c r="LJ72" s="1"/>
  <c r="LH28"/>
  <c r="LI28" s="1"/>
  <c r="LJ28" s="1"/>
  <c r="LH23"/>
  <c r="LI23" s="1"/>
  <c r="LJ23" s="1"/>
  <c r="LH21"/>
  <c r="LI21" s="1"/>
  <c r="LJ21" s="1"/>
  <c r="LH13"/>
  <c r="LI13" s="1"/>
  <c r="LJ13" s="1"/>
  <c r="LH7"/>
  <c r="LI7" s="1"/>
  <c r="LJ7" s="1"/>
  <c r="LH5"/>
  <c r="LI5" s="1"/>
  <c r="LJ5" s="1"/>
  <c r="LH31" i="64"/>
  <c r="LI31" s="1"/>
  <c r="LJ31" s="1"/>
  <c r="LH15"/>
  <c r="LI15" s="1"/>
  <c r="LJ15" s="1"/>
  <c r="LG10"/>
  <c r="LG3"/>
  <c r="LG27" i="62"/>
  <c r="LG24"/>
  <c r="LG20"/>
  <c r="LG12"/>
  <c r="LG10"/>
  <c r="LG2"/>
  <c r="LH2" i="66"/>
  <c r="LI2" s="1"/>
  <c r="LJ2" s="1"/>
  <c r="LH4"/>
  <c r="LI4" s="1"/>
  <c r="LJ4" s="1"/>
  <c r="LH6"/>
  <c r="LI6" s="1"/>
  <c r="LJ6" s="1"/>
  <c r="LH8"/>
  <c r="LI8" s="1"/>
  <c r="LJ8" s="1"/>
  <c r="LH10"/>
  <c r="LI10" s="1"/>
  <c r="LJ10" s="1"/>
  <c r="LH12"/>
  <c r="LI12" s="1"/>
  <c r="LJ12" s="1"/>
  <c r="LH14"/>
  <c r="LI14" s="1"/>
  <c r="LJ14" s="1"/>
  <c r="LH16"/>
  <c r="LI16" s="1"/>
  <c r="LJ16" s="1"/>
  <c r="LH18"/>
  <c r="LI18" s="1"/>
  <c r="LJ18" s="1"/>
  <c r="LH20"/>
  <c r="LI20" s="1"/>
  <c r="LJ20" s="1"/>
  <c r="LH22"/>
  <c r="LI22" s="1"/>
  <c r="LJ22" s="1"/>
  <c r="LH24"/>
  <c r="LI24" s="1"/>
  <c r="LJ24" s="1"/>
  <c r="LH26"/>
  <c r="LI26" s="1"/>
  <c r="LJ26" s="1"/>
  <c r="LH27"/>
  <c r="LI27" s="1"/>
  <c r="LJ27" s="1"/>
  <c r="LH29"/>
  <c r="LI29" s="1"/>
  <c r="LJ29" s="1"/>
  <c r="LH30"/>
  <c r="LI30" s="1"/>
  <c r="LJ30" s="1"/>
  <c r="LH32"/>
  <c r="LI32" s="1"/>
  <c r="LJ32" s="1"/>
  <c r="LH34"/>
  <c r="LI34" s="1"/>
  <c r="LJ34" s="1"/>
  <c r="LH52"/>
  <c r="LI52" s="1"/>
  <c r="LJ52" s="1"/>
  <c r="LH64"/>
  <c r="LI64" s="1"/>
  <c r="LJ64" s="1"/>
  <c r="LH2" i="64"/>
  <c r="LI2" s="1"/>
  <c r="LJ2" s="1"/>
  <c r="LH4"/>
  <c r="LI4" s="1"/>
  <c r="LJ4" s="1"/>
  <c r="LH43"/>
  <c r="LI43" s="1"/>
  <c r="LJ43" s="1"/>
  <c r="LH7"/>
  <c r="LI7" s="1"/>
  <c r="LJ7" s="1"/>
  <c r="LH9"/>
  <c r="LI9" s="1"/>
  <c r="LJ9" s="1"/>
  <c r="LH44"/>
  <c r="LI44" s="1"/>
  <c r="LJ44" s="1"/>
  <c r="LH12"/>
  <c r="LI12" s="1"/>
  <c r="LJ12" s="1"/>
  <c r="LH14"/>
  <c r="LI14" s="1"/>
  <c r="LJ14" s="1"/>
  <c r="LH16"/>
  <c r="LI16" s="1"/>
  <c r="LJ16" s="1"/>
  <c r="LH18"/>
  <c r="LI18" s="1"/>
  <c r="LJ18" s="1"/>
  <c r="LH20"/>
  <c r="LI20" s="1"/>
  <c r="LJ20" s="1"/>
  <c r="LH22"/>
  <c r="LI22" s="1"/>
  <c r="LJ22" s="1"/>
  <c r="LH24"/>
  <c r="LI24" s="1"/>
  <c r="LJ24" s="1"/>
  <c r="LH26"/>
  <c r="LI26" s="1"/>
  <c r="LJ26" s="1"/>
  <c r="LH28"/>
  <c r="LI28" s="1"/>
  <c r="LJ28" s="1"/>
  <c r="LH30"/>
  <c r="LI30" s="1"/>
  <c r="LJ30" s="1"/>
  <c r="LH32"/>
  <c r="LI32" s="1"/>
  <c r="LJ32" s="1"/>
  <c r="LH34"/>
  <c r="LI34" s="1"/>
  <c r="LJ34" s="1"/>
  <c r="LH35"/>
  <c r="LI35" s="1"/>
  <c r="LJ35" s="1"/>
  <c r="LH50"/>
  <c r="LI50" s="1"/>
  <c r="LJ50" s="1"/>
  <c r="LH2" i="63"/>
  <c r="LI2" s="1"/>
  <c r="LJ2" s="1"/>
  <c r="LH4"/>
  <c r="LI4" s="1"/>
  <c r="LJ4" s="1"/>
  <c r="LH6"/>
  <c r="LI6" s="1"/>
  <c r="LJ6" s="1"/>
  <c r="LH8"/>
  <c r="LI8" s="1"/>
  <c r="LJ8" s="1"/>
  <c r="LH10"/>
  <c r="LI10" s="1"/>
  <c r="LJ10" s="1"/>
  <c r="LH12"/>
  <c r="LI12" s="1"/>
  <c r="LJ12" s="1"/>
  <c r="LH14"/>
  <c r="LI14" s="1"/>
  <c r="LJ14" s="1"/>
  <c r="LH16"/>
  <c r="LI16" s="1"/>
  <c r="LJ16" s="1"/>
  <c r="LH18"/>
  <c r="LI18" s="1"/>
  <c r="LJ18" s="1"/>
  <c r="LH20"/>
  <c r="LI20" s="1"/>
  <c r="LJ20" s="1"/>
  <c r="LH22"/>
  <c r="LI22" s="1"/>
  <c r="LJ22" s="1"/>
  <c r="LH24"/>
  <c r="LI24" s="1"/>
  <c r="LJ24" s="1"/>
  <c r="LH25"/>
  <c r="LI25" s="1"/>
  <c r="LJ25" s="1"/>
  <c r="LH27"/>
  <c r="LI27" s="1"/>
  <c r="LJ27" s="1"/>
  <c r="LH29"/>
  <c r="LI29" s="1"/>
  <c r="LJ29" s="1"/>
  <c r="LH31"/>
  <c r="LI31" s="1"/>
  <c r="LJ31" s="1"/>
  <c r="LH33"/>
  <c r="LI33" s="1"/>
  <c r="LJ33" s="1"/>
  <c r="LH35"/>
  <c r="LI35" s="1"/>
  <c r="LJ35" s="1"/>
  <c r="LH37"/>
  <c r="LI37" s="1"/>
  <c r="LJ37" s="1"/>
  <c r="LH50"/>
  <c r="LI50" s="1"/>
  <c r="LJ50" s="1"/>
  <c r="LH32" i="62"/>
  <c r="LI32" s="1"/>
  <c r="LJ32" s="1"/>
  <c r="LG6"/>
  <c r="LG14"/>
  <c r="LG22"/>
  <c r="LG30"/>
  <c r="LG37"/>
  <c r="LG35"/>
  <c r="LG33"/>
  <c r="LG28"/>
  <c r="LG3"/>
  <c r="LG5"/>
  <c r="LG7"/>
  <c r="LG9"/>
  <c r="LG11"/>
  <c r="LG13"/>
  <c r="LG15"/>
  <c r="LG17"/>
  <c r="LG19"/>
  <c r="LG21"/>
  <c r="LG23"/>
  <c r="LG25"/>
  <c r="LG29"/>
  <c r="KV50" l="1"/>
  <c r="KU50"/>
  <c r="KW50" s="1"/>
  <c r="KX50" s="1"/>
  <c r="KY50" s="1"/>
  <c r="KT50"/>
  <c r="KW49"/>
  <c r="KX49" s="1"/>
  <c r="KY49" s="1"/>
  <c r="KV49"/>
  <c r="KU49"/>
  <c r="KT49"/>
  <c r="KU38"/>
  <c r="KW38" s="1"/>
  <c r="KX38" s="1"/>
  <c r="KY38" s="1"/>
  <c r="KT38"/>
  <c r="KU37"/>
  <c r="KW37" s="1"/>
  <c r="KX37" s="1"/>
  <c r="KY37" s="1"/>
  <c r="KT37"/>
  <c r="KU36"/>
  <c r="KW36" s="1"/>
  <c r="KX36" s="1"/>
  <c r="KY36" s="1"/>
  <c r="KT36"/>
  <c r="KU35"/>
  <c r="KW35" s="1"/>
  <c r="KX35" s="1"/>
  <c r="KY35" s="1"/>
  <c r="KT35"/>
  <c r="KU34"/>
  <c r="KW34" s="1"/>
  <c r="KX34" s="1"/>
  <c r="KY34" s="1"/>
  <c r="KT34"/>
  <c r="KU33"/>
  <c r="KW33" s="1"/>
  <c r="KX33" s="1"/>
  <c r="KY33" s="1"/>
  <c r="KT33"/>
  <c r="KU32"/>
  <c r="KW32" s="1"/>
  <c r="KX32" s="1"/>
  <c r="KY32" s="1"/>
  <c r="KT32"/>
  <c r="KU31"/>
  <c r="KW31" s="1"/>
  <c r="KX31" s="1"/>
  <c r="KY31" s="1"/>
  <c r="KT31"/>
  <c r="KU30"/>
  <c r="KW30" s="1"/>
  <c r="KX30" s="1"/>
  <c r="KY30" s="1"/>
  <c r="KT30"/>
  <c r="KU29"/>
  <c r="KW29" s="1"/>
  <c r="KX29" s="1"/>
  <c r="KY29" s="1"/>
  <c r="KT29"/>
  <c r="KU28"/>
  <c r="KW28" s="1"/>
  <c r="KX28" s="1"/>
  <c r="KY28" s="1"/>
  <c r="KT28"/>
  <c r="KU27"/>
  <c r="KV27" s="1"/>
  <c r="KT27"/>
  <c r="KU26"/>
  <c r="KW26" s="1"/>
  <c r="KX26" s="1"/>
  <c r="KY26" s="1"/>
  <c r="KT26"/>
  <c r="KU25"/>
  <c r="KW25" s="1"/>
  <c r="KX25" s="1"/>
  <c r="KY25" s="1"/>
  <c r="KT25"/>
  <c r="KU24"/>
  <c r="KV24" s="1"/>
  <c r="KT24"/>
  <c r="KU23"/>
  <c r="KV23" s="1"/>
  <c r="KT23"/>
  <c r="KU22"/>
  <c r="KV22" s="1"/>
  <c r="KT22"/>
  <c r="KU21"/>
  <c r="KW21" s="1"/>
  <c r="KX21" s="1"/>
  <c r="KY21" s="1"/>
  <c r="KT21"/>
  <c r="KU20"/>
  <c r="KV20" s="1"/>
  <c r="KT20"/>
  <c r="KU19"/>
  <c r="KV19" s="1"/>
  <c r="KT19"/>
  <c r="KU18"/>
  <c r="KV18" s="1"/>
  <c r="KT18"/>
  <c r="KU17"/>
  <c r="KW17" s="1"/>
  <c r="KX17" s="1"/>
  <c r="KY17" s="1"/>
  <c r="KT17"/>
  <c r="KU16"/>
  <c r="KV16" s="1"/>
  <c r="KT16"/>
  <c r="KU15"/>
  <c r="KV15" s="1"/>
  <c r="KT15"/>
  <c r="KU14"/>
  <c r="KV14" s="1"/>
  <c r="KT14"/>
  <c r="KU13"/>
  <c r="KW13" s="1"/>
  <c r="KX13" s="1"/>
  <c r="KY13" s="1"/>
  <c r="KT13"/>
  <c r="KU12"/>
  <c r="KV12" s="1"/>
  <c r="KT12"/>
  <c r="KU11"/>
  <c r="KV11" s="1"/>
  <c r="KT11"/>
  <c r="KU10"/>
  <c r="KV10" s="1"/>
  <c r="KT10"/>
  <c r="KU9"/>
  <c r="KW9" s="1"/>
  <c r="KX9" s="1"/>
  <c r="KY9" s="1"/>
  <c r="KT9"/>
  <c r="KU8"/>
  <c r="KV8" s="1"/>
  <c r="KT8"/>
  <c r="KU7"/>
  <c r="KV7" s="1"/>
  <c r="KT7"/>
  <c r="KU6"/>
  <c r="KV6" s="1"/>
  <c r="KT6"/>
  <c r="KU5"/>
  <c r="KW5" s="1"/>
  <c r="KX5" s="1"/>
  <c r="KY5" s="1"/>
  <c r="KT5"/>
  <c r="KU4"/>
  <c r="KV4" s="1"/>
  <c r="KT4"/>
  <c r="KU3"/>
  <c r="KV3" s="1"/>
  <c r="KT3"/>
  <c r="KU2"/>
  <c r="KV2" s="1"/>
  <c r="KT2"/>
  <c r="KU50" i="63"/>
  <c r="KW50" s="1"/>
  <c r="KX50" s="1"/>
  <c r="KY50" s="1"/>
  <c r="KT50"/>
  <c r="KV49"/>
  <c r="KU49"/>
  <c r="KW49" s="1"/>
  <c r="KX49" s="1"/>
  <c r="KY49" s="1"/>
  <c r="KT49"/>
  <c r="KU37"/>
  <c r="KV37" s="1"/>
  <c r="KT37"/>
  <c r="KU36"/>
  <c r="KW36" s="1"/>
  <c r="KX36" s="1"/>
  <c r="KY36" s="1"/>
  <c r="KT36"/>
  <c r="KU35"/>
  <c r="KV35" s="1"/>
  <c r="KT35"/>
  <c r="KU34"/>
  <c r="KW34" s="1"/>
  <c r="KX34" s="1"/>
  <c r="KY34" s="1"/>
  <c r="KT34"/>
  <c r="KU33"/>
  <c r="KW33" s="1"/>
  <c r="KX33" s="1"/>
  <c r="KY33" s="1"/>
  <c r="KT33"/>
  <c r="KU32"/>
  <c r="KW32" s="1"/>
  <c r="KX32" s="1"/>
  <c r="KY32" s="1"/>
  <c r="KT32"/>
  <c r="KU31"/>
  <c r="KW31" s="1"/>
  <c r="KX31" s="1"/>
  <c r="KY31" s="1"/>
  <c r="KT31"/>
  <c r="KU30"/>
  <c r="KW30" s="1"/>
  <c r="KX30" s="1"/>
  <c r="KY30" s="1"/>
  <c r="KT30"/>
  <c r="KU29"/>
  <c r="KV29" s="1"/>
  <c r="KT29"/>
  <c r="KU28"/>
  <c r="KW28" s="1"/>
  <c r="KX28" s="1"/>
  <c r="KY28" s="1"/>
  <c r="KT28"/>
  <c r="KU27"/>
  <c r="KV27" s="1"/>
  <c r="KT27"/>
  <c r="KU26"/>
  <c r="KW26" s="1"/>
  <c r="KX26" s="1"/>
  <c r="KY26" s="1"/>
  <c r="KT26"/>
  <c r="KU25"/>
  <c r="KV25" s="1"/>
  <c r="KT25"/>
  <c r="KU43"/>
  <c r="KW43" s="1"/>
  <c r="KX43" s="1"/>
  <c r="KY43" s="1"/>
  <c r="KT43"/>
  <c r="KU24"/>
  <c r="KW24" s="1"/>
  <c r="KX24" s="1"/>
  <c r="KY24" s="1"/>
  <c r="KT24"/>
  <c r="KU23"/>
  <c r="KW23" s="1"/>
  <c r="KX23" s="1"/>
  <c r="KY23" s="1"/>
  <c r="KT23"/>
  <c r="KU22"/>
  <c r="KV22" s="1"/>
  <c r="KT22"/>
  <c r="KU21"/>
  <c r="KW21" s="1"/>
  <c r="KX21" s="1"/>
  <c r="KY21" s="1"/>
  <c r="KT21"/>
  <c r="KU20"/>
  <c r="KV20" s="1"/>
  <c r="KT20"/>
  <c r="KU19"/>
  <c r="KW19" s="1"/>
  <c r="KX19" s="1"/>
  <c r="KY19" s="1"/>
  <c r="KT19"/>
  <c r="KU18"/>
  <c r="KW18" s="1"/>
  <c r="KX18" s="1"/>
  <c r="KY18" s="1"/>
  <c r="KT18"/>
  <c r="KU17"/>
  <c r="KW17" s="1"/>
  <c r="KX17" s="1"/>
  <c r="KY17" s="1"/>
  <c r="KT17"/>
  <c r="KU16"/>
  <c r="KW16" s="1"/>
  <c r="KX16" s="1"/>
  <c r="KY16" s="1"/>
  <c r="KT16"/>
  <c r="KU15"/>
  <c r="KW15" s="1"/>
  <c r="KX15" s="1"/>
  <c r="KY15" s="1"/>
  <c r="KT15"/>
  <c r="KU14"/>
  <c r="KV14" s="1"/>
  <c r="KT14"/>
  <c r="KU13"/>
  <c r="KW13" s="1"/>
  <c r="KX13" s="1"/>
  <c r="KY13" s="1"/>
  <c r="KT13"/>
  <c r="KU12"/>
  <c r="KV12" s="1"/>
  <c r="KT12"/>
  <c r="KU11"/>
  <c r="KW11" s="1"/>
  <c r="KX11" s="1"/>
  <c r="KY11" s="1"/>
  <c r="KT11"/>
  <c r="KU10"/>
  <c r="KV10" s="1"/>
  <c r="KT10"/>
  <c r="KU9"/>
  <c r="KW9" s="1"/>
  <c r="KX9" s="1"/>
  <c r="KY9" s="1"/>
  <c r="KT9"/>
  <c r="KU8"/>
  <c r="KW8" s="1"/>
  <c r="KX8" s="1"/>
  <c r="KY8" s="1"/>
  <c r="KT8"/>
  <c r="KU7"/>
  <c r="KW7" s="1"/>
  <c r="KX7" s="1"/>
  <c r="KY7" s="1"/>
  <c r="KT7"/>
  <c r="KU6"/>
  <c r="KV6" s="1"/>
  <c r="KT6"/>
  <c r="KU5"/>
  <c r="KW5" s="1"/>
  <c r="KX5" s="1"/>
  <c r="KY5" s="1"/>
  <c r="KT5"/>
  <c r="KU4"/>
  <c r="KV4" s="1"/>
  <c r="KT4"/>
  <c r="KU3"/>
  <c r="KW3" s="1"/>
  <c r="KX3" s="1"/>
  <c r="KY3" s="1"/>
  <c r="KT3"/>
  <c r="KU2"/>
  <c r="KW2" s="1"/>
  <c r="KX2" s="1"/>
  <c r="KY2" s="1"/>
  <c r="KT2"/>
  <c r="KU50" i="64"/>
  <c r="KV50" s="1"/>
  <c r="KT50"/>
  <c r="KU49"/>
  <c r="KV49" s="1"/>
  <c r="KT49"/>
  <c r="KU35"/>
  <c r="KW35" s="1"/>
  <c r="KX35" s="1"/>
  <c r="KY35" s="1"/>
  <c r="KT35"/>
  <c r="KU45"/>
  <c r="KV45" s="1"/>
  <c r="KT45"/>
  <c r="KU34"/>
  <c r="KW34" s="1"/>
  <c r="KX34" s="1"/>
  <c r="KY34" s="1"/>
  <c r="KT34"/>
  <c r="KU33"/>
  <c r="KV33" s="1"/>
  <c r="KT33"/>
  <c r="KU32"/>
  <c r="KW32" s="1"/>
  <c r="KX32" s="1"/>
  <c r="KY32" s="1"/>
  <c r="KT32"/>
  <c r="KU31"/>
  <c r="KV31" s="1"/>
  <c r="KT31"/>
  <c r="KU30"/>
  <c r="KV30" s="1"/>
  <c r="KT30"/>
  <c r="KU29"/>
  <c r="KV29" s="1"/>
  <c r="KT29"/>
  <c r="KU28"/>
  <c r="KW28" s="1"/>
  <c r="KX28" s="1"/>
  <c r="KY28" s="1"/>
  <c r="KT28"/>
  <c r="KU27"/>
  <c r="KV27" s="1"/>
  <c r="KT27"/>
  <c r="KU26"/>
  <c r="KW26" s="1"/>
  <c r="KX26" s="1"/>
  <c r="KY26" s="1"/>
  <c r="KT26"/>
  <c r="KU25"/>
  <c r="KV25" s="1"/>
  <c r="KT25"/>
  <c r="KU24"/>
  <c r="KW24" s="1"/>
  <c r="KX24" s="1"/>
  <c r="KY24" s="1"/>
  <c r="KT24"/>
  <c r="KU23"/>
  <c r="KV23" s="1"/>
  <c r="KT23"/>
  <c r="KU22"/>
  <c r="KW22" s="1"/>
  <c r="KX22" s="1"/>
  <c r="KY22" s="1"/>
  <c r="KT22"/>
  <c r="KU21"/>
  <c r="KV21" s="1"/>
  <c r="KT21"/>
  <c r="KU20"/>
  <c r="KW20" s="1"/>
  <c r="KX20" s="1"/>
  <c r="KY20" s="1"/>
  <c r="KT20"/>
  <c r="KU19"/>
  <c r="KV19" s="1"/>
  <c r="KT19"/>
  <c r="KU18"/>
  <c r="KW18" s="1"/>
  <c r="KX18" s="1"/>
  <c r="KY18" s="1"/>
  <c r="KT18"/>
  <c r="KU17"/>
  <c r="KV17" s="1"/>
  <c r="KT17"/>
  <c r="KU16"/>
  <c r="KW16" s="1"/>
  <c r="KX16" s="1"/>
  <c r="KY16" s="1"/>
  <c r="KT16"/>
  <c r="KU15"/>
  <c r="KV15" s="1"/>
  <c r="KT15"/>
  <c r="KU14"/>
  <c r="KV14" s="1"/>
  <c r="KT14"/>
  <c r="KU13"/>
  <c r="KV13" s="1"/>
  <c r="KT13"/>
  <c r="KU12"/>
  <c r="KW12" s="1"/>
  <c r="KX12" s="1"/>
  <c r="KY12" s="1"/>
  <c r="KT12"/>
  <c r="KU11"/>
  <c r="KV11" s="1"/>
  <c r="KT11"/>
  <c r="KU44"/>
  <c r="KW44" s="1"/>
  <c r="KX44" s="1"/>
  <c r="KY44" s="1"/>
  <c r="KT44"/>
  <c r="KU10"/>
  <c r="KV10" s="1"/>
  <c r="KT10"/>
  <c r="KU9"/>
  <c r="KW9" s="1"/>
  <c r="KX9" s="1"/>
  <c r="KY9" s="1"/>
  <c r="KT9"/>
  <c r="KU8"/>
  <c r="KV8" s="1"/>
  <c r="KT8"/>
  <c r="KU7"/>
  <c r="KV7" s="1"/>
  <c r="KT7"/>
  <c r="KU6"/>
  <c r="KV6" s="1"/>
  <c r="KT6"/>
  <c r="KU43"/>
  <c r="KW43" s="1"/>
  <c r="KX43" s="1"/>
  <c r="KY43" s="1"/>
  <c r="KT43"/>
  <c r="KU5"/>
  <c r="KV5" s="1"/>
  <c r="KT5"/>
  <c r="KU4"/>
  <c r="KW4" s="1"/>
  <c r="KX4" s="1"/>
  <c r="KY4" s="1"/>
  <c r="KT4"/>
  <c r="KU3"/>
  <c r="KV3" s="1"/>
  <c r="KT3"/>
  <c r="KU2"/>
  <c r="KW2" s="1"/>
  <c r="KX2" s="1"/>
  <c r="KY2" s="1"/>
  <c r="KT2"/>
  <c r="KT30" i="66"/>
  <c r="KU30"/>
  <c r="KW30" s="1"/>
  <c r="KX30" s="1"/>
  <c r="KY30" s="1"/>
  <c r="KT31"/>
  <c r="KU31"/>
  <c r="KV31" s="1"/>
  <c r="KT32"/>
  <c r="KU32"/>
  <c r="KW32" s="1"/>
  <c r="KX32" s="1"/>
  <c r="KY32" s="1"/>
  <c r="KT33"/>
  <c r="KU33"/>
  <c r="KV33" s="1"/>
  <c r="KT34"/>
  <c r="KU34"/>
  <c r="KW34" s="1"/>
  <c r="KX34" s="1"/>
  <c r="KY34" s="1"/>
  <c r="KT51"/>
  <c r="KU51"/>
  <c r="KV51" s="1"/>
  <c r="KT52"/>
  <c r="KU52"/>
  <c r="KW52" s="1"/>
  <c r="KX52" s="1"/>
  <c r="KY52" s="1"/>
  <c r="KU64"/>
  <c r="KW64" s="1"/>
  <c r="KX64" s="1"/>
  <c r="KY64" s="1"/>
  <c r="KT64"/>
  <c r="KU63"/>
  <c r="KW63" s="1"/>
  <c r="KX63" s="1"/>
  <c r="KY63" s="1"/>
  <c r="KT63"/>
  <c r="KU72"/>
  <c r="KW72" s="1"/>
  <c r="KX72" s="1"/>
  <c r="KY72" s="1"/>
  <c r="KT72"/>
  <c r="KU29"/>
  <c r="KW29" s="1"/>
  <c r="KX29" s="1"/>
  <c r="KY29" s="1"/>
  <c r="KT29"/>
  <c r="KU28"/>
  <c r="KV28" s="1"/>
  <c r="KT28"/>
  <c r="KU27"/>
  <c r="KW27" s="1"/>
  <c r="KX27" s="1"/>
  <c r="KY27" s="1"/>
  <c r="KT27"/>
  <c r="KU71"/>
  <c r="KV71" s="1"/>
  <c r="KT71"/>
  <c r="KU26"/>
  <c r="KW26" s="1"/>
  <c r="KX26" s="1"/>
  <c r="KY26" s="1"/>
  <c r="KT26"/>
  <c r="KU25"/>
  <c r="KW25" s="1"/>
  <c r="KX25" s="1"/>
  <c r="KY25" s="1"/>
  <c r="KT25"/>
  <c r="KU24"/>
  <c r="KW24" s="1"/>
  <c r="KX24" s="1"/>
  <c r="KY24" s="1"/>
  <c r="KT24"/>
  <c r="KU23"/>
  <c r="KW23" s="1"/>
  <c r="KX23" s="1"/>
  <c r="KY23" s="1"/>
  <c r="KT23"/>
  <c r="KU22"/>
  <c r="KW22" s="1"/>
  <c r="KX22" s="1"/>
  <c r="KY22" s="1"/>
  <c r="KT22"/>
  <c r="KU21"/>
  <c r="KV21" s="1"/>
  <c r="KT21"/>
  <c r="KU20"/>
  <c r="KW20" s="1"/>
  <c r="KX20" s="1"/>
  <c r="KY20" s="1"/>
  <c r="KT20"/>
  <c r="KU19"/>
  <c r="KW19" s="1"/>
  <c r="KX19" s="1"/>
  <c r="KY19" s="1"/>
  <c r="KT19"/>
  <c r="KU18"/>
  <c r="KW18" s="1"/>
  <c r="KX18" s="1"/>
  <c r="KY18" s="1"/>
  <c r="KT18"/>
  <c r="KU17"/>
  <c r="KW17" s="1"/>
  <c r="KX17" s="1"/>
  <c r="KY17" s="1"/>
  <c r="KT17"/>
  <c r="KU16"/>
  <c r="KW16" s="1"/>
  <c r="KX16" s="1"/>
  <c r="KY16" s="1"/>
  <c r="KT16"/>
  <c r="KU15"/>
  <c r="KW15" s="1"/>
  <c r="KX15" s="1"/>
  <c r="KY15" s="1"/>
  <c r="KT15"/>
  <c r="KU14"/>
  <c r="KW14" s="1"/>
  <c r="KX14" s="1"/>
  <c r="KY14" s="1"/>
  <c r="KT14"/>
  <c r="KU13"/>
  <c r="KV13" s="1"/>
  <c r="KT13"/>
  <c r="KU12"/>
  <c r="KW12" s="1"/>
  <c r="KX12" s="1"/>
  <c r="KY12" s="1"/>
  <c r="KT12"/>
  <c r="KU11"/>
  <c r="KV11" s="1"/>
  <c r="KT11"/>
  <c r="KU10"/>
  <c r="KW10" s="1"/>
  <c r="KX10" s="1"/>
  <c r="KY10" s="1"/>
  <c r="KT10"/>
  <c r="KU9"/>
  <c r="KW9" s="1"/>
  <c r="KX9" s="1"/>
  <c r="KY9" s="1"/>
  <c r="KT9"/>
  <c r="KU8"/>
  <c r="KW8" s="1"/>
  <c r="KX8" s="1"/>
  <c r="KY8" s="1"/>
  <c r="KT8"/>
  <c r="KU7"/>
  <c r="KW7" s="1"/>
  <c r="KX7" s="1"/>
  <c r="KY7" s="1"/>
  <c r="KT7"/>
  <c r="KU6"/>
  <c r="KW6" s="1"/>
  <c r="KX6" s="1"/>
  <c r="KY6" s="1"/>
  <c r="KT6"/>
  <c r="KU5"/>
  <c r="KV5" s="1"/>
  <c r="KT5"/>
  <c r="KU4"/>
  <c r="KW4" s="1"/>
  <c r="KX4" s="1"/>
  <c r="KY4" s="1"/>
  <c r="KT4"/>
  <c r="KU3"/>
  <c r="KW3" s="1"/>
  <c r="KX3" s="1"/>
  <c r="KY3" s="1"/>
  <c r="KT3"/>
  <c r="KU2"/>
  <c r="KW2" s="1"/>
  <c r="KX2" s="1"/>
  <c r="KY2" s="1"/>
  <c r="KT2"/>
  <c r="KJ50" i="63"/>
  <c r="KK50" s="1"/>
  <c r="KI50"/>
  <c r="KK49"/>
  <c r="KJ49"/>
  <c r="KL49" s="1"/>
  <c r="KM49" s="1"/>
  <c r="KN49" s="1"/>
  <c r="KI49"/>
  <c r="KJ37"/>
  <c r="KK37" s="1"/>
  <c r="KI37"/>
  <c r="KJ36"/>
  <c r="KK36" s="1"/>
  <c r="KI36"/>
  <c r="KJ35"/>
  <c r="KK35" s="1"/>
  <c r="KI35"/>
  <c r="KJ34"/>
  <c r="KL34" s="1"/>
  <c r="KM34" s="1"/>
  <c r="KN34" s="1"/>
  <c r="KI34"/>
  <c r="KJ33"/>
  <c r="KK33" s="1"/>
  <c r="KI33"/>
  <c r="KJ32"/>
  <c r="KK32" s="1"/>
  <c r="KI32"/>
  <c r="KJ31"/>
  <c r="KK31" s="1"/>
  <c r="KI31"/>
  <c r="KJ30"/>
  <c r="KL30" s="1"/>
  <c r="KM30" s="1"/>
  <c r="KN30" s="1"/>
  <c r="KI30"/>
  <c r="KJ29"/>
  <c r="KK29" s="1"/>
  <c r="KI29"/>
  <c r="KJ28"/>
  <c r="KK28" s="1"/>
  <c r="KI28"/>
  <c r="KJ27"/>
  <c r="KK27" s="1"/>
  <c r="KI27"/>
  <c r="KJ26"/>
  <c r="KL26" s="1"/>
  <c r="KM26" s="1"/>
  <c r="KN26" s="1"/>
  <c r="KI26"/>
  <c r="KJ25"/>
  <c r="KK25" s="1"/>
  <c r="KI25"/>
  <c r="KJ43"/>
  <c r="KK43" s="1"/>
  <c r="KI43"/>
  <c r="KJ24"/>
  <c r="KK24" s="1"/>
  <c r="KI24"/>
  <c r="KJ23"/>
  <c r="KL23" s="1"/>
  <c r="KM23" s="1"/>
  <c r="KN23" s="1"/>
  <c r="KI23"/>
  <c r="KJ22"/>
  <c r="KK22" s="1"/>
  <c r="KI22"/>
  <c r="KJ21"/>
  <c r="KL21" s="1"/>
  <c r="KM21" s="1"/>
  <c r="KN21" s="1"/>
  <c r="KI21"/>
  <c r="KJ20"/>
  <c r="KK20" s="1"/>
  <c r="KI20"/>
  <c r="KJ19"/>
  <c r="KL19" s="1"/>
  <c r="KM19" s="1"/>
  <c r="KN19" s="1"/>
  <c r="KI19"/>
  <c r="KJ18"/>
  <c r="KK18" s="1"/>
  <c r="KI18"/>
  <c r="KJ17"/>
  <c r="KK17" s="1"/>
  <c r="KI17"/>
  <c r="KJ16"/>
  <c r="KK16" s="1"/>
  <c r="KI16"/>
  <c r="KJ15"/>
  <c r="KL15" s="1"/>
  <c r="KM15" s="1"/>
  <c r="KN15" s="1"/>
  <c r="KI15"/>
  <c r="KJ14"/>
  <c r="KK14" s="1"/>
  <c r="KI14"/>
  <c r="KJ13"/>
  <c r="KK13" s="1"/>
  <c r="KI13"/>
  <c r="KJ12"/>
  <c r="KK12" s="1"/>
  <c r="KI12"/>
  <c r="KJ11"/>
  <c r="KL11" s="1"/>
  <c r="KM11" s="1"/>
  <c r="KN11" s="1"/>
  <c r="KI11"/>
  <c r="KJ10"/>
  <c r="KK10" s="1"/>
  <c r="KI10"/>
  <c r="KJ9"/>
  <c r="KK9" s="1"/>
  <c r="KI9"/>
  <c r="KJ8"/>
  <c r="KK8" s="1"/>
  <c r="KI8"/>
  <c r="KJ7"/>
  <c r="KL7" s="1"/>
  <c r="KM7" s="1"/>
  <c r="KN7" s="1"/>
  <c r="KI7"/>
  <c r="KJ6"/>
  <c r="KK6" s="1"/>
  <c r="KI6"/>
  <c r="KJ5"/>
  <c r="KK5" s="1"/>
  <c r="KI5"/>
  <c r="KJ4"/>
  <c r="KK4" s="1"/>
  <c r="KI4"/>
  <c r="KJ3"/>
  <c r="KL3" s="1"/>
  <c r="KM3" s="1"/>
  <c r="KN3" s="1"/>
  <c r="KI3"/>
  <c r="KJ2"/>
  <c r="KK2" s="1"/>
  <c r="KI2"/>
  <c r="KJ50" i="62"/>
  <c r="KK50" s="1"/>
  <c r="KI50"/>
  <c r="KK49"/>
  <c r="KJ49"/>
  <c r="KL49" s="1"/>
  <c r="KM49" s="1"/>
  <c r="KN49" s="1"/>
  <c r="KI49"/>
  <c r="KJ38"/>
  <c r="KK38" s="1"/>
  <c r="KI38"/>
  <c r="KJ37"/>
  <c r="KK37" s="1"/>
  <c r="KI37"/>
  <c r="KJ36"/>
  <c r="KK36" s="1"/>
  <c r="KI36"/>
  <c r="KJ35"/>
  <c r="KL35" s="1"/>
  <c r="KM35" s="1"/>
  <c r="KN35" s="1"/>
  <c r="KI35"/>
  <c r="KJ34"/>
  <c r="KK34" s="1"/>
  <c r="KI34"/>
  <c r="KJ33"/>
  <c r="KL33" s="1"/>
  <c r="KM33" s="1"/>
  <c r="KN33" s="1"/>
  <c r="KI33"/>
  <c r="KJ32"/>
  <c r="KK32" s="1"/>
  <c r="KI32"/>
  <c r="KJ31"/>
  <c r="KL31" s="1"/>
  <c r="KM31" s="1"/>
  <c r="KN31" s="1"/>
  <c r="KI31"/>
  <c r="KJ30"/>
  <c r="KK30" s="1"/>
  <c r="KI30"/>
  <c r="KJ29"/>
  <c r="KK29" s="1"/>
  <c r="KI29"/>
  <c r="KJ28"/>
  <c r="KK28" s="1"/>
  <c r="KI28"/>
  <c r="KJ27"/>
  <c r="KL27" s="1"/>
  <c r="KM27" s="1"/>
  <c r="KN27" s="1"/>
  <c r="KI27"/>
  <c r="KJ26"/>
  <c r="KK26" s="1"/>
  <c r="KI26"/>
  <c r="KJ25"/>
  <c r="KK25" s="1"/>
  <c r="KI25"/>
  <c r="KJ24"/>
  <c r="KK24" s="1"/>
  <c r="KI24"/>
  <c r="KJ23"/>
  <c r="KL23" s="1"/>
  <c r="KM23" s="1"/>
  <c r="KN23" s="1"/>
  <c r="KI23"/>
  <c r="KJ22"/>
  <c r="KK22" s="1"/>
  <c r="KI22"/>
  <c r="KJ21"/>
  <c r="KK21" s="1"/>
  <c r="KI21"/>
  <c r="KJ20"/>
  <c r="KK20" s="1"/>
  <c r="KI20"/>
  <c r="KJ19"/>
  <c r="KL19" s="1"/>
  <c r="KM19" s="1"/>
  <c r="KN19" s="1"/>
  <c r="KI19"/>
  <c r="KJ18"/>
  <c r="KK18" s="1"/>
  <c r="KI18"/>
  <c r="KJ17"/>
  <c r="KK17" s="1"/>
  <c r="KI17"/>
  <c r="KJ16"/>
  <c r="KK16" s="1"/>
  <c r="KI16"/>
  <c r="KJ15"/>
  <c r="KL15" s="1"/>
  <c r="KM15" s="1"/>
  <c r="KN15" s="1"/>
  <c r="KI15"/>
  <c r="KJ14"/>
  <c r="KK14" s="1"/>
  <c r="KI14"/>
  <c r="KJ13"/>
  <c r="KL13" s="1"/>
  <c r="KM13" s="1"/>
  <c r="KN13" s="1"/>
  <c r="KI13"/>
  <c r="KJ12"/>
  <c r="KK12" s="1"/>
  <c r="KI12"/>
  <c r="KJ11"/>
  <c r="KL11" s="1"/>
  <c r="KM11" s="1"/>
  <c r="KN11" s="1"/>
  <c r="KI11"/>
  <c r="KJ10"/>
  <c r="KK10" s="1"/>
  <c r="KI10"/>
  <c r="KJ9"/>
  <c r="KK9" s="1"/>
  <c r="KI9"/>
  <c r="KJ8"/>
  <c r="KK8" s="1"/>
  <c r="KI8"/>
  <c r="KJ7"/>
  <c r="KL7" s="1"/>
  <c r="KM7" s="1"/>
  <c r="KN7" s="1"/>
  <c r="KI7"/>
  <c r="KJ6"/>
  <c r="KK6" s="1"/>
  <c r="KI6"/>
  <c r="KJ5"/>
  <c r="KK5" s="1"/>
  <c r="KI5"/>
  <c r="KJ4"/>
  <c r="KK4" s="1"/>
  <c r="KI4"/>
  <c r="KJ3"/>
  <c r="KL3" s="1"/>
  <c r="KM3" s="1"/>
  <c r="KN3" s="1"/>
  <c r="KI3"/>
  <c r="KJ2"/>
  <c r="KK2" s="1"/>
  <c r="KI2"/>
  <c r="KJ64" i="66"/>
  <c r="KK64" s="1"/>
  <c r="KI64"/>
  <c r="KJ63"/>
  <c r="KL63" s="1"/>
  <c r="KM63" s="1"/>
  <c r="KN63" s="1"/>
  <c r="KI63"/>
  <c r="KJ52"/>
  <c r="KK52" s="1"/>
  <c r="KI52"/>
  <c r="KJ51"/>
  <c r="KL51" s="1"/>
  <c r="KM51" s="1"/>
  <c r="KN51" s="1"/>
  <c r="KI51"/>
  <c r="KJ34"/>
  <c r="KK34" s="1"/>
  <c r="KI34"/>
  <c r="KJ33"/>
  <c r="KK33" s="1"/>
  <c r="KI33"/>
  <c r="KJ32"/>
  <c r="KK32" s="1"/>
  <c r="KI32"/>
  <c r="KJ31"/>
  <c r="KL31" s="1"/>
  <c r="KM31" s="1"/>
  <c r="KN31" s="1"/>
  <c r="KI31"/>
  <c r="KJ30"/>
  <c r="KK30" s="1"/>
  <c r="KI30"/>
  <c r="KJ72"/>
  <c r="KK72" s="1"/>
  <c r="KI72"/>
  <c r="KJ29"/>
  <c r="KK29" s="1"/>
  <c r="KI29"/>
  <c r="KJ28"/>
  <c r="KL28" s="1"/>
  <c r="KM28" s="1"/>
  <c r="KN28" s="1"/>
  <c r="KI28"/>
  <c r="KJ27"/>
  <c r="KK27" s="1"/>
  <c r="KI27"/>
  <c r="KJ71"/>
  <c r="KK71" s="1"/>
  <c r="KI71"/>
  <c r="KJ26"/>
  <c r="KK26" s="1"/>
  <c r="KI26"/>
  <c r="KJ25"/>
  <c r="KL25" s="1"/>
  <c r="KM25" s="1"/>
  <c r="KN25" s="1"/>
  <c r="KI25"/>
  <c r="KJ24"/>
  <c r="KK24" s="1"/>
  <c r="KI24"/>
  <c r="KJ23"/>
  <c r="KK23" s="1"/>
  <c r="KI23"/>
  <c r="KJ22"/>
  <c r="KK22" s="1"/>
  <c r="KI22"/>
  <c r="KJ21"/>
  <c r="KK21" s="1"/>
  <c r="KI21"/>
  <c r="KJ20"/>
  <c r="KK20" s="1"/>
  <c r="KI20"/>
  <c r="KJ19"/>
  <c r="KK19" s="1"/>
  <c r="KI19"/>
  <c r="KJ18"/>
  <c r="KK18" s="1"/>
  <c r="KI18"/>
  <c r="KJ17"/>
  <c r="KL17" s="1"/>
  <c r="KM17" s="1"/>
  <c r="KN17" s="1"/>
  <c r="KI17"/>
  <c r="KJ16"/>
  <c r="KK16" s="1"/>
  <c r="KI16"/>
  <c r="KJ15"/>
  <c r="KK15" s="1"/>
  <c r="KI15"/>
  <c r="KJ14"/>
  <c r="KK14" s="1"/>
  <c r="KI14"/>
  <c r="KJ13"/>
  <c r="KK13" s="1"/>
  <c r="KI13"/>
  <c r="KJ12"/>
  <c r="KK12" s="1"/>
  <c r="KI12"/>
  <c r="KJ11"/>
  <c r="KK11" s="1"/>
  <c r="KI11"/>
  <c r="KJ10"/>
  <c r="KK10" s="1"/>
  <c r="KI10"/>
  <c r="KJ9"/>
  <c r="KL9" s="1"/>
  <c r="KM9" s="1"/>
  <c r="KN9" s="1"/>
  <c r="KI9"/>
  <c r="KJ8"/>
  <c r="KK8" s="1"/>
  <c r="KI8"/>
  <c r="KJ7"/>
  <c r="KK7" s="1"/>
  <c r="KI7"/>
  <c r="KJ6"/>
  <c r="KK6" s="1"/>
  <c r="KI6"/>
  <c r="KJ5"/>
  <c r="KK5" s="1"/>
  <c r="KI5"/>
  <c r="KJ4"/>
  <c r="KK4" s="1"/>
  <c r="KI4"/>
  <c r="KJ3"/>
  <c r="KK3" s="1"/>
  <c r="KI3"/>
  <c r="KJ2"/>
  <c r="KK2" s="1"/>
  <c r="KI2"/>
  <c r="KI30" i="64"/>
  <c r="KJ30"/>
  <c r="KL30" s="1"/>
  <c r="KM30" s="1"/>
  <c r="KN30" s="1"/>
  <c r="KI31"/>
  <c r="KJ31"/>
  <c r="KK31" s="1"/>
  <c r="KI32"/>
  <c r="KJ32"/>
  <c r="KL32" s="1"/>
  <c r="KM32" s="1"/>
  <c r="KN32" s="1"/>
  <c r="KI33"/>
  <c r="KJ33"/>
  <c r="KK33" s="1"/>
  <c r="KI34"/>
  <c r="KJ34"/>
  <c r="KL34" s="1"/>
  <c r="KM34" s="1"/>
  <c r="KN34" s="1"/>
  <c r="KI45"/>
  <c r="KJ45"/>
  <c r="KK45" s="1"/>
  <c r="KI35"/>
  <c r="KJ35"/>
  <c r="KL35" s="1"/>
  <c r="KM35" s="1"/>
  <c r="KN35" s="1"/>
  <c r="KJ50"/>
  <c r="KK50" s="1"/>
  <c r="KI50"/>
  <c r="KJ49"/>
  <c r="KL49" s="1"/>
  <c r="KM49" s="1"/>
  <c r="KN49" s="1"/>
  <c r="KI49"/>
  <c r="KJ29"/>
  <c r="KL29" s="1"/>
  <c r="KM29" s="1"/>
  <c r="KN29" s="1"/>
  <c r="KI29"/>
  <c r="KJ28"/>
  <c r="KK28" s="1"/>
  <c r="KI28"/>
  <c r="KJ27"/>
  <c r="KL27" s="1"/>
  <c r="KM27" s="1"/>
  <c r="KN27" s="1"/>
  <c r="KI27"/>
  <c r="KJ26"/>
  <c r="KL26" s="1"/>
  <c r="KM26" s="1"/>
  <c r="KN26" s="1"/>
  <c r="KI26"/>
  <c r="KJ25"/>
  <c r="KL25" s="1"/>
  <c r="KM25" s="1"/>
  <c r="KN25" s="1"/>
  <c r="KI25"/>
  <c r="KJ24"/>
  <c r="KK24" s="1"/>
  <c r="KI24"/>
  <c r="KJ23"/>
  <c r="KL23" s="1"/>
  <c r="KM23" s="1"/>
  <c r="KN23" s="1"/>
  <c r="KI23"/>
  <c r="KJ22"/>
  <c r="KK22" s="1"/>
  <c r="KI22"/>
  <c r="KJ21"/>
  <c r="KL21" s="1"/>
  <c r="KM21" s="1"/>
  <c r="KN21" s="1"/>
  <c r="KI21"/>
  <c r="KJ20"/>
  <c r="KK20" s="1"/>
  <c r="KI20"/>
  <c r="KJ19"/>
  <c r="KL19" s="1"/>
  <c r="KM19" s="1"/>
  <c r="KN19" s="1"/>
  <c r="KI19"/>
  <c r="KJ18"/>
  <c r="KK18" s="1"/>
  <c r="KI18"/>
  <c r="KJ17"/>
  <c r="KL17" s="1"/>
  <c r="KM17" s="1"/>
  <c r="KN17" s="1"/>
  <c r="KI17"/>
  <c r="KJ16"/>
  <c r="KK16" s="1"/>
  <c r="KI16"/>
  <c r="KJ15"/>
  <c r="KL15" s="1"/>
  <c r="KM15" s="1"/>
  <c r="KN15" s="1"/>
  <c r="KI15"/>
  <c r="KJ14"/>
  <c r="KK14" s="1"/>
  <c r="KI14"/>
  <c r="KJ13"/>
  <c r="KL13" s="1"/>
  <c r="KM13" s="1"/>
  <c r="KN13" s="1"/>
  <c r="KI13"/>
  <c r="KJ12"/>
  <c r="KK12" s="1"/>
  <c r="KI12"/>
  <c r="KJ11"/>
  <c r="KL11" s="1"/>
  <c r="KM11" s="1"/>
  <c r="KN11" s="1"/>
  <c r="KI11"/>
  <c r="KJ44"/>
  <c r="KK44" s="1"/>
  <c r="KI44"/>
  <c r="KJ10"/>
  <c r="KL10" s="1"/>
  <c r="KM10" s="1"/>
  <c r="KN10" s="1"/>
  <c r="KI10"/>
  <c r="KJ9"/>
  <c r="KL9" s="1"/>
  <c r="KM9" s="1"/>
  <c r="KN9" s="1"/>
  <c r="KI9"/>
  <c r="KJ8"/>
  <c r="KL8" s="1"/>
  <c r="KM8" s="1"/>
  <c r="KN8" s="1"/>
  <c r="KI8"/>
  <c r="KJ7"/>
  <c r="KK7" s="1"/>
  <c r="KI7"/>
  <c r="KJ6"/>
  <c r="KL6" s="1"/>
  <c r="KM6" s="1"/>
  <c r="KN6" s="1"/>
  <c r="KI6"/>
  <c r="KJ43"/>
  <c r="KK43" s="1"/>
  <c r="KI43"/>
  <c r="KJ5"/>
  <c r="KL5" s="1"/>
  <c r="KM5" s="1"/>
  <c r="KN5" s="1"/>
  <c r="KI5"/>
  <c r="KJ4"/>
  <c r="KK4" s="1"/>
  <c r="KI4"/>
  <c r="KJ3"/>
  <c r="KL3" s="1"/>
  <c r="KM3" s="1"/>
  <c r="KN3" s="1"/>
  <c r="KI3"/>
  <c r="KJ2"/>
  <c r="KL2" s="1"/>
  <c r="KM2" s="1"/>
  <c r="KN2" s="1"/>
  <c r="KI2"/>
  <c r="KK49" l="1"/>
  <c r="KW50"/>
  <c r="KX50" s="1"/>
  <c r="KY50" s="1"/>
  <c r="KL50"/>
  <c r="KM50" s="1"/>
  <c r="KN50" s="1"/>
  <c r="KV44"/>
  <c r="KV50" i="63"/>
  <c r="KV3"/>
  <c r="KL17"/>
  <c r="KM17" s="1"/>
  <c r="KN17" s="1"/>
  <c r="KW35"/>
  <c r="KX35" s="1"/>
  <c r="KY35" s="1"/>
  <c r="KV24"/>
  <c r="KK7"/>
  <c r="KV8"/>
  <c r="KV34"/>
  <c r="KK30"/>
  <c r="KW12"/>
  <c r="KX12" s="1"/>
  <c r="KY12" s="1"/>
  <c r="KV19"/>
  <c r="KW27"/>
  <c r="KX27" s="1"/>
  <c r="KY27" s="1"/>
  <c r="KW4"/>
  <c r="KX4" s="1"/>
  <c r="KY4" s="1"/>
  <c r="KV9"/>
  <c r="KV18"/>
  <c r="KL13" i="66"/>
  <c r="KM13" s="1"/>
  <c r="KN13" s="1"/>
  <c r="KV18"/>
  <c r="KV27"/>
  <c r="KK17"/>
  <c r="KW13"/>
  <c r="KX13" s="1"/>
  <c r="KY13" s="1"/>
  <c r="KL71"/>
  <c r="KM71" s="1"/>
  <c r="KN71" s="1"/>
  <c r="KW21"/>
  <c r="KX21" s="1"/>
  <c r="KY21" s="1"/>
  <c r="KV2"/>
  <c r="KL5"/>
  <c r="KM5" s="1"/>
  <c r="KN5" s="1"/>
  <c r="KK25"/>
  <c r="KW5"/>
  <c r="KX5" s="1"/>
  <c r="KY5" s="1"/>
  <c r="KV10"/>
  <c r="KW11"/>
  <c r="KX11" s="1"/>
  <c r="KY11" s="1"/>
  <c r="KV26"/>
  <c r="KW71"/>
  <c r="KX71" s="1"/>
  <c r="KY71" s="1"/>
  <c r="KV12"/>
  <c r="KV17"/>
  <c r="KW28"/>
  <c r="KX28" s="1"/>
  <c r="KY28" s="1"/>
  <c r="KL33"/>
  <c r="KM33" s="1"/>
  <c r="KN33" s="1"/>
  <c r="KL21"/>
  <c r="KM21" s="1"/>
  <c r="KN21" s="1"/>
  <c r="KK9"/>
  <c r="KK28"/>
  <c r="KK63"/>
  <c r="KV3"/>
  <c r="KV4"/>
  <c r="KV9"/>
  <c r="KV19"/>
  <c r="KV20"/>
  <c r="KV25"/>
  <c r="KW33"/>
  <c r="KX33" s="1"/>
  <c r="KY33" s="1"/>
  <c r="KK31"/>
  <c r="KK51"/>
  <c r="KV7"/>
  <c r="KV8"/>
  <c r="KV15"/>
  <c r="KV16"/>
  <c r="KV23"/>
  <c r="KV24"/>
  <c r="KV72"/>
  <c r="KV63"/>
  <c r="KW51"/>
  <c r="KX51" s="1"/>
  <c r="KY51" s="1"/>
  <c r="KW31"/>
  <c r="KX31" s="1"/>
  <c r="KY31" s="1"/>
  <c r="KV6"/>
  <c r="KV14"/>
  <c r="KV22"/>
  <c r="KV29"/>
  <c r="KV64"/>
  <c r="KL36" i="63"/>
  <c r="KM36" s="1"/>
  <c r="KN36" s="1"/>
  <c r="KV2"/>
  <c r="KW20"/>
  <c r="KX20" s="1"/>
  <c r="KY20" s="1"/>
  <c r="KV43"/>
  <c r="KV33"/>
  <c r="KK15"/>
  <c r="KV17"/>
  <c r="KV32"/>
  <c r="KW10"/>
  <c r="KX10" s="1"/>
  <c r="KY10" s="1"/>
  <c r="KW25"/>
  <c r="KX25" s="1"/>
  <c r="KY25" s="1"/>
  <c r="KL5"/>
  <c r="KM5" s="1"/>
  <c r="KN5" s="1"/>
  <c r="KK23"/>
  <c r="KV11"/>
  <c r="KV16"/>
  <c r="KV26"/>
  <c r="KV31"/>
  <c r="KV5"/>
  <c r="KW6"/>
  <c r="KX6" s="1"/>
  <c r="KY6" s="1"/>
  <c r="KV13"/>
  <c r="KW14"/>
  <c r="KX14" s="1"/>
  <c r="KY14" s="1"/>
  <c r="KV21"/>
  <c r="KW22"/>
  <c r="KX22" s="1"/>
  <c r="KY22" s="1"/>
  <c r="KV28"/>
  <c r="KW29"/>
  <c r="KX29" s="1"/>
  <c r="KY29" s="1"/>
  <c r="KV36"/>
  <c r="KL13"/>
  <c r="KM13" s="1"/>
  <c r="KN13" s="1"/>
  <c r="KK26"/>
  <c r="KV7"/>
  <c r="KV15"/>
  <c r="KV23"/>
  <c r="KV30"/>
  <c r="KW37"/>
  <c r="KX37" s="1"/>
  <c r="KY37" s="1"/>
  <c r="KK33" i="62"/>
  <c r="KV26"/>
  <c r="KL37"/>
  <c r="KM37" s="1"/>
  <c r="KN37" s="1"/>
  <c r="KV17"/>
  <c r="KL17"/>
  <c r="KM17" s="1"/>
  <c r="KN17" s="1"/>
  <c r="KW23"/>
  <c r="KX23" s="1"/>
  <c r="KY23" s="1"/>
  <c r="KV37"/>
  <c r="KW7"/>
  <c r="KX7" s="1"/>
  <c r="KY7" s="1"/>
  <c r="KV33"/>
  <c r="KL29"/>
  <c r="KM29" s="1"/>
  <c r="KN29" s="1"/>
  <c r="KW15"/>
  <c r="KX15" s="1"/>
  <c r="KY15" s="1"/>
  <c r="KV31"/>
  <c r="KK11"/>
  <c r="KV9"/>
  <c r="KV25"/>
  <c r="KV35"/>
  <c r="KL9" i="63"/>
  <c r="KM9" s="1"/>
  <c r="KN9" s="1"/>
  <c r="KK21"/>
  <c r="KL28"/>
  <c r="KM28" s="1"/>
  <c r="KN28" s="1"/>
  <c r="KK3"/>
  <c r="KK11"/>
  <c r="KK19"/>
  <c r="KL43"/>
  <c r="KM43" s="1"/>
  <c r="KN43" s="1"/>
  <c r="KL32"/>
  <c r="KM32" s="1"/>
  <c r="KN32" s="1"/>
  <c r="KL25" i="62"/>
  <c r="KM25" s="1"/>
  <c r="KN25" s="1"/>
  <c r="KK19"/>
  <c r="KL9"/>
  <c r="KM9" s="1"/>
  <c r="KN9" s="1"/>
  <c r="KK3"/>
  <c r="KK13"/>
  <c r="KL21"/>
  <c r="KM21" s="1"/>
  <c r="KN21" s="1"/>
  <c r="KK31"/>
  <c r="KK35"/>
  <c r="KW3"/>
  <c r="KX3" s="1"/>
  <c r="KY3" s="1"/>
  <c r="KW11"/>
  <c r="KX11" s="1"/>
  <c r="KY11" s="1"/>
  <c r="KW19"/>
  <c r="KX19" s="1"/>
  <c r="KY19" s="1"/>
  <c r="KV29"/>
  <c r="KV30"/>
  <c r="KV32"/>
  <c r="KV34"/>
  <c r="KV36"/>
  <c r="KV38"/>
  <c r="KW27"/>
  <c r="KX27" s="1"/>
  <c r="KY27" s="1"/>
  <c r="KL5"/>
  <c r="KM5" s="1"/>
  <c r="KN5" s="1"/>
  <c r="KK23"/>
  <c r="KV5"/>
  <c r="KV13"/>
  <c r="KV21"/>
  <c r="KV28"/>
  <c r="KK2" i="64"/>
  <c r="KW30"/>
  <c r="KX30" s="1"/>
  <c r="KY30" s="1"/>
  <c r="KL22"/>
  <c r="KM22" s="1"/>
  <c r="KN22" s="1"/>
  <c r="KV22"/>
  <c r="KK11"/>
  <c r="KK29"/>
  <c r="KV26"/>
  <c r="KL28"/>
  <c r="KM28" s="1"/>
  <c r="KN28" s="1"/>
  <c r="KK23"/>
  <c r="KK9"/>
  <c r="KK5"/>
  <c r="KL43"/>
  <c r="KM43" s="1"/>
  <c r="KN43" s="1"/>
  <c r="KW7"/>
  <c r="KX7" s="1"/>
  <c r="KY7" s="1"/>
  <c r="KV18"/>
  <c r="KL12"/>
  <c r="KM12" s="1"/>
  <c r="KN12" s="1"/>
  <c r="KK13"/>
  <c r="KK19"/>
  <c r="KW14"/>
  <c r="KX14" s="1"/>
  <c r="KY14" s="1"/>
  <c r="KL4"/>
  <c r="KM4" s="1"/>
  <c r="KN4" s="1"/>
  <c r="KL14"/>
  <c r="KM14" s="1"/>
  <c r="KN14" s="1"/>
  <c r="KK15"/>
  <c r="KL20"/>
  <c r="KM20" s="1"/>
  <c r="KN20" s="1"/>
  <c r="KK21"/>
  <c r="KK27"/>
  <c r="KV4"/>
  <c r="KV34"/>
  <c r="KK6"/>
  <c r="KL44"/>
  <c r="KM44" s="1"/>
  <c r="KN44" s="1"/>
  <c r="KL18"/>
  <c r="KM18" s="1"/>
  <c r="KN18" s="1"/>
  <c r="KK26"/>
  <c r="KK3"/>
  <c r="KL7"/>
  <c r="KM7" s="1"/>
  <c r="KN7" s="1"/>
  <c r="KK8"/>
  <c r="KK10"/>
  <c r="KL16"/>
  <c r="KM16" s="1"/>
  <c r="KN16" s="1"/>
  <c r="KK17"/>
  <c r="KL24"/>
  <c r="KM24" s="1"/>
  <c r="KN24" s="1"/>
  <c r="KK25"/>
  <c r="KV2"/>
  <c r="KV43"/>
  <c r="KV9"/>
  <c r="KV12"/>
  <c r="KV16"/>
  <c r="KV20"/>
  <c r="KV24"/>
  <c r="KV28"/>
  <c r="KV32"/>
  <c r="KV35"/>
  <c r="KL31"/>
  <c r="KM31" s="1"/>
  <c r="KN31" s="1"/>
  <c r="KL45"/>
  <c r="KM45" s="1"/>
  <c r="KN45" s="1"/>
  <c r="KL33"/>
  <c r="KM33" s="1"/>
  <c r="KN33" s="1"/>
  <c r="KK34" i="63"/>
  <c r="KK27" i="62"/>
  <c r="KK15"/>
  <c r="KK7"/>
  <c r="KW2"/>
  <c r="KX2" s="1"/>
  <c r="KY2" s="1"/>
  <c r="KW4"/>
  <c r="KX4" s="1"/>
  <c r="KY4" s="1"/>
  <c r="KW6"/>
  <c r="KX6" s="1"/>
  <c r="KY6" s="1"/>
  <c r="KW8"/>
  <c r="KX8" s="1"/>
  <c r="KY8" s="1"/>
  <c r="KW10"/>
  <c r="KX10" s="1"/>
  <c r="KY10" s="1"/>
  <c r="KW12"/>
  <c r="KX12" s="1"/>
  <c r="KY12" s="1"/>
  <c r="KW14"/>
  <c r="KX14" s="1"/>
  <c r="KY14" s="1"/>
  <c r="KW16"/>
  <c r="KX16" s="1"/>
  <c r="KY16" s="1"/>
  <c r="KW18"/>
  <c r="KX18" s="1"/>
  <c r="KY18" s="1"/>
  <c r="KW20"/>
  <c r="KX20" s="1"/>
  <c r="KY20" s="1"/>
  <c r="KW22"/>
  <c r="KX22" s="1"/>
  <c r="KY22" s="1"/>
  <c r="KW24"/>
  <c r="KX24" s="1"/>
  <c r="KY24" s="1"/>
  <c r="KW3" i="64"/>
  <c r="KX3" s="1"/>
  <c r="KY3" s="1"/>
  <c r="KW5"/>
  <c r="KX5" s="1"/>
  <c r="KY5" s="1"/>
  <c r="KW6"/>
  <c r="KX6" s="1"/>
  <c r="KY6" s="1"/>
  <c r="KW8"/>
  <c r="KX8" s="1"/>
  <c r="KY8" s="1"/>
  <c r="KW10"/>
  <c r="KX10" s="1"/>
  <c r="KY10" s="1"/>
  <c r="KW11"/>
  <c r="KX11" s="1"/>
  <c r="KY11" s="1"/>
  <c r="KW13"/>
  <c r="KX13" s="1"/>
  <c r="KY13" s="1"/>
  <c r="KW15"/>
  <c r="KX15" s="1"/>
  <c r="KY15" s="1"/>
  <c r="KW17"/>
  <c r="KX17" s="1"/>
  <c r="KY17" s="1"/>
  <c r="KW19"/>
  <c r="KX19" s="1"/>
  <c r="KY19" s="1"/>
  <c r="KW21"/>
  <c r="KX21" s="1"/>
  <c r="KY21" s="1"/>
  <c r="KW23"/>
  <c r="KX23" s="1"/>
  <c r="KY23" s="1"/>
  <c r="KW25"/>
  <c r="KX25" s="1"/>
  <c r="KY25" s="1"/>
  <c r="KW27"/>
  <c r="KX27" s="1"/>
  <c r="KY27" s="1"/>
  <c r="KW29"/>
  <c r="KX29" s="1"/>
  <c r="KY29" s="1"/>
  <c r="KW31"/>
  <c r="KX31" s="1"/>
  <c r="KY31" s="1"/>
  <c r="KW33"/>
  <c r="KX33" s="1"/>
  <c r="KY33" s="1"/>
  <c r="KW45"/>
  <c r="KX45" s="1"/>
  <c r="KY45" s="1"/>
  <c r="KW49"/>
  <c r="KX49" s="1"/>
  <c r="KY49" s="1"/>
  <c r="KV52" i="66"/>
  <c r="KV34"/>
  <c r="KV32"/>
  <c r="KV30"/>
  <c r="KL72"/>
  <c r="KM72" s="1"/>
  <c r="KN72" s="1"/>
  <c r="KL23"/>
  <c r="KM23" s="1"/>
  <c r="KN23" s="1"/>
  <c r="KL19"/>
  <c r="KM19" s="1"/>
  <c r="KN19" s="1"/>
  <c r="KL15"/>
  <c r="KM15" s="1"/>
  <c r="KN15" s="1"/>
  <c r="KL11"/>
  <c r="KM11" s="1"/>
  <c r="KN11" s="1"/>
  <c r="KL7"/>
  <c r="KM7" s="1"/>
  <c r="KN7" s="1"/>
  <c r="KL3"/>
  <c r="KM3" s="1"/>
  <c r="KN3" s="1"/>
  <c r="KL2" i="63"/>
  <c r="KM2" s="1"/>
  <c r="KN2" s="1"/>
  <c r="KL4"/>
  <c r="KM4" s="1"/>
  <c r="KN4" s="1"/>
  <c r="KL6"/>
  <c r="KM6" s="1"/>
  <c r="KN6" s="1"/>
  <c r="KL8"/>
  <c r="KM8" s="1"/>
  <c r="KN8" s="1"/>
  <c r="KL10"/>
  <c r="KM10" s="1"/>
  <c r="KN10" s="1"/>
  <c r="KL12"/>
  <c r="KM12" s="1"/>
  <c r="KN12" s="1"/>
  <c r="KL14"/>
  <c r="KM14" s="1"/>
  <c r="KN14" s="1"/>
  <c r="KL16"/>
  <c r="KM16" s="1"/>
  <c r="KN16" s="1"/>
  <c r="KL18"/>
  <c r="KM18" s="1"/>
  <c r="KN18" s="1"/>
  <c r="KL20"/>
  <c r="KM20" s="1"/>
  <c r="KN20" s="1"/>
  <c r="KL22"/>
  <c r="KM22" s="1"/>
  <c r="KN22" s="1"/>
  <c r="KL24"/>
  <c r="KM24" s="1"/>
  <c r="KN24" s="1"/>
  <c r="KL25"/>
  <c r="KM25" s="1"/>
  <c r="KN25" s="1"/>
  <c r="KL27"/>
  <c r="KM27" s="1"/>
  <c r="KN27" s="1"/>
  <c r="KL29"/>
  <c r="KM29" s="1"/>
  <c r="KN29" s="1"/>
  <c r="KL31"/>
  <c r="KM31" s="1"/>
  <c r="KN31" s="1"/>
  <c r="KL33"/>
  <c r="KM33" s="1"/>
  <c r="KN33" s="1"/>
  <c r="KL35"/>
  <c r="KM35" s="1"/>
  <c r="KN35" s="1"/>
  <c r="KL37"/>
  <c r="KM37" s="1"/>
  <c r="KN37" s="1"/>
  <c r="KL50"/>
  <c r="KM50" s="1"/>
  <c r="KN50" s="1"/>
  <c r="KL2" i="62"/>
  <c r="KM2" s="1"/>
  <c r="KN2" s="1"/>
  <c r="KL4"/>
  <c r="KM4" s="1"/>
  <c r="KN4" s="1"/>
  <c r="KL6"/>
  <c r="KM6" s="1"/>
  <c r="KN6" s="1"/>
  <c r="KL8"/>
  <c r="KM8" s="1"/>
  <c r="KN8" s="1"/>
  <c r="KL10"/>
  <c r="KM10" s="1"/>
  <c r="KN10" s="1"/>
  <c r="KL12"/>
  <c r="KM12" s="1"/>
  <c r="KN12" s="1"/>
  <c r="KL14"/>
  <c r="KM14" s="1"/>
  <c r="KN14" s="1"/>
  <c r="KL16"/>
  <c r="KM16" s="1"/>
  <c r="KN16" s="1"/>
  <c r="KL18"/>
  <c r="KM18" s="1"/>
  <c r="KN18" s="1"/>
  <c r="KL20"/>
  <c r="KM20" s="1"/>
  <c r="KN20" s="1"/>
  <c r="KL22"/>
  <c r="KM22" s="1"/>
  <c r="KN22" s="1"/>
  <c r="KL24"/>
  <c r="KM24" s="1"/>
  <c r="KN24" s="1"/>
  <c r="KL26"/>
  <c r="KM26" s="1"/>
  <c r="KN26" s="1"/>
  <c r="KL28"/>
  <c r="KM28" s="1"/>
  <c r="KN28" s="1"/>
  <c r="KL30"/>
  <c r="KM30" s="1"/>
  <c r="KN30" s="1"/>
  <c r="KL32"/>
  <c r="KM32" s="1"/>
  <c r="KN32" s="1"/>
  <c r="KL34"/>
  <c r="KM34" s="1"/>
  <c r="KN34" s="1"/>
  <c r="KL36"/>
  <c r="KM36" s="1"/>
  <c r="KN36" s="1"/>
  <c r="KL38"/>
  <c r="KM38" s="1"/>
  <c r="KN38" s="1"/>
  <c r="KL50"/>
  <c r="KM50" s="1"/>
  <c r="KN50" s="1"/>
  <c r="KL2" i="66"/>
  <c r="KM2" s="1"/>
  <c r="KN2" s="1"/>
  <c r="KL4"/>
  <c r="KM4" s="1"/>
  <c r="KN4" s="1"/>
  <c r="KL6"/>
  <c r="KM6" s="1"/>
  <c r="KN6" s="1"/>
  <c r="KL8"/>
  <c r="KM8" s="1"/>
  <c r="KN8" s="1"/>
  <c r="KL10"/>
  <c r="KM10" s="1"/>
  <c r="KN10" s="1"/>
  <c r="KL12"/>
  <c r="KM12" s="1"/>
  <c r="KN12" s="1"/>
  <c r="KL14"/>
  <c r="KM14" s="1"/>
  <c r="KN14" s="1"/>
  <c r="KL16"/>
  <c r="KM16" s="1"/>
  <c r="KN16" s="1"/>
  <c r="KL18"/>
  <c r="KM18" s="1"/>
  <c r="KN18" s="1"/>
  <c r="KL20"/>
  <c r="KM20" s="1"/>
  <c r="KN20" s="1"/>
  <c r="KL22"/>
  <c r="KM22" s="1"/>
  <c r="KN22" s="1"/>
  <c r="KL24"/>
  <c r="KM24" s="1"/>
  <c r="KN24" s="1"/>
  <c r="KL26"/>
  <c r="KM26" s="1"/>
  <c r="KN26" s="1"/>
  <c r="KL27"/>
  <c r="KM27" s="1"/>
  <c r="KN27" s="1"/>
  <c r="KL29"/>
  <c r="KM29" s="1"/>
  <c r="KN29" s="1"/>
  <c r="KL30"/>
  <c r="KM30" s="1"/>
  <c r="KN30" s="1"/>
  <c r="KL32"/>
  <c r="KM32" s="1"/>
  <c r="KN32" s="1"/>
  <c r="KL34"/>
  <c r="KM34" s="1"/>
  <c r="KN34" s="1"/>
  <c r="KL52"/>
  <c r="KM52" s="1"/>
  <c r="KN52" s="1"/>
  <c r="KL64"/>
  <c r="KM64" s="1"/>
  <c r="KN64" s="1"/>
  <c r="KK35" i="64"/>
  <c r="KK34"/>
  <c r="KK32"/>
  <c r="KK30"/>
  <c r="JY62" i="66"/>
  <c r="JZ62" s="1"/>
  <c r="JX62"/>
  <c r="JY61"/>
  <c r="KA61" s="1"/>
  <c r="KB61" s="1"/>
  <c r="KC61" s="1"/>
  <c r="JX61"/>
  <c r="JY56"/>
  <c r="JZ56" s="1"/>
  <c r="JX56"/>
  <c r="JY52"/>
  <c r="JZ52" s="1"/>
  <c r="JX52"/>
  <c r="JY51"/>
  <c r="JZ51" s="1"/>
  <c r="JX51"/>
  <c r="JY34"/>
  <c r="KA34" s="1"/>
  <c r="KB34" s="1"/>
  <c r="KC34" s="1"/>
  <c r="JX34"/>
  <c r="JY33"/>
  <c r="JZ33" s="1"/>
  <c r="JX33"/>
  <c r="JY32"/>
  <c r="JZ32" s="1"/>
  <c r="JX32"/>
  <c r="JY31"/>
  <c r="JX31"/>
  <c r="JY30"/>
  <c r="JZ30" s="1"/>
  <c r="JX30"/>
  <c r="JY72"/>
  <c r="JZ72" s="1"/>
  <c r="JX72"/>
  <c r="JY29"/>
  <c r="JZ29" s="1"/>
  <c r="JX29"/>
  <c r="JY28"/>
  <c r="JZ28" s="1"/>
  <c r="JX28"/>
  <c r="JY27"/>
  <c r="JZ27" s="1"/>
  <c r="JX27"/>
  <c r="JY71"/>
  <c r="JZ71" s="1"/>
  <c r="JX71"/>
  <c r="JY26"/>
  <c r="KA26" s="1"/>
  <c r="KB26" s="1"/>
  <c r="KC26" s="1"/>
  <c r="JX26"/>
  <c r="JY25"/>
  <c r="JZ25" s="1"/>
  <c r="JX25"/>
  <c r="JY24"/>
  <c r="JZ24" s="1"/>
  <c r="JX24"/>
  <c r="JY23"/>
  <c r="JZ23" s="1"/>
  <c r="JX23"/>
  <c r="JY22"/>
  <c r="JZ22" s="1"/>
  <c r="JX22"/>
  <c r="JY21"/>
  <c r="JZ21" s="1"/>
  <c r="JX21"/>
  <c r="JY20"/>
  <c r="JZ20" s="1"/>
  <c r="JX20"/>
  <c r="JY19"/>
  <c r="JZ19" s="1"/>
  <c r="JX19"/>
  <c r="JY18"/>
  <c r="KA18" s="1"/>
  <c r="KB18" s="1"/>
  <c r="KC18" s="1"/>
  <c r="JX18"/>
  <c r="JY17"/>
  <c r="JZ17" s="1"/>
  <c r="JX17"/>
  <c r="JY16"/>
  <c r="JZ16" s="1"/>
  <c r="JX16"/>
  <c r="JY15"/>
  <c r="JZ15" s="1"/>
  <c r="JX15"/>
  <c r="JY14"/>
  <c r="JZ14" s="1"/>
  <c r="JX14"/>
  <c r="JY13"/>
  <c r="JZ13" s="1"/>
  <c r="JX13"/>
  <c r="JY12"/>
  <c r="JZ12" s="1"/>
  <c r="JX12"/>
  <c r="JY11"/>
  <c r="JZ11" s="1"/>
  <c r="JX11"/>
  <c r="JY10"/>
  <c r="KA10" s="1"/>
  <c r="KB10" s="1"/>
  <c r="KC10" s="1"/>
  <c r="JX10"/>
  <c r="JY9"/>
  <c r="JZ9" s="1"/>
  <c r="JX9"/>
  <c r="JY8"/>
  <c r="JZ8" s="1"/>
  <c r="JX8"/>
  <c r="JY7"/>
  <c r="JZ7" s="1"/>
  <c r="JX7"/>
  <c r="JY6"/>
  <c r="JZ6" s="1"/>
  <c r="JX6"/>
  <c r="JY5"/>
  <c r="JZ5" s="1"/>
  <c r="JX5"/>
  <c r="JY4"/>
  <c r="JZ4" s="1"/>
  <c r="JX4"/>
  <c r="JY3"/>
  <c r="JZ3" s="1"/>
  <c r="JX3"/>
  <c r="JY2"/>
  <c r="KA2" s="1"/>
  <c r="KB2" s="1"/>
  <c r="KC2" s="1"/>
  <c r="JX2"/>
  <c r="JY48" i="64"/>
  <c r="JZ48" s="1"/>
  <c r="JX48"/>
  <c r="JY47"/>
  <c r="KA47" s="1"/>
  <c r="KB47" s="1"/>
  <c r="KC47" s="1"/>
  <c r="JX47"/>
  <c r="JY38"/>
  <c r="KA38" s="1"/>
  <c r="KB38" s="1"/>
  <c r="KC38" s="1"/>
  <c r="JX38"/>
  <c r="JY35"/>
  <c r="KA35" s="1"/>
  <c r="KB35" s="1"/>
  <c r="KC35" s="1"/>
  <c r="JX35"/>
  <c r="JY45"/>
  <c r="KA45" s="1"/>
  <c r="KB45" s="1"/>
  <c r="KC45" s="1"/>
  <c r="JX45"/>
  <c r="JY34"/>
  <c r="KA34" s="1"/>
  <c r="KB34" s="1"/>
  <c r="KC34" s="1"/>
  <c r="JX34"/>
  <c r="JY33"/>
  <c r="KA33" s="1"/>
  <c r="KB33" s="1"/>
  <c r="KC33" s="1"/>
  <c r="JX33"/>
  <c r="JY32"/>
  <c r="KA32" s="1"/>
  <c r="KB32" s="1"/>
  <c r="KC32" s="1"/>
  <c r="JX32"/>
  <c r="JY31"/>
  <c r="JZ31" s="1"/>
  <c r="JX31"/>
  <c r="JY30"/>
  <c r="KA30" s="1"/>
  <c r="KB30" s="1"/>
  <c r="KC30" s="1"/>
  <c r="JX30"/>
  <c r="JY29"/>
  <c r="KA29" s="1"/>
  <c r="KB29" s="1"/>
  <c r="KC29" s="1"/>
  <c r="JX29"/>
  <c r="JY28"/>
  <c r="KA28" s="1"/>
  <c r="KB28" s="1"/>
  <c r="KC28" s="1"/>
  <c r="JX28"/>
  <c r="JY27"/>
  <c r="KA27" s="1"/>
  <c r="KB27" s="1"/>
  <c r="KC27" s="1"/>
  <c r="JX27"/>
  <c r="JY26"/>
  <c r="KA26" s="1"/>
  <c r="KB26" s="1"/>
  <c r="KC26" s="1"/>
  <c r="JX26"/>
  <c r="JY25"/>
  <c r="KA25" s="1"/>
  <c r="KB25" s="1"/>
  <c r="KC25" s="1"/>
  <c r="JX25"/>
  <c r="JY24"/>
  <c r="KA24" s="1"/>
  <c r="KB24" s="1"/>
  <c r="KC24" s="1"/>
  <c r="JX24"/>
  <c r="JY23"/>
  <c r="JZ23" s="1"/>
  <c r="JX23"/>
  <c r="JY22"/>
  <c r="KA22" s="1"/>
  <c r="KB22" s="1"/>
  <c r="KC22" s="1"/>
  <c r="JX22"/>
  <c r="JY21"/>
  <c r="KA21" s="1"/>
  <c r="KB21" s="1"/>
  <c r="KC21" s="1"/>
  <c r="JX21"/>
  <c r="JY20"/>
  <c r="KA20" s="1"/>
  <c r="KB20" s="1"/>
  <c r="KC20" s="1"/>
  <c r="JX20"/>
  <c r="JY19"/>
  <c r="JZ19" s="1"/>
  <c r="JX19"/>
  <c r="JY18"/>
  <c r="KA18" s="1"/>
  <c r="KB18" s="1"/>
  <c r="KC18" s="1"/>
  <c r="JX18"/>
  <c r="JY17"/>
  <c r="KA17" s="1"/>
  <c r="KB17" s="1"/>
  <c r="KC17" s="1"/>
  <c r="JX17"/>
  <c r="JY16"/>
  <c r="KA16" s="1"/>
  <c r="KB16" s="1"/>
  <c r="KC16" s="1"/>
  <c r="JX16"/>
  <c r="JY15"/>
  <c r="KA15" s="1"/>
  <c r="KB15" s="1"/>
  <c r="KC15" s="1"/>
  <c r="JX15"/>
  <c r="JY14"/>
  <c r="KA14" s="1"/>
  <c r="KB14" s="1"/>
  <c r="KC14" s="1"/>
  <c r="JX14"/>
  <c r="JY13"/>
  <c r="KA13" s="1"/>
  <c r="KB13" s="1"/>
  <c r="KC13" s="1"/>
  <c r="JX13"/>
  <c r="JY12"/>
  <c r="KA12" s="1"/>
  <c r="KB12" s="1"/>
  <c r="KC12" s="1"/>
  <c r="JX12"/>
  <c r="JY11"/>
  <c r="KA11" s="1"/>
  <c r="KB11" s="1"/>
  <c r="KC11" s="1"/>
  <c r="JX11"/>
  <c r="JY44"/>
  <c r="KA44" s="1"/>
  <c r="KB44" s="1"/>
  <c r="KC44" s="1"/>
  <c r="JX44"/>
  <c r="JY10"/>
  <c r="JZ10" s="1"/>
  <c r="JX10"/>
  <c r="JY9"/>
  <c r="KA9" s="1"/>
  <c r="KB9" s="1"/>
  <c r="KC9" s="1"/>
  <c r="JX9"/>
  <c r="JY8"/>
  <c r="JZ8" s="1"/>
  <c r="JX8"/>
  <c r="JY7"/>
  <c r="KA7" s="1"/>
  <c r="KB7" s="1"/>
  <c r="KC7" s="1"/>
  <c r="JX7"/>
  <c r="JY6"/>
  <c r="KA6" s="1"/>
  <c r="KB6" s="1"/>
  <c r="KC6" s="1"/>
  <c r="JX6"/>
  <c r="JY43"/>
  <c r="KA43" s="1"/>
  <c r="KB43" s="1"/>
  <c r="KC43" s="1"/>
  <c r="JX43"/>
  <c r="JY5"/>
  <c r="JZ5" s="1"/>
  <c r="JX5"/>
  <c r="JY4"/>
  <c r="KA4" s="1"/>
  <c r="KB4" s="1"/>
  <c r="KC4" s="1"/>
  <c r="JX4"/>
  <c r="JY3"/>
  <c r="KA3" s="1"/>
  <c r="KB3" s="1"/>
  <c r="KC3" s="1"/>
  <c r="JX3"/>
  <c r="JY2"/>
  <c r="KA2" s="1"/>
  <c r="KB2" s="1"/>
  <c r="KC2" s="1"/>
  <c r="JX2"/>
  <c r="JY48" i="63"/>
  <c r="JZ48" s="1"/>
  <c r="JX48"/>
  <c r="KA47"/>
  <c r="KB47" s="1"/>
  <c r="KC47" s="1"/>
  <c r="JY47"/>
  <c r="JZ47" s="1"/>
  <c r="JX47"/>
  <c r="JY41"/>
  <c r="JX41"/>
  <c r="JY37"/>
  <c r="JZ37" s="1"/>
  <c r="JX37"/>
  <c r="JY36"/>
  <c r="JZ36" s="1"/>
  <c r="JX36"/>
  <c r="JY35"/>
  <c r="JZ35" s="1"/>
  <c r="JX35"/>
  <c r="JY34"/>
  <c r="JZ34" s="1"/>
  <c r="JX34"/>
  <c r="JY33"/>
  <c r="JZ33" s="1"/>
  <c r="JX33"/>
  <c r="JY32"/>
  <c r="JZ32" s="1"/>
  <c r="JX32"/>
  <c r="JY31"/>
  <c r="KA31" s="1"/>
  <c r="KB31" s="1"/>
  <c r="KC31" s="1"/>
  <c r="JX31"/>
  <c r="JY30"/>
  <c r="JZ30" s="1"/>
  <c r="JX30"/>
  <c r="JY29"/>
  <c r="JZ29" s="1"/>
  <c r="JX29"/>
  <c r="JY28"/>
  <c r="JZ28" s="1"/>
  <c r="JX28"/>
  <c r="JY27"/>
  <c r="KA27" s="1"/>
  <c r="KB27" s="1"/>
  <c r="KC27" s="1"/>
  <c r="JX27"/>
  <c r="JY26"/>
  <c r="JZ26" s="1"/>
  <c r="JX26"/>
  <c r="JY25"/>
  <c r="JZ25" s="1"/>
  <c r="JX25"/>
  <c r="JY43"/>
  <c r="JZ43" s="1"/>
  <c r="JX43"/>
  <c r="JY24"/>
  <c r="KA24" s="1"/>
  <c r="KB24" s="1"/>
  <c r="KC24" s="1"/>
  <c r="JX24"/>
  <c r="JY23"/>
  <c r="JZ23" s="1"/>
  <c r="JX23"/>
  <c r="JY22"/>
  <c r="JZ22" s="1"/>
  <c r="JX22"/>
  <c r="JY21"/>
  <c r="JZ21" s="1"/>
  <c r="JX21"/>
  <c r="JY20"/>
  <c r="KA20" s="1"/>
  <c r="KB20" s="1"/>
  <c r="KC20" s="1"/>
  <c r="JX20"/>
  <c r="JY19"/>
  <c r="JZ19" s="1"/>
  <c r="JX19"/>
  <c r="JY18"/>
  <c r="JZ18" s="1"/>
  <c r="JX18"/>
  <c r="JY17"/>
  <c r="JZ17" s="1"/>
  <c r="JX17"/>
  <c r="JY16"/>
  <c r="JZ16" s="1"/>
  <c r="JX16"/>
  <c r="JY15"/>
  <c r="JZ15" s="1"/>
  <c r="JX15"/>
  <c r="JY14"/>
  <c r="JZ14" s="1"/>
  <c r="JX14"/>
  <c r="JY13"/>
  <c r="JZ13" s="1"/>
  <c r="JX13"/>
  <c r="JY12"/>
  <c r="JZ12" s="1"/>
  <c r="JX12"/>
  <c r="JY11"/>
  <c r="JZ11" s="1"/>
  <c r="JX11"/>
  <c r="JY10"/>
  <c r="JZ10" s="1"/>
  <c r="JX10"/>
  <c r="JY9"/>
  <c r="JZ9" s="1"/>
  <c r="JX9"/>
  <c r="JY8"/>
  <c r="KA8" s="1"/>
  <c r="KB8" s="1"/>
  <c r="KC8" s="1"/>
  <c r="JX8"/>
  <c r="JY7"/>
  <c r="JZ7" s="1"/>
  <c r="JX7"/>
  <c r="JY6"/>
  <c r="JZ6" s="1"/>
  <c r="JX6"/>
  <c r="JY5"/>
  <c r="JZ5" s="1"/>
  <c r="JX5"/>
  <c r="JY4"/>
  <c r="KA4" s="1"/>
  <c r="KB4" s="1"/>
  <c r="KC4" s="1"/>
  <c r="JX4"/>
  <c r="JY3"/>
  <c r="JZ3" s="1"/>
  <c r="JX3"/>
  <c r="JY2"/>
  <c r="JZ2" s="1"/>
  <c r="JX2"/>
  <c r="JY48" i="62"/>
  <c r="JZ48" s="1"/>
  <c r="JX48"/>
  <c r="JZ47"/>
  <c r="JY47"/>
  <c r="KA47" s="1"/>
  <c r="KB47" s="1"/>
  <c r="KC47" s="1"/>
  <c r="JX47"/>
  <c r="JY42"/>
  <c r="JX42"/>
  <c r="JY38"/>
  <c r="KA38" s="1"/>
  <c r="KB38" s="1"/>
  <c r="KC38" s="1"/>
  <c r="JX38"/>
  <c r="JY37"/>
  <c r="JZ37" s="1"/>
  <c r="JX37"/>
  <c r="JY36"/>
  <c r="JZ36" s="1"/>
  <c r="JX36"/>
  <c r="JY35"/>
  <c r="JZ35" s="1"/>
  <c r="LT35" s="1"/>
  <c r="JX35"/>
  <c r="JY34"/>
  <c r="KA34" s="1"/>
  <c r="KB34" s="1"/>
  <c r="KC34" s="1"/>
  <c r="JX34"/>
  <c r="JY33"/>
  <c r="JZ33" s="1"/>
  <c r="JX33"/>
  <c r="JY32"/>
  <c r="JZ32" s="1"/>
  <c r="JX32"/>
  <c r="JY31"/>
  <c r="JX31"/>
  <c r="JY30"/>
  <c r="KA30" s="1"/>
  <c r="KB30" s="1"/>
  <c r="KC30" s="1"/>
  <c r="JX30"/>
  <c r="JY29"/>
  <c r="JZ29" s="1"/>
  <c r="JX29"/>
  <c r="JY28"/>
  <c r="JZ28" s="1"/>
  <c r="JX28"/>
  <c r="JY27"/>
  <c r="JZ27" s="1"/>
  <c r="JX27"/>
  <c r="JY26"/>
  <c r="KA26" s="1"/>
  <c r="KB26" s="1"/>
  <c r="KC26" s="1"/>
  <c r="JX26"/>
  <c r="JY25"/>
  <c r="JZ25" s="1"/>
  <c r="JX25"/>
  <c r="JY24"/>
  <c r="JZ24" s="1"/>
  <c r="JX24"/>
  <c r="JY23"/>
  <c r="JZ23" s="1"/>
  <c r="JX23"/>
  <c r="JY22"/>
  <c r="KA22" s="1"/>
  <c r="KB22" s="1"/>
  <c r="KC22" s="1"/>
  <c r="JX22"/>
  <c r="JY21"/>
  <c r="JZ21" s="1"/>
  <c r="JX21"/>
  <c r="JY20"/>
  <c r="JZ20" s="1"/>
  <c r="JX20"/>
  <c r="JY19"/>
  <c r="JZ19" s="1"/>
  <c r="JX19"/>
  <c r="JY18"/>
  <c r="KA18" s="1"/>
  <c r="KB18" s="1"/>
  <c r="KC18" s="1"/>
  <c r="JX18"/>
  <c r="JY17"/>
  <c r="JZ17" s="1"/>
  <c r="JX17"/>
  <c r="JY16"/>
  <c r="JZ16" s="1"/>
  <c r="JX16"/>
  <c r="JY15"/>
  <c r="JZ15" s="1"/>
  <c r="JX15"/>
  <c r="JY14"/>
  <c r="KA14" s="1"/>
  <c r="KB14" s="1"/>
  <c r="KC14" s="1"/>
  <c r="JX14"/>
  <c r="JY13"/>
  <c r="JZ13" s="1"/>
  <c r="JX13"/>
  <c r="JY12"/>
  <c r="JZ12" s="1"/>
  <c r="JX12"/>
  <c r="JY11"/>
  <c r="JZ11" s="1"/>
  <c r="JX11"/>
  <c r="JY10"/>
  <c r="KA10" s="1"/>
  <c r="KB10" s="1"/>
  <c r="KC10" s="1"/>
  <c r="JX10"/>
  <c r="JY9"/>
  <c r="JZ9" s="1"/>
  <c r="JX9"/>
  <c r="JY8"/>
  <c r="JZ8" s="1"/>
  <c r="JX8"/>
  <c r="JY7"/>
  <c r="JZ7" s="1"/>
  <c r="JX7"/>
  <c r="JY6"/>
  <c r="KA6" s="1"/>
  <c r="KB6" s="1"/>
  <c r="KC6" s="1"/>
  <c r="JX6"/>
  <c r="JY5"/>
  <c r="JZ5" s="1"/>
  <c r="JX5"/>
  <c r="JY4"/>
  <c r="JZ4" s="1"/>
  <c r="JX4"/>
  <c r="JY3"/>
  <c r="JZ3" s="1"/>
  <c r="JX3"/>
  <c r="JY2"/>
  <c r="KA2" s="1"/>
  <c r="KB2" s="1"/>
  <c r="KC2" s="1"/>
  <c r="JX2"/>
  <c r="JZ31" i="66" l="1"/>
  <c r="LT31"/>
  <c r="LX31" s="1"/>
  <c r="JZ31" i="62"/>
  <c r="LT31"/>
  <c r="LX31" s="1"/>
  <c r="JZ41" i="63"/>
  <c r="LN41"/>
  <c r="LO41" s="1"/>
  <c r="JZ42" i="62"/>
  <c r="LN42"/>
  <c r="LO42" s="1"/>
  <c r="JZ8" i="63"/>
  <c r="JZ34" i="62"/>
  <c r="JZ38" i="64"/>
  <c r="KA48"/>
  <c r="KB48" s="1"/>
  <c r="KC48" s="1"/>
  <c r="JZ47"/>
  <c r="KA20" i="62"/>
  <c r="KB20" s="1"/>
  <c r="KC20" s="1"/>
  <c r="JZ20" i="63"/>
  <c r="JZ38" i="62"/>
  <c r="KA4"/>
  <c r="KB4" s="1"/>
  <c r="KC4" s="1"/>
  <c r="KA28"/>
  <c r="KB28" s="1"/>
  <c r="KC28" s="1"/>
  <c r="JZ4" i="63"/>
  <c r="JZ27"/>
  <c r="KA35"/>
  <c r="KB35" s="1"/>
  <c r="KC35" s="1"/>
  <c r="KA6"/>
  <c r="KB6" s="1"/>
  <c r="KC6" s="1"/>
  <c r="KA16"/>
  <c r="KB16" s="1"/>
  <c r="KC16" s="1"/>
  <c r="JZ24"/>
  <c r="JZ31"/>
  <c r="JZ26" i="62"/>
  <c r="KA36"/>
  <c r="KB36" s="1"/>
  <c r="KC36" s="1"/>
  <c r="JZ18"/>
  <c r="KA32"/>
  <c r="KB32" s="1"/>
  <c r="KC32" s="1"/>
  <c r="JZ21" i="64"/>
  <c r="JZ15"/>
  <c r="JZ26"/>
  <c r="JZ29"/>
  <c r="JZ6"/>
  <c r="JZ20"/>
  <c r="JZ25"/>
  <c r="JZ17"/>
  <c r="JZ3"/>
  <c r="JZ44"/>
  <c r="JZ13"/>
  <c r="JZ27"/>
  <c r="JZ30"/>
  <c r="JZ45"/>
  <c r="JZ11"/>
  <c r="JZ33"/>
  <c r="JZ35"/>
  <c r="JZ34"/>
  <c r="JZ32"/>
  <c r="KA31"/>
  <c r="KB31" s="1"/>
  <c r="KC31" s="1"/>
  <c r="JZ28"/>
  <c r="JZ24"/>
  <c r="KA23"/>
  <c r="KB23" s="1"/>
  <c r="KC23" s="1"/>
  <c r="JZ22"/>
  <c r="KA19"/>
  <c r="KB19" s="1"/>
  <c r="KC19" s="1"/>
  <c r="JZ18"/>
  <c r="JZ16"/>
  <c r="JZ14"/>
  <c r="JZ12"/>
  <c r="KA10"/>
  <c r="KB10" s="1"/>
  <c r="KC10" s="1"/>
  <c r="JZ9"/>
  <c r="KA8"/>
  <c r="KB8" s="1"/>
  <c r="KC8" s="1"/>
  <c r="JZ7"/>
  <c r="JZ43"/>
  <c r="KA5"/>
  <c r="KB5" s="1"/>
  <c r="KC5" s="1"/>
  <c r="JZ4"/>
  <c r="JZ2"/>
  <c r="KA24" i="62"/>
  <c r="KB24" s="1"/>
  <c r="KC24" s="1"/>
  <c r="KA12"/>
  <c r="KB12" s="1"/>
  <c r="KC12" s="1"/>
  <c r="JZ10"/>
  <c r="KA8"/>
  <c r="KB8" s="1"/>
  <c r="KC8" s="1"/>
  <c r="JZ2" i="66"/>
  <c r="KA22"/>
  <c r="KB22" s="1"/>
  <c r="KC22" s="1"/>
  <c r="KA32"/>
  <c r="KB32" s="1"/>
  <c r="KC32" s="1"/>
  <c r="JZ34"/>
  <c r="KA14"/>
  <c r="KB14" s="1"/>
  <c r="KC14" s="1"/>
  <c r="KA6"/>
  <c r="KB6" s="1"/>
  <c r="KC6" s="1"/>
  <c r="JZ18"/>
  <c r="KA52"/>
  <c r="KB52" s="1"/>
  <c r="KC52" s="1"/>
  <c r="JZ10"/>
  <c r="JZ26"/>
  <c r="JZ61"/>
  <c r="JZ30" i="62"/>
  <c r="JZ22"/>
  <c r="KA16"/>
  <c r="KB16" s="1"/>
  <c r="KC16" s="1"/>
  <c r="JZ14"/>
  <c r="JZ6"/>
  <c r="JZ2"/>
  <c r="KA37" i="63"/>
  <c r="KB37" s="1"/>
  <c r="KC37" s="1"/>
  <c r="KA33"/>
  <c r="KB33" s="1"/>
  <c r="KC33" s="1"/>
  <c r="KA29"/>
  <c r="KB29" s="1"/>
  <c r="KC29" s="1"/>
  <c r="KA25"/>
  <c r="KB25" s="1"/>
  <c r="KC25" s="1"/>
  <c r="KA22"/>
  <c r="KB22" s="1"/>
  <c r="KC22" s="1"/>
  <c r="KA18"/>
  <c r="KB18" s="1"/>
  <c r="KC18" s="1"/>
  <c r="KA14"/>
  <c r="KB14" s="1"/>
  <c r="KC14" s="1"/>
  <c r="KA12"/>
  <c r="KB12" s="1"/>
  <c r="KC12" s="1"/>
  <c r="KA10"/>
  <c r="KB10" s="1"/>
  <c r="KC10" s="1"/>
  <c r="KA2"/>
  <c r="KB2" s="1"/>
  <c r="KC2" s="1"/>
  <c r="KA30" i="66"/>
  <c r="KB30" s="1"/>
  <c r="KC30" s="1"/>
  <c r="KA29"/>
  <c r="KB29" s="1"/>
  <c r="KC29" s="1"/>
  <c r="KA27"/>
  <c r="KB27" s="1"/>
  <c r="KC27" s="1"/>
  <c r="KA24"/>
  <c r="KB24" s="1"/>
  <c r="KC24" s="1"/>
  <c r="KA20"/>
  <c r="KB20" s="1"/>
  <c r="KC20" s="1"/>
  <c r="KA16"/>
  <c r="KB16" s="1"/>
  <c r="KC16" s="1"/>
  <c r="KA12"/>
  <c r="KB12" s="1"/>
  <c r="KC12" s="1"/>
  <c r="KA8"/>
  <c r="KB8" s="1"/>
  <c r="KC8" s="1"/>
  <c r="KA4"/>
  <c r="KB4" s="1"/>
  <c r="KC4" s="1"/>
  <c r="KA3"/>
  <c r="KB3" s="1"/>
  <c r="KC3" s="1"/>
  <c r="KA5"/>
  <c r="KB5" s="1"/>
  <c r="KC5" s="1"/>
  <c r="KA7"/>
  <c r="KB7" s="1"/>
  <c r="KC7" s="1"/>
  <c r="KA9"/>
  <c r="KB9" s="1"/>
  <c r="KC9" s="1"/>
  <c r="KA11"/>
  <c r="KB11" s="1"/>
  <c r="KC11" s="1"/>
  <c r="KA13"/>
  <c r="KB13" s="1"/>
  <c r="KC13" s="1"/>
  <c r="KA15"/>
  <c r="KB15" s="1"/>
  <c r="KC15" s="1"/>
  <c r="KA17"/>
  <c r="KB17" s="1"/>
  <c r="KC17" s="1"/>
  <c r="KA19"/>
  <c r="KB19" s="1"/>
  <c r="KC19" s="1"/>
  <c r="KA21"/>
  <c r="KB21" s="1"/>
  <c r="KC21" s="1"/>
  <c r="KA23"/>
  <c r="KB23" s="1"/>
  <c r="KC23" s="1"/>
  <c r="KA25"/>
  <c r="KB25" s="1"/>
  <c r="KC25" s="1"/>
  <c r="KA71"/>
  <c r="KB71" s="1"/>
  <c r="KC71" s="1"/>
  <c r="KA28"/>
  <c r="KB28" s="1"/>
  <c r="KC28" s="1"/>
  <c r="KA72"/>
  <c r="KB72" s="1"/>
  <c r="KC72" s="1"/>
  <c r="KA31"/>
  <c r="KB31" s="1"/>
  <c r="KA33"/>
  <c r="KB33" s="1"/>
  <c r="KC33" s="1"/>
  <c r="KA51"/>
  <c r="KB51" s="1"/>
  <c r="KC51" s="1"/>
  <c r="KA56"/>
  <c r="KB56" s="1"/>
  <c r="KC56" s="1"/>
  <c r="KA62"/>
  <c r="KB62" s="1"/>
  <c r="KC62" s="1"/>
  <c r="KA3" i="63"/>
  <c r="KB3" s="1"/>
  <c r="KC3" s="1"/>
  <c r="KA5"/>
  <c r="KB5" s="1"/>
  <c r="KC5" s="1"/>
  <c r="KA7"/>
  <c r="KB7" s="1"/>
  <c r="KC7" s="1"/>
  <c r="KA9"/>
  <c r="KB9" s="1"/>
  <c r="KC9" s="1"/>
  <c r="KA11"/>
  <c r="KB11" s="1"/>
  <c r="KC11" s="1"/>
  <c r="KA13"/>
  <c r="KB13" s="1"/>
  <c r="KC13" s="1"/>
  <c r="KA15"/>
  <c r="KB15" s="1"/>
  <c r="KC15" s="1"/>
  <c r="KA17"/>
  <c r="KB17" s="1"/>
  <c r="KC17" s="1"/>
  <c r="KA19"/>
  <c r="KB19" s="1"/>
  <c r="KC19" s="1"/>
  <c r="KA21"/>
  <c r="KB21" s="1"/>
  <c r="KC21" s="1"/>
  <c r="KA23"/>
  <c r="KB23" s="1"/>
  <c r="KC23" s="1"/>
  <c r="KA43"/>
  <c r="KB43" s="1"/>
  <c r="KC43" s="1"/>
  <c r="KA26"/>
  <c r="KB26" s="1"/>
  <c r="KC26" s="1"/>
  <c r="KA28"/>
  <c r="KB28" s="1"/>
  <c r="KC28" s="1"/>
  <c r="KA30"/>
  <c r="KB30" s="1"/>
  <c r="KC30" s="1"/>
  <c r="KA32"/>
  <c r="KB32" s="1"/>
  <c r="KC32" s="1"/>
  <c r="KA34"/>
  <c r="KB34" s="1"/>
  <c r="KC34" s="1"/>
  <c r="KA36"/>
  <c r="KB36" s="1"/>
  <c r="KC36" s="1"/>
  <c r="KA41"/>
  <c r="KB41" s="1"/>
  <c r="KA48"/>
  <c r="KB48" s="1"/>
  <c r="KC48" s="1"/>
  <c r="KA3" i="62"/>
  <c r="KB3" s="1"/>
  <c r="KC3" s="1"/>
  <c r="KA5"/>
  <c r="KB5" s="1"/>
  <c r="KC5" s="1"/>
  <c r="KA7"/>
  <c r="KB7" s="1"/>
  <c r="KC7" s="1"/>
  <c r="KA9"/>
  <c r="KB9" s="1"/>
  <c r="KC9" s="1"/>
  <c r="KA11"/>
  <c r="KB11" s="1"/>
  <c r="KC11" s="1"/>
  <c r="KA13"/>
  <c r="KB13" s="1"/>
  <c r="KC13" s="1"/>
  <c r="KA15"/>
  <c r="KB15" s="1"/>
  <c r="KC15" s="1"/>
  <c r="KA17"/>
  <c r="KB17" s="1"/>
  <c r="KC17" s="1"/>
  <c r="KA19"/>
  <c r="KB19" s="1"/>
  <c r="KC19" s="1"/>
  <c r="KA21"/>
  <c r="KB21" s="1"/>
  <c r="KC21" s="1"/>
  <c r="KA23"/>
  <c r="KB23" s="1"/>
  <c r="KC23" s="1"/>
  <c r="KA25"/>
  <c r="KB25" s="1"/>
  <c r="KC25" s="1"/>
  <c r="KA27"/>
  <c r="KB27" s="1"/>
  <c r="KC27" s="1"/>
  <c r="KA29"/>
  <c r="KB29" s="1"/>
  <c r="KC29" s="1"/>
  <c r="KA31"/>
  <c r="KB31" s="1"/>
  <c r="KA33"/>
  <c r="KB33" s="1"/>
  <c r="KC33" s="1"/>
  <c r="KA35"/>
  <c r="KB35" s="1"/>
  <c r="KC35" s="1"/>
  <c r="LU35" s="1"/>
  <c r="LY35" s="1"/>
  <c r="KA37"/>
  <c r="KB37" s="1"/>
  <c r="KC37" s="1"/>
  <c r="KA42"/>
  <c r="KB42" s="1"/>
  <c r="KA48"/>
  <c r="KB48" s="1"/>
  <c r="KC48" s="1"/>
  <c r="KC31" i="66" l="1"/>
  <c r="LU31"/>
  <c r="LY31" s="1"/>
  <c r="LZ31" s="1"/>
  <c r="KC31" i="62"/>
  <c r="LU31"/>
  <c r="LY31" s="1"/>
  <c r="LZ31" s="1"/>
  <c r="LZ35"/>
  <c r="MA35"/>
  <c r="KC42"/>
  <c r="LP42"/>
  <c r="LQ42" s="1"/>
  <c r="KC41" i="63"/>
  <c r="LP41"/>
  <c r="LQ41" s="1"/>
  <c r="JM3" i="64"/>
  <c r="MA31" i="66" l="1"/>
  <c r="MA31" i="62"/>
  <c r="JN37" i="63"/>
  <c r="JP37" s="1"/>
  <c r="JQ37" s="1"/>
  <c r="JR37" s="1"/>
  <c r="JM37"/>
  <c r="JN36"/>
  <c r="JP36" s="1"/>
  <c r="JQ36" s="1"/>
  <c r="JR36" s="1"/>
  <c r="JM36"/>
  <c r="JN35"/>
  <c r="JP35" s="1"/>
  <c r="JQ35" s="1"/>
  <c r="JR35" s="1"/>
  <c r="JM35"/>
  <c r="JN34"/>
  <c r="JP34" s="1"/>
  <c r="JQ34" s="1"/>
  <c r="JR34" s="1"/>
  <c r="JM34"/>
  <c r="JN33"/>
  <c r="JP33" s="1"/>
  <c r="JQ33" s="1"/>
  <c r="JR33" s="1"/>
  <c r="JM33"/>
  <c r="JN32"/>
  <c r="JP32" s="1"/>
  <c r="JQ32" s="1"/>
  <c r="JR32" s="1"/>
  <c r="JM32"/>
  <c r="JN31"/>
  <c r="JP31" s="1"/>
  <c r="JQ31" s="1"/>
  <c r="JR31" s="1"/>
  <c r="JM31"/>
  <c r="JN30"/>
  <c r="JO30" s="1"/>
  <c r="JM30"/>
  <c r="JN29"/>
  <c r="JP29" s="1"/>
  <c r="JQ29" s="1"/>
  <c r="JR29" s="1"/>
  <c r="JM29"/>
  <c r="JN28"/>
  <c r="JP28" s="1"/>
  <c r="JQ28" s="1"/>
  <c r="JR28" s="1"/>
  <c r="JM28"/>
  <c r="JN27"/>
  <c r="JP27" s="1"/>
  <c r="JQ27" s="1"/>
  <c r="JR27" s="1"/>
  <c r="JM27"/>
  <c r="JN26"/>
  <c r="JP26" s="1"/>
  <c r="JQ26" s="1"/>
  <c r="JR26" s="1"/>
  <c r="JM26"/>
  <c r="JN25"/>
  <c r="JP25" s="1"/>
  <c r="JQ25" s="1"/>
  <c r="JR25" s="1"/>
  <c r="JM25"/>
  <c r="JN43"/>
  <c r="JP43" s="1"/>
  <c r="JQ43" s="1"/>
  <c r="JR43" s="1"/>
  <c r="JM43"/>
  <c r="JN24"/>
  <c r="JP24" s="1"/>
  <c r="JQ24" s="1"/>
  <c r="JR24" s="1"/>
  <c r="JM24"/>
  <c r="JN23"/>
  <c r="JP23" s="1"/>
  <c r="JQ23" s="1"/>
  <c r="JR23" s="1"/>
  <c r="JM23"/>
  <c r="JN22"/>
  <c r="JP22" s="1"/>
  <c r="JQ22" s="1"/>
  <c r="JR22" s="1"/>
  <c r="JM22"/>
  <c r="JN21"/>
  <c r="JP21" s="1"/>
  <c r="JQ21" s="1"/>
  <c r="JR21" s="1"/>
  <c r="JM21"/>
  <c r="JN20"/>
  <c r="JP20" s="1"/>
  <c r="JQ20" s="1"/>
  <c r="JR20" s="1"/>
  <c r="JM20"/>
  <c r="JN19"/>
  <c r="JP19" s="1"/>
  <c r="JQ19" s="1"/>
  <c r="JR19" s="1"/>
  <c r="JM19"/>
  <c r="JN18"/>
  <c r="JP18" s="1"/>
  <c r="JQ18" s="1"/>
  <c r="JR18" s="1"/>
  <c r="JM18"/>
  <c r="JN17"/>
  <c r="JP17" s="1"/>
  <c r="JQ17" s="1"/>
  <c r="JR17" s="1"/>
  <c r="JM17"/>
  <c r="JN16"/>
  <c r="JP16" s="1"/>
  <c r="JQ16" s="1"/>
  <c r="JR16" s="1"/>
  <c r="JM16"/>
  <c r="JN15"/>
  <c r="JP15" s="1"/>
  <c r="JQ15" s="1"/>
  <c r="JR15" s="1"/>
  <c r="JM15"/>
  <c r="JN14"/>
  <c r="JP14" s="1"/>
  <c r="JQ14" s="1"/>
  <c r="JR14" s="1"/>
  <c r="JM14"/>
  <c r="JN13"/>
  <c r="JP13" s="1"/>
  <c r="JQ13" s="1"/>
  <c r="JR13" s="1"/>
  <c r="JM13"/>
  <c r="JN12"/>
  <c r="JP12" s="1"/>
  <c r="JQ12" s="1"/>
  <c r="JR12" s="1"/>
  <c r="JM12"/>
  <c r="JN11"/>
  <c r="JP11" s="1"/>
  <c r="JQ11" s="1"/>
  <c r="JR11" s="1"/>
  <c r="JM11"/>
  <c r="JN10"/>
  <c r="JP10" s="1"/>
  <c r="JQ10" s="1"/>
  <c r="JR10" s="1"/>
  <c r="JM10"/>
  <c r="JN9"/>
  <c r="JP9" s="1"/>
  <c r="JQ9" s="1"/>
  <c r="JR9" s="1"/>
  <c r="JM9"/>
  <c r="JN8"/>
  <c r="JP8" s="1"/>
  <c r="JQ8" s="1"/>
  <c r="JR8" s="1"/>
  <c r="JM8"/>
  <c r="JN7"/>
  <c r="JP7" s="1"/>
  <c r="JQ7" s="1"/>
  <c r="JR7" s="1"/>
  <c r="JM7"/>
  <c r="JN6"/>
  <c r="JP6" s="1"/>
  <c r="JQ6" s="1"/>
  <c r="JR6" s="1"/>
  <c r="JM6"/>
  <c r="JN5"/>
  <c r="JP5" s="1"/>
  <c r="JQ5" s="1"/>
  <c r="JR5" s="1"/>
  <c r="JM5"/>
  <c r="JN4"/>
  <c r="JP4" s="1"/>
  <c r="JQ4" s="1"/>
  <c r="JR4" s="1"/>
  <c r="JM4"/>
  <c r="JN3"/>
  <c r="JP3" s="1"/>
  <c r="JQ3" s="1"/>
  <c r="JR3" s="1"/>
  <c r="JM3"/>
  <c r="JN2"/>
  <c r="JP2" s="1"/>
  <c r="JQ2" s="1"/>
  <c r="JR2" s="1"/>
  <c r="JM2"/>
  <c r="JN35" i="64"/>
  <c r="JP35" s="1"/>
  <c r="JQ35" s="1"/>
  <c r="JR35" s="1"/>
  <c r="JM35"/>
  <c r="JN45"/>
  <c r="JP45" s="1"/>
  <c r="JQ45" s="1"/>
  <c r="JR45" s="1"/>
  <c r="JM45"/>
  <c r="JN34"/>
  <c r="JP34" s="1"/>
  <c r="JQ34" s="1"/>
  <c r="JR34" s="1"/>
  <c r="JM34"/>
  <c r="JN33"/>
  <c r="JP33" s="1"/>
  <c r="JQ33" s="1"/>
  <c r="JR33" s="1"/>
  <c r="JM33"/>
  <c r="JN32"/>
  <c r="JP32" s="1"/>
  <c r="JQ32" s="1"/>
  <c r="JR32" s="1"/>
  <c r="JM32"/>
  <c r="JN31"/>
  <c r="JP31" s="1"/>
  <c r="JQ31" s="1"/>
  <c r="JR31" s="1"/>
  <c r="JM31"/>
  <c r="JN30"/>
  <c r="JP30" s="1"/>
  <c r="JQ30" s="1"/>
  <c r="JR30" s="1"/>
  <c r="JM30"/>
  <c r="JN29"/>
  <c r="JP29" s="1"/>
  <c r="JQ29" s="1"/>
  <c r="JR29" s="1"/>
  <c r="JM29"/>
  <c r="JN28"/>
  <c r="JP28" s="1"/>
  <c r="JQ28" s="1"/>
  <c r="JR28" s="1"/>
  <c r="JM28"/>
  <c r="JN27"/>
  <c r="JP27" s="1"/>
  <c r="JQ27" s="1"/>
  <c r="JR27" s="1"/>
  <c r="JM27"/>
  <c r="JN26"/>
  <c r="JP26" s="1"/>
  <c r="JQ26" s="1"/>
  <c r="JR26" s="1"/>
  <c r="JM26"/>
  <c r="JN25"/>
  <c r="JP25" s="1"/>
  <c r="JQ25" s="1"/>
  <c r="JR25" s="1"/>
  <c r="JM25"/>
  <c r="JN24"/>
  <c r="JP24" s="1"/>
  <c r="JQ24" s="1"/>
  <c r="JR24" s="1"/>
  <c r="JM24"/>
  <c r="JN23"/>
  <c r="JP23" s="1"/>
  <c r="JQ23" s="1"/>
  <c r="JR23" s="1"/>
  <c r="JM23"/>
  <c r="JN22"/>
  <c r="JP22" s="1"/>
  <c r="JQ22" s="1"/>
  <c r="JR22" s="1"/>
  <c r="JM22"/>
  <c r="JN21"/>
  <c r="JP21" s="1"/>
  <c r="JQ21" s="1"/>
  <c r="JR21" s="1"/>
  <c r="JM21"/>
  <c r="JN20"/>
  <c r="JP20" s="1"/>
  <c r="JQ20" s="1"/>
  <c r="JR20" s="1"/>
  <c r="JM20"/>
  <c r="JN19"/>
  <c r="JP19" s="1"/>
  <c r="JQ19" s="1"/>
  <c r="JR19" s="1"/>
  <c r="JM19"/>
  <c r="JN18"/>
  <c r="JP18" s="1"/>
  <c r="JQ18" s="1"/>
  <c r="JR18" s="1"/>
  <c r="JM18"/>
  <c r="JN17"/>
  <c r="JP17" s="1"/>
  <c r="JQ17" s="1"/>
  <c r="JR17" s="1"/>
  <c r="JM17"/>
  <c r="JN16"/>
  <c r="JP16" s="1"/>
  <c r="JQ16" s="1"/>
  <c r="JR16" s="1"/>
  <c r="JM16"/>
  <c r="JN15"/>
  <c r="JP15" s="1"/>
  <c r="JQ15" s="1"/>
  <c r="JR15" s="1"/>
  <c r="JM15"/>
  <c r="JN14"/>
  <c r="JP14" s="1"/>
  <c r="JQ14" s="1"/>
  <c r="JR14" s="1"/>
  <c r="JM14"/>
  <c r="JN13"/>
  <c r="JP13" s="1"/>
  <c r="JQ13" s="1"/>
  <c r="JR13" s="1"/>
  <c r="JM13"/>
  <c r="JN12"/>
  <c r="JP12" s="1"/>
  <c r="JQ12" s="1"/>
  <c r="JR12" s="1"/>
  <c r="JM12"/>
  <c r="JN11"/>
  <c r="JP11" s="1"/>
  <c r="JQ11" s="1"/>
  <c r="JR11" s="1"/>
  <c r="JM11"/>
  <c r="JN44"/>
  <c r="JP44" s="1"/>
  <c r="JQ44" s="1"/>
  <c r="JR44" s="1"/>
  <c r="JM44"/>
  <c r="JN10"/>
  <c r="JP10" s="1"/>
  <c r="JQ10" s="1"/>
  <c r="JR10" s="1"/>
  <c r="JM10"/>
  <c r="JN9"/>
  <c r="JP9" s="1"/>
  <c r="JQ9" s="1"/>
  <c r="JR9" s="1"/>
  <c r="JM9"/>
  <c r="JN8"/>
  <c r="JP8" s="1"/>
  <c r="JQ8" s="1"/>
  <c r="JR8" s="1"/>
  <c r="JM8"/>
  <c r="JN7"/>
  <c r="JP7" s="1"/>
  <c r="JQ7" s="1"/>
  <c r="JR7" s="1"/>
  <c r="JM7"/>
  <c r="JN6"/>
  <c r="JP6" s="1"/>
  <c r="JQ6" s="1"/>
  <c r="JR6" s="1"/>
  <c r="JM6"/>
  <c r="JN43"/>
  <c r="JP43" s="1"/>
  <c r="JQ43" s="1"/>
  <c r="JR43" s="1"/>
  <c r="JM43"/>
  <c r="JN5"/>
  <c r="JP5" s="1"/>
  <c r="JQ5" s="1"/>
  <c r="JR5" s="1"/>
  <c r="JM5"/>
  <c r="JN4"/>
  <c r="JP4" s="1"/>
  <c r="JQ4" s="1"/>
  <c r="JR4" s="1"/>
  <c r="JM4"/>
  <c r="JN3"/>
  <c r="JP3" s="1"/>
  <c r="JQ3" s="1"/>
  <c r="JR3" s="1"/>
  <c r="JN2"/>
  <c r="JP2" s="1"/>
  <c r="JQ2" s="1"/>
  <c r="JR2" s="1"/>
  <c r="JM2"/>
  <c r="JN30" i="66"/>
  <c r="JP30" s="1"/>
  <c r="JQ30" s="1"/>
  <c r="JR30" s="1"/>
  <c r="JM30"/>
  <c r="JN72"/>
  <c r="JP72" s="1"/>
  <c r="JQ72" s="1"/>
  <c r="JR72" s="1"/>
  <c r="JM72"/>
  <c r="JN29"/>
  <c r="JP29" s="1"/>
  <c r="JQ29" s="1"/>
  <c r="JR29" s="1"/>
  <c r="JM29"/>
  <c r="JN28"/>
  <c r="JP28" s="1"/>
  <c r="JQ28" s="1"/>
  <c r="JR28" s="1"/>
  <c r="JM28"/>
  <c r="JN27"/>
  <c r="JP27" s="1"/>
  <c r="JQ27" s="1"/>
  <c r="JR27" s="1"/>
  <c r="JM27"/>
  <c r="JN71"/>
  <c r="JP71" s="1"/>
  <c r="JQ71" s="1"/>
  <c r="JR71" s="1"/>
  <c r="JM71"/>
  <c r="JN26"/>
  <c r="JP26" s="1"/>
  <c r="JQ26" s="1"/>
  <c r="JR26" s="1"/>
  <c r="JM26"/>
  <c r="JN25"/>
  <c r="JP25" s="1"/>
  <c r="JQ25" s="1"/>
  <c r="JR25" s="1"/>
  <c r="JM25"/>
  <c r="JN24"/>
  <c r="JP24" s="1"/>
  <c r="JQ24" s="1"/>
  <c r="JR24" s="1"/>
  <c r="JM24"/>
  <c r="JN23"/>
  <c r="JP23" s="1"/>
  <c r="JQ23" s="1"/>
  <c r="JR23" s="1"/>
  <c r="JM23"/>
  <c r="JN22"/>
  <c r="JP22" s="1"/>
  <c r="JQ22" s="1"/>
  <c r="JR22" s="1"/>
  <c r="JM22"/>
  <c r="JN21"/>
  <c r="JP21" s="1"/>
  <c r="JQ21" s="1"/>
  <c r="JR21" s="1"/>
  <c r="JM21"/>
  <c r="JN20"/>
  <c r="JP20" s="1"/>
  <c r="JQ20" s="1"/>
  <c r="JR20" s="1"/>
  <c r="JM20"/>
  <c r="JN19"/>
  <c r="JP19" s="1"/>
  <c r="JQ19" s="1"/>
  <c r="JR19" s="1"/>
  <c r="JM19"/>
  <c r="JN18"/>
  <c r="JP18" s="1"/>
  <c r="JQ18" s="1"/>
  <c r="JR18" s="1"/>
  <c r="JM18"/>
  <c r="JN17"/>
  <c r="JP17" s="1"/>
  <c r="JQ17" s="1"/>
  <c r="JR17" s="1"/>
  <c r="JM17"/>
  <c r="JN16"/>
  <c r="JP16" s="1"/>
  <c r="JQ16" s="1"/>
  <c r="JR16" s="1"/>
  <c r="JM16"/>
  <c r="JN15"/>
  <c r="JP15" s="1"/>
  <c r="JQ15" s="1"/>
  <c r="JR15" s="1"/>
  <c r="JM15"/>
  <c r="JN14"/>
  <c r="JP14" s="1"/>
  <c r="JQ14" s="1"/>
  <c r="JR14" s="1"/>
  <c r="JM14"/>
  <c r="JN13"/>
  <c r="JP13" s="1"/>
  <c r="JQ13" s="1"/>
  <c r="JR13" s="1"/>
  <c r="JM13"/>
  <c r="JN12"/>
  <c r="JP12" s="1"/>
  <c r="JQ12" s="1"/>
  <c r="JR12" s="1"/>
  <c r="JM12"/>
  <c r="JN11"/>
  <c r="JP11" s="1"/>
  <c r="JQ11" s="1"/>
  <c r="JR11" s="1"/>
  <c r="JM11"/>
  <c r="JN10"/>
  <c r="JP10" s="1"/>
  <c r="JQ10" s="1"/>
  <c r="JR10" s="1"/>
  <c r="JM10"/>
  <c r="JN9"/>
  <c r="JP9" s="1"/>
  <c r="JQ9" s="1"/>
  <c r="JR9" s="1"/>
  <c r="JM9"/>
  <c r="JN8"/>
  <c r="JP8" s="1"/>
  <c r="JQ8" s="1"/>
  <c r="JR8" s="1"/>
  <c r="JM8"/>
  <c r="JN7"/>
  <c r="JP7" s="1"/>
  <c r="JQ7" s="1"/>
  <c r="JR7" s="1"/>
  <c r="JM7"/>
  <c r="JN6"/>
  <c r="JP6" s="1"/>
  <c r="JQ6" s="1"/>
  <c r="JR6" s="1"/>
  <c r="JM6"/>
  <c r="JN5"/>
  <c r="JP5" s="1"/>
  <c r="JQ5" s="1"/>
  <c r="JR5" s="1"/>
  <c r="JM5"/>
  <c r="JN4"/>
  <c r="JP4" s="1"/>
  <c r="JQ4" s="1"/>
  <c r="JR4" s="1"/>
  <c r="JM4"/>
  <c r="JN3"/>
  <c r="JP3" s="1"/>
  <c r="JQ3" s="1"/>
  <c r="JR3" s="1"/>
  <c r="JM3"/>
  <c r="JN2"/>
  <c r="JP2" s="1"/>
  <c r="JQ2" s="1"/>
  <c r="JR2" s="1"/>
  <c r="JM2"/>
  <c r="JN30" i="62"/>
  <c r="JP30" s="1"/>
  <c r="JQ30" s="1"/>
  <c r="JR30" s="1"/>
  <c r="JM30"/>
  <c r="JN29"/>
  <c r="JP29" s="1"/>
  <c r="JQ29" s="1"/>
  <c r="JR29" s="1"/>
  <c r="JM29"/>
  <c r="JN28"/>
  <c r="JP28" s="1"/>
  <c r="JQ28" s="1"/>
  <c r="JR28" s="1"/>
  <c r="JM28"/>
  <c r="JN27"/>
  <c r="JP27" s="1"/>
  <c r="JQ27" s="1"/>
  <c r="JR27" s="1"/>
  <c r="JM27"/>
  <c r="JN26"/>
  <c r="JP26" s="1"/>
  <c r="JQ26" s="1"/>
  <c r="JR26" s="1"/>
  <c r="JM26"/>
  <c r="JN25"/>
  <c r="JP25" s="1"/>
  <c r="JQ25" s="1"/>
  <c r="JR25" s="1"/>
  <c r="JM25"/>
  <c r="JN24"/>
  <c r="JP24" s="1"/>
  <c r="JQ24" s="1"/>
  <c r="JR24" s="1"/>
  <c r="JM24"/>
  <c r="JN23"/>
  <c r="JP23" s="1"/>
  <c r="JQ23" s="1"/>
  <c r="JR23" s="1"/>
  <c r="JM23"/>
  <c r="JN22"/>
  <c r="JP22" s="1"/>
  <c r="JQ22" s="1"/>
  <c r="JR22" s="1"/>
  <c r="JM22"/>
  <c r="JN21"/>
  <c r="JP21" s="1"/>
  <c r="JQ21" s="1"/>
  <c r="JR21" s="1"/>
  <c r="JM21"/>
  <c r="JN20"/>
  <c r="JP20" s="1"/>
  <c r="JQ20" s="1"/>
  <c r="JR20" s="1"/>
  <c r="JM20"/>
  <c r="JN19"/>
  <c r="JP19" s="1"/>
  <c r="JQ19" s="1"/>
  <c r="JR19" s="1"/>
  <c r="JM19"/>
  <c r="JN18"/>
  <c r="JP18" s="1"/>
  <c r="JQ18" s="1"/>
  <c r="JR18" s="1"/>
  <c r="JM18"/>
  <c r="JN17"/>
  <c r="JP17" s="1"/>
  <c r="JQ17" s="1"/>
  <c r="JR17" s="1"/>
  <c r="JM17"/>
  <c r="JN16"/>
  <c r="JP16" s="1"/>
  <c r="JQ16" s="1"/>
  <c r="JR16" s="1"/>
  <c r="JM16"/>
  <c r="JN15"/>
  <c r="JP15" s="1"/>
  <c r="JQ15" s="1"/>
  <c r="JR15" s="1"/>
  <c r="JM15"/>
  <c r="JN14"/>
  <c r="JP14" s="1"/>
  <c r="JQ14" s="1"/>
  <c r="JR14" s="1"/>
  <c r="JM14"/>
  <c r="JN13"/>
  <c r="JP13" s="1"/>
  <c r="JQ13" s="1"/>
  <c r="JR13" s="1"/>
  <c r="JM13"/>
  <c r="JN12"/>
  <c r="JP12" s="1"/>
  <c r="JQ12" s="1"/>
  <c r="JR12" s="1"/>
  <c r="JM12"/>
  <c r="JN11"/>
  <c r="JP11" s="1"/>
  <c r="JQ11" s="1"/>
  <c r="JR11" s="1"/>
  <c r="JM11"/>
  <c r="JN10"/>
  <c r="JP10" s="1"/>
  <c r="JQ10" s="1"/>
  <c r="JR10" s="1"/>
  <c r="JM10"/>
  <c r="JN9"/>
  <c r="JP9" s="1"/>
  <c r="JQ9" s="1"/>
  <c r="JR9" s="1"/>
  <c r="JM9"/>
  <c r="JN8"/>
  <c r="JP8" s="1"/>
  <c r="JQ8" s="1"/>
  <c r="JR8" s="1"/>
  <c r="JM8"/>
  <c r="JN7"/>
  <c r="JP7" s="1"/>
  <c r="JQ7" s="1"/>
  <c r="JR7" s="1"/>
  <c r="JM7"/>
  <c r="JN6"/>
  <c r="JP6" s="1"/>
  <c r="JQ6" s="1"/>
  <c r="JR6" s="1"/>
  <c r="JM6"/>
  <c r="JN5"/>
  <c r="JP5" s="1"/>
  <c r="JQ5" s="1"/>
  <c r="JR5" s="1"/>
  <c r="JM5"/>
  <c r="JN4"/>
  <c r="JP4" s="1"/>
  <c r="JQ4" s="1"/>
  <c r="JR4" s="1"/>
  <c r="JM4"/>
  <c r="JN3"/>
  <c r="JP3" s="1"/>
  <c r="JQ3" s="1"/>
  <c r="JR3" s="1"/>
  <c r="JM3"/>
  <c r="JN2"/>
  <c r="JP2" s="1"/>
  <c r="JQ2" s="1"/>
  <c r="JR2" s="1"/>
  <c r="JM2"/>
  <c r="AV34" i="64"/>
  <c r="AV45"/>
  <c r="AV35"/>
  <c r="CD45"/>
  <c r="CD35"/>
  <c r="L45"/>
  <c r="L35"/>
  <c r="L30" i="66"/>
  <c r="L3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71"/>
  <c r="L27"/>
  <c r="L28"/>
  <c r="L29"/>
  <c r="L72"/>
  <c r="L2"/>
  <c r="JB72"/>
  <c r="JC72"/>
  <c r="JE72" s="1"/>
  <c r="JF72" s="1"/>
  <c r="JG72" s="1"/>
  <c r="JB30"/>
  <c r="JC30"/>
  <c r="JE30" s="1"/>
  <c r="JF30" s="1"/>
  <c r="JG30" s="1"/>
  <c r="JB29" i="64"/>
  <c r="JC29"/>
  <c r="JE29" s="1"/>
  <c r="JF29" s="1"/>
  <c r="JG29" s="1"/>
  <c r="JB30"/>
  <c r="JC30"/>
  <c r="JE30" s="1"/>
  <c r="JF30" s="1"/>
  <c r="JG30" s="1"/>
  <c r="JB31"/>
  <c r="JC31"/>
  <c r="JE31" s="1"/>
  <c r="JF31" s="1"/>
  <c r="JG31" s="1"/>
  <c r="JB32"/>
  <c r="JC32"/>
  <c r="JE32" s="1"/>
  <c r="JF32" s="1"/>
  <c r="JG32" s="1"/>
  <c r="JB33"/>
  <c r="JC33"/>
  <c r="JE33" s="1"/>
  <c r="JF33" s="1"/>
  <c r="JG33" s="1"/>
  <c r="JB34"/>
  <c r="JC34"/>
  <c r="JE34" s="1"/>
  <c r="JF34" s="1"/>
  <c r="JG34" s="1"/>
  <c r="JB45"/>
  <c r="JC45"/>
  <c r="JE45" s="1"/>
  <c r="JF45" s="1"/>
  <c r="JG45" s="1"/>
  <c r="JB35"/>
  <c r="JC35"/>
  <c r="JE35" s="1"/>
  <c r="JF35" s="1"/>
  <c r="JG35" s="1"/>
  <c r="JB30" i="63"/>
  <c r="JC30"/>
  <c r="JE30" s="1"/>
  <c r="JF30" s="1"/>
  <c r="JG30" s="1"/>
  <c r="JB31"/>
  <c r="JC31"/>
  <c r="JE31" s="1"/>
  <c r="JF31" s="1"/>
  <c r="JG31" s="1"/>
  <c r="JB32"/>
  <c r="JC32"/>
  <c r="JE32" s="1"/>
  <c r="JF32" s="1"/>
  <c r="JG32" s="1"/>
  <c r="JB33"/>
  <c r="JC33"/>
  <c r="JE33" s="1"/>
  <c r="JF33" s="1"/>
  <c r="JG33" s="1"/>
  <c r="JB34"/>
  <c r="JC34"/>
  <c r="JE34" s="1"/>
  <c r="JF34" s="1"/>
  <c r="JG34" s="1"/>
  <c r="JB35"/>
  <c r="JC35"/>
  <c r="JE35" s="1"/>
  <c r="JF35" s="1"/>
  <c r="JG35" s="1"/>
  <c r="JB36"/>
  <c r="JC36"/>
  <c r="JE36" s="1"/>
  <c r="JF36" s="1"/>
  <c r="JG36" s="1"/>
  <c r="JB37"/>
  <c r="JC37"/>
  <c r="JD37" s="1"/>
  <c r="JB3"/>
  <c r="JC3"/>
  <c r="JD3" s="1"/>
  <c r="JB4"/>
  <c r="JC4"/>
  <c r="JB5"/>
  <c r="JC5"/>
  <c r="JD5" s="1"/>
  <c r="JB6"/>
  <c r="JC6"/>
  <c r="JB7"/>
  <c r="JC7"/>
  <c r="JD7" s="1"/>
  <c r="JB8"/>
  <c r="JC8"/>
  <c r="JB9"/>
  <c r="JC9"/>
  <c r="JD9" s="1"/>
  <c r="JB10"/>
  <c r="JC10"/>
  <c r="JB11"/>
  <c r="JC11"/>
  <c r="JD11" s="1"/>
  <c r="JB12"/>
  <c r="JC12"/>
  <c r="JB13"/>
  <c r="JC13"/>
  <c r="JD13" s="1"/>
  <c r="JB14"/>
  <c r="JC14"/>
  <c r="JB15"/>
  <c r="JC15"/>
  <c r="JD15" s="1"/>
  <c r="JB16"/>
  <c r="JC16"/>
  <c r="JB17"/>
  <c r="JC17"/>
  <c r="JD17" s="1"/>
  <c r="JB18"/>
  <c r="JC18"/>
  <c r="JB19"/>
  <c r="JC19"/>
  <c r="JD19" s="1"/>
  <c r="JB20"/>
  <c r="JC20"/>
  <c r="JB21"/>
  <c r="JC21"/>
  <c r="JD21" s="1"/>
  <c r="JB22"/>
  <c r="JC22"/>
  <c r="JB23"/>
  <c r="JC23"/>
  <c r="JD23" s="1"/>
  <c r="JB24"/>
  <c r="JC24"/>
  <c r="JB43"/>
  <c r="JC43"/>
  <c r="JD43" s="1"/>
  <c r="JB25"/>
  <c r="JC25"/>
  <c r="JB26"/>
  <c r="JC26"/>
  <c r="JD26" s="1"/>
  <c r="JB27"/>
  <c r="JC27"/>
  <c r="JB28"/>
  <c r="JC28"/>
  <c r="JD28" s="1"/>
  <c r="JB29"/>
  <c r="JC29"/>
  <c r="JB3" i="64"/>
  <c r="JC3"/>
  <c r="JD3" s="1"/>
  <c r="JB4"/>
  <c r="JC4"/>
  <c r="JB5"/>
  <c r="JC5"/>
  <c r="JD5" s="1"/>
  <c r="JB43"/>
  <c r="JC43"/>
  <c r="JB6"/>
  <c r="JC6"/>
  <c r="JD6" s="1"/>
  <c r="JB7"/>
  <c r="JC7"/>
  <c r="JE7" s="1"/>
  <c r="JF7" s="1"/>
  <c r="JG7" s="1"/>
  <c r="JB8"/>
  <c r="JC8"/>
  <c r="JD8" s="1"/>
  <c r="JB9"/>
  <c r="JC9"/>
  <c r="JE9" s="1"/>
  <c r="JF9" s="1"/>
  <c r="JG9" s="1"/>
  <c r="JB10"/>
  <c r="JC10"/>
  <c r="JD10" s="1"/>
  <c r="JB44"/>
  <c r="JC44"/>
  <c r="JE44" s="1"/>
  <c r="JF44" s="1"/>
  <c r="JG44" s="1"/>
  <c r="JB11"/>
  <c r="JC11"/>
  <c r="JD11" s="1"/>
  <c r="JB12"/>
  <c r="JC12"/>
  <c r="JE12" s="1"/>
  <c r="JF12" s="1"/>
  <c r="JG12" s="1"/>
  <c r="JB13"/>
  <c r="JC13"/>
  <c r="JD13" s="1"/>
  <c r="JB14"/>
  <c r="JC14"/>
  <c r="JE14" s="1"/>
  <c r="JF14" s="1"/>
  <c r="JG14" s="1"/>
  <c r="JB15"/>
  <c r="JC15"/>
  <c r="JD15" s="1"/>
  <c r="JB16"/>
  <c r="JC16"/>
  <c r="JE16" s="1"/>
  <c r="JF16" s="1"/>
  <c r="JG16" s="1"/>
  <c r="JB17"/>
  <c r="JC17"/>
  <c r="JD17" s="1"/>
  <c r="JB18"/>
  <c r="JC18"/>
  <c r="JE18" s="1"/>
  <c r="JF18" s="1"/>
  <c r="JG18" s="1"/>
  <c r="JB19"/>
  <c r="JC19"/>
  <c r="JD19" s="1"/>
  <c r="JB20"/>
  <c r="JC20"/>
  <c r="JE20" s="1"/>
  <c r="JF20" s="1"/>
  <c r="JG20" s="1"/>
  <c r="JB21"/>
  <c r="JC21"/>
  <c r="JD21" s="1"/>
  <c r="JB22"/>
  <c r="JC22"/>
  <c r="JE22" s="1"/>
  <c r="JF22" s="1"/>
  <c r="JG22" s="1"/>
  <c r="JB23"/>
  <c r="JC23"/>
  <c r="JD23" s="1"/>
  <c r="JB24"/>
  <c r="JC24"/>
  <c r="JE24" s="1"/>
  <c r="JF24" s="1"/>
  <c r="JG24" s="1"/>
  <c r="JB25"/>
  <c r="JC25"/>
  <c r="JD25" s="1"/>
  <c r="JB26"/>
  <c r="JC26"/>
  <c r="JE26" s="1"/>
  <c r="JF26" s="1"/>
  <c r="JG26" s="1"/>
  <c r="JB27"/>
  <c r="JC27"/>
  <c r="JD27" s="1"/>
  <c r="JB28"/>
  <c r="JC28"/>
  <c r="JE28" s="1"/>
  <c r="JF28" s="1"/>
  <c r="JG28" s="1"/>
  <c r="JB3" i="66"/>
  <c r="JC3"/>
  <c r="JD3" s="1"/>
  <c r="JB4"/>
  <c r="JC4"/>
  <c r="JE4" s="1"/>
  <c r="JF4" s="1"/>
  <c r="JG4" s="1"/>
  <c r="JB5"/>
  <c r="JC5"/>
  <c r="JD5" s="1"/>
  <c r="JB6"/>
  <c r="JC6"/>
  <c r="JE6" s="1"/>
  <c r="JF6" s="1"/>
  <c r="JG6" s="1"/>
  <c r="JB7"/>
  <c r="JC7"/>
  <c r="JD7" s="1"/>
  <c r="JB8"/>
  <c r="JC8"/>
  <c r="JE8" s="1"/>
  <c r="JF8" s="1"/>
  <c r="JG8" s="1"/>
  <c r="JB9"/>
  <c r="JC9"/>
  <c r="JD9" s="1"/>
  <c r="JB10"/>
  <c r="JC10"/>
  <c r="JE10" s="1"/>
  <c r="JF10" s="1"/>
  <c r="JG10" s="1"/>
  <c r="JB11"/>
  <c r="JC11"/>
  <c r="JD11" s="1"/>
  <c r="JB12"/>
  <c r="JC12"/>
  <c r="JE12" s="1"/>
  <c r="JF12" s="1"/>
  <c r="JG12" s="1"/>
  <c r="JB13"/>
  <c r="JC13"/>
  <c r="JD13" s="1"/>
  <c r="JB14"/>
  <c r="JC14"/>
  <c r="JE14" s="1"/>
  <c r="JF14" s="1"/>
  <c r="JG14" s="1"/>
  <c r="JB15"/>
  <c r="JC15"/>
  <c r="JD15" s="1"/>
  <c r="JB16"/>
  <c r="JC16"/>
  <c r="JE16" s="1"/>
  <c r="JF16" s="1"/>
  <c r="JG16" s="1"/>
  <c r="JB17"/>
  <c r="JC17"/>
  <c r="JD17" s="1"/>
  <c r="JB18"/>
  <c r="JC18"/>
  <c r="JE18" s="1"/>
  <c r="JF18" s="1"/>
  <c r="JG18" s="1"/>
  <c r="JB19"/>
  <c r="JC19"/>
  <c r="JD19" s="1"/>
  <c r="JB20"/>
  <c r="JC20"/>
  <c r="JE20" s="1"/>
  <c r="JF20" s="1"/>
  <c r="JG20" s="1"/>
  <c r="JB21"/>
  <c r="JC21"/>
  <c r="JD21" s="1"/>
  <c r="JB22"/>
  <c r="JC22"/>
  <c r="JE22" s="1"/>
  <c r="JF22" s="1"/>
  <c r="JG22" s="1"/>
  <c r="JB23"/>
  <c r="JC23"/>
  <c r="JD23" s="1"/>
  <c r="JB24"/>
  <c r="JC24"/>
  <c r="JE24" s="1"/>
  <c r="JF24" s="1"/>
  <c r="JG24" s="1"/>
  <c r="JB25"/>
  <c r="JC25"/>
  <c r="JD25" s="1"/>
  <c r="JB26"/>
  <c r="JC26"/>
  <c r="JE26" s="1"/>
  <c r="JF26" s="1"/>
  <c r="JG26" s="1"/>
  <c r="JB71"/>
  <c r="JC71"/>
  <c r="JD71" s="1"/>
  <c r="JB27"/>
  <c r="JC27"/>
  <c r="JE27" s="1"/>
  <c r="JF27" s="1"/>
  <c r="JG27" s="1"/>
  <c r="JB28"/>
  <c r="JC28"/>
  <c r="JD28" s="1"/>
  <c r="JB29"/>
  <c r="JC29"/>
  <c r="JE29" s="1"/>
  <c r="JF29" s="1"/>
  <c r="JG29" s="1"/>
  <c r="JB3" i="62"/>
  <c r="JC3"/>
  <c r="JD3" s="1"/>
  <c r="JB4"/>
  <c r="JC4"/>
  <c r="JE4" s="1"/>
  <c r="JF4" s="1"/>
  <c r="JG4" s="1"/>
  <c r="JB5"/>
  <c r="JC5"/>
  <c r="JD5" s="1"/>
  <c r="JB6"/>
  <c r="JC6"/>
  <c r="JE6" s="1"/>
  <c r="JF6" s="1"/>
  <c r="JG6" s="1"/>
  <c r="JB7"/>
  <c r="JC7"/>
  <c r="JD7" s="1"/>
  <c r="JB8"/>
  <c r="JC8"/>
  <c r="JE8" s="1"/>
  <c r="JF8" s="1"/>
  <c r="JG8" s="1"/>
  <c r="JB9"/>
  <c r="JC9"/>
  <c r="JD9" s="1"/>
  <c r="JB10"/>
  <c r="JC10"/>
  <c r="JE10" s="1"/>
  <c r="JF10" s="1"/>
  <c r="JG10" s="1"/>
  <c r="JB11"/>
  <c r="JC11"/>
  <c r="JD11" s="1"/>
  <c r="JB12"/>
  <c r="JC12"/>
  <c r="JE12" s="1"/>
  <c r="JF12" s="1"/>
  <c r="JG12" s="1"/>
  <c r="JB13"/>
  <c r="JC13"/>
  <c r="JD13" s="1"/>
  <c r="JB14"/>
  <c r="JC14"/>
  <c r="JE14" s="1"/>
  <c r="JF14" s="1"/>
  <c r="JG14" s="1"/>
  <c r="JB15"/>
  <c r="JC15"/>
  <c r="JD15" s="1"/>
  <c r="JB16"/>
  <c r="JC16"/>
  <c r="JE16" s="1"/>
  <c r="JF16" s="1"/>
  <c r="JG16" s="1"/>
  <c r="JB17"/>
  <c r="JC17"/>
  <c r="JD17" s="1"/>
  <c r="JB18"/>
  <c r="JC18"/>
  <c r="JE18" s="1"/>
  <c r="JF18" s="1"/>
  <c r="JG18" s="1"/>
  <c r="JB19"/>
  <c r="JC19"/>
  <c r="JD19" s="1"/>
  <c r="JB20"/>
  <c r="JC20"/>
  <c r="JE20" s="1"/>
  <c r="JF20" s="1"/>
  <c r="JG20" s="1"/>
  <c r="JB21"/>
  <c r="JC21"/>
  <c r="JD21" s="1"/>
  <c r="JB22"/>
  <c r="JC22"/>
  <c r="JE22" s="1"/>
  <c r="JF22" s="1"/>
  <c r="JG22" s="1"/>
  <c r="JB23"/>
  <c r="JC23"/>
  <c r="JD23" s="1"/>
  <c r="JB24"/>
  <c r="JC24"/>
  <c r="JE24" s="1"/>
  <c r="JF24" s="1"/>
  <c r="JG24" s="1"/>
  <c r="JB25"/>
  <c r="JC25"/>
  <c r="JD25" s="1"/>
  <c r="JB26"/>
  <c r="JC26"/>
  <c r="JE26" s="1"/>
  <c r="JF26" s="1"/>
  <c r="JG26" s="1"/>
  <c r="JB27"/>
  <c r="JC27"/>
  <c r="JD27" s="1"/>
  <c r="JB28"/>
  <c r="JC28"/>
  <c r="JE28" s="1"/>
  <c r="JF28" s="1"/>
  <c r="JG28" s="1"/>
  <c r="JB29"/>
  <c r="JC29"/>
  <c r="JD29" s="1"/>
  <c r="JB30"/>
  <c r="JC30"/>
  <c r="JE30" s="1"/>
  <c r="JF30" s="1"/>
  <c r="JG30" s="1"/>
  <c r="JC2" i="63"/>
  <c r="JD2" s="1"/>
  <c r="JB2"/>
  <c r="JC2" i="64"/>
  <c r="JE2" s="1"/>
  <c r="JF2" s="1"/>
  <c r="JG2" s="1"/>
  <c r="JB2"/>
  <c r="JC2" i="66"/>
  <c r="JE2" s="1"/>
  <c r="JF2" s="1"/>
  <c r="JG2" s="1"/>
  <c r="JB2"/>
  <c r="JC2" i="62"/>
  <c r="JE2" s="1"/>
  <c r="JF2" s="1"/>
  <c r="JG2" s="1"/>
  <c r="JB2"/>
  <c r="JO24" i="64" l="1"/>
  <c r="JO28" i="66"/>
  <c r="JO13"/>
  <c r="JO21"/>
  <c r="JO11"/>
  <c r="JO23"/>
  <c r="JO5"/>
  <c r="JO15"/>
  <c r="JO25"/>
  <c r="JO7"/>
  <c r="JO19"/>
  <c r="JO71"/>
  <c r="JO9" i="64"/>
  <c r="JO16"/>
  <c r="JO2"/>
  <c r="JO7"/>
  <c r="JO20"/>
  <c r="JO33" i="63"/>
  <c r="JO17"/>
  <c r="JO16" i="62"/>
  <c r="JO22"/>
  <c r="JO24"/>
  <c r="JO4"/>
  <c r="JO8"/>
  <c r="JO14"/>
  <c r="JO28"/>
  <c r="JO7" i="63"/>
  <c r="JO13"/>
  <c r="JP30"/>
  <c r="JQ30" s="1"/>
  <c r="JR30" s="1"/>
  <c r="JO32"/>
  <c r="JO36"/>
  <c r="JO37"/>
  <c r="JO5"/>
  <c r="JO43"/>
  <c r="JO34"/>
  <c r="JO35"/>
  <c r="JO31"/>
  <c r="JO28"/>
  <c r="JO26"/>
  <c r="JO23"/>
  <c r="JO21"/>
  <c r="JO19"/>
  <c r="JO15"/>
  <c r="JO11"/>
  <c r="JO9"/>
  <c r="JO3"/>
  <c r="JO26" i="62"/>
  <c r="JO20"/>
  <c r="JO18"/>
  <c r="JO12"/>
  <c r="JO10"/>
  <c r="JO6"/>
  <c r="JO2"/>
  <c r="JO28" i="64"/>
  <c r="JO26"/>
  <c r="JO22"/>
  <c r="JO18"/>
  <c r="JO14"/>
  <c r="JO12"/>
  <c r="JO44"/>
  <c r="JO43"/>
  <c r="JO4"/>
  <c r="JO30" i="62"/>
  <c r="JO17" i="66"/>
  <c r="JO9"/>
  <c r="JO3"/>
  <c r="JO72"/>
  <c r="JO30"/>
  <c r="JO30" i="64"/>
  <c r="JO32"/>
  <c r="JO34"/>
  <c r="JO35"/>
  <c r="JO29"/>
  <c r="JO31"/>
  <c r="JO33"/>
  <c r="JO45"/>
  <c r="JO3" i="62"/>
  <c r="JO5"/>
  <c r="JO7"/>
  <c r="JO9"/>
  <c r="JO11"/>
  <c r="JO13"/>
  <c r="JO15"/>
  <c r="JO17"/>
  <c r="JO19"/>
  <c r="JO21"/>
  <c r="JO23"/>
  <c r="JO25"/>
  <c r="JO27"/>
  <c r="JO29"/>
  <c r="JO2" i="66"/>
  <c r="JO4"/>
  <c r="JO6"/>
  <c r="JO8"/>
  <c r="JO10"/>
  <c r="JO12"/>
  <c r="JO14"/>
  <c r="JO16"/>
  <c r="JO18"/>
  <c r="JO20"/>
  <c r="JO22"/>
  <c r="JO24"/>
  <c r="JO26"/>
  <c r="JO27"/>
  <c r="JO29"/>
  <c r="JO3" i="64"/>
  <c r="JO5"/>
  <c r="JO6"/>
  <c r="JO8"/>
  <c r="JO10"/>
  <c r="JO11"/>
  <c r="JO13"/>
  <c r="JO15"/>
  <c r="JO17"/>
  <c r="JO19"/>
  <c r="JO21"/>
  <c r="JO23"/>
  <c r="JO25"/>
  <c r="JO27"/>
  <c r="JO2" i="63"/>
  <c r="JO4"/>
  <c r="JO6"/>
  <c r="JO8"/>
  <c r="JO10"/>
  <c r="JO12"/>
  <c r="JO14"/>
  <c r="JO16"/>
  <c r="JO18"/>
  <c r="JO20"/>
  <c r="JO22"/>
  <c r="JO24"/>
  <c r="JO25"/>
  <c r="JO27"/>
  <c r="JO29"/>
  <c r="JD2" i="66"/>
  <c r="JD30"/>
  <c r="JE37" i="63"/>
  <c r="JF37" s="1"/>
  <c r="JG37" s="1"/>
  <c r="JE7"/>
  <c r="JF7" s="1"/>
  <c r="JG7" s="1"/>
  <c r="JE2"/>
  <c r="JF2" s="1"/>
  <c r="JG2" s="1"/>
  <c r="JD2" i="62"/>
  <c r="JE28" i="66"/>
  <c r="JF28" s="1"/>
  <c r="JG28" s="1"/>
  <c r="JE23"/>
  <c r="JF23" s="1"/>
  <c r="JG23" s="1"/>
  <c r="JE21"/>
  <c r="JF21" s="1"/>
  <c r="JG21" s="1"/>
  <c r="JE15"/>
  <c r="JF15" s="1"/>
  <c r="JG15" s="1"/>
  <c r="JE13"/>
  <c r="JF13" s="1"/>
  <c r="JG13" s="1"/>
  <c r="JE7"/>
  <c r="JF7" s="1"/>
  <c r="JG7" s="1"/>
  <c r="JE5"/>
  <c r="JF5" s="1"/>
  <c r="JG5" s="1"/>
  <c r="JD35" i="63"/>
  <c r="JD33"/>
  <c r="JD31"/>
  <c r="JE23"/>
  <c r="JF23" s="1"/>
  <c r="JG23" s="1"/>
  <c r="JE15"/>
  <c r="JF15" s="1"/>
  <c r="JG15" s="1"/>
  <c r="JD35" i="64"/>
  <c r="JD34"/>
  <c r="JD32"/>
  <c r="JD30"/>
  <c r="JE25"/>
  <c r="JF25" s="1"/>
  <c r="JG25" s="1"/>
  <c r="JE23"/>
  <c r="JF23" s="1"/>
  <c r="JG23" s="1"/>
  <c r="JE17"/>
  <c r="JF17" s="1"/>
  <c r="JG17" s="1"/>
  <c r="JE15"/>
  <c r="JF15" s="1"/>
  <c r="JG15" s="1"/>
  <c r="JE10"/>
  <c r="JF10" s="1"/>
  <c r="JG10" s="1"/>
  <c r="JE8"/>
  <c r="JF8" s="1"/>
  <c r="JG8" s="1"/>
  <c r="JE3"/>
  <c r="JF3" s="1"/>
  <c r="JG3" s="1"/>
  <c r="JD2"/>
  <c r="JE27" i="62"/>
  <c r="JF27" s="1"/>
  <c r="JG27" s="1"/>
  <c r="JE25"/>
  <c r="JF25" s="1"/>
  <c r="JG25" s="1"/>
  <c r="JE19"/>
  <c r="JF19" s="1"/>
  <c r="JG19" s="1"/>
  <c r="JE17"/>
  <c r="JF17" s="1"/>
  <c r="JG17" s="1"/>
  <c r="JE11"/>
  <c r="JF11" s="1"/>
  <c r="JG11" s="1"/>
  <c r="JE9"/>
  <c r="JF9" s="1"/>
  <c r="JG9" s="1"/>
  <c r="JE3"/>
  <c r="JF3" s="1"/>
  <c r="JG3" s="1"/>
  <c r="JD72" i="66"/>
  <c r="JD45" i="64"/>
  <c r="JD33"/>
  <c r="JD31"/>
  <c r="JD29"/>
  <c r="JD36" i="63"/>
  <c r="JD34"/>
  <c r="JD32"/>
  <c r="JD30"/>
  <c r="JE21" i="62"/>
  <c r="JF21" s="1"/>
  <c r="JG21" s="1"/>
  <c r="JE25" i="66"/>
  <c r="JF25" s="1"/>
  <c r="JG25" s="1"/>
  <c r="JE9"/>
  <c r="JF9" s="1"/>
  <c r="JG9" s="1"/>
  <c r="JE19" i="64"/>
  <c r="JF19" s="1"/>
  <c r="JG19" s="1"/>
  <c r="JE11"/>
  <c r="JF11" s="1"/>
  <c r="JG11" s="1"/>
  <c r="JE23" i="62"/>
  <c r="JF23" s="1"/>
  <c r="JG23" s="1"/>
  <c r="JE15"/>
  <c r="JF15" s="1"/>
  <c r="JG15" s="1"/>
  <c r="JE7"/>
  <c r="JF7" s="1"/>
  <c r="JG7" s="1"/>
  <c r="JE71" i="66"/>
  <c r="JF71" s="1"/>
  <c r="JG71" s="1"/>
  <c r="JE19"/>
  <c r="JF19" s="1"/>
  <c r="JG19" s="1"/>
  <c r="JE11"/>
  <c r="JF11" s="1"/>
  <c r="JG11" s="1"/>
  <c r="JE3"/>
  <c r="JF3" s="1"/>
  <c r="JG3" s="1"/>
  <c r="JE21" i="64"/>
  <c r="JF21" s="1"/>
  <c r="JG21" s="1"/>
  <c r="JE13"/>
  <c r="JF13" s="1"/>
  <c r="JG13" s="1"/>
  <c r="JE6"/>
  <c r="JF6" s="1"/>
  <c r="JG6" s="1"/>
  <c r="JE26" i="63"/>
  <c r="JF26" s="1"/>
  <c r="JG26" s="1"/>
  <c r="JE19"/>
  <c r="JF19" s="1"/>
  <c r="JG19" s="1"/>
  <c r="JE11"/>
  <c r="JF11" s="1"/>
  <c r="JG11" s="1"/>
  <c r="JE3"/>
  <c r="JF3" s="1"/>
  <c r="JG3" s="1"/>
  <c r="JE29" i="62"/>
  <c r="JF29" s="1"/>
  <c r="JG29" s="1"/>
  <c r="JE13"/>
  <c r="JF13" s="1"/>
  <c r="JG13" s="1"/>
  <c r="JE5"/>
  <c r="JF5" s="1"/>
  <c r="JG5" s="1"/>
  <c r="JE17" i="66"/>
  <c r="JF17" s="1"/>
  <c r="JG17" s="1"/>
  <c r="JE27" i="64"/>
  <c r="JF27" s="1"/>
  <c r="JG27" s="1"/>
  <c r="JE5"/>
  <c r="JF5" s="1"/>
  <c r="JG5" s="1"/>
  <c r="JE43" i="63"/>
  <c r="JF43" s="1"/>
  <c r="JG43" s="1"/>
  <c r="JE17"/>
  <c r="JF17" s="1"/>
  <c r="JG17" s="1"/>
  <c r="JE9"/>
  <c r="JF9" s="1"/>
  <c r="JG9" s="1"/>
  <c r="JE28"/>
  <c r="JF28" s="1"/>
  <c r="JG28" s="1"/>
  <c r="JE21"/>
  <c r="JF21" s="1"/>
  <c r="JG21" s="1"/>
  <c r="JE13"/>
  <c r="JF13" s="1"/>
  <c r="JG13" s="1"/>
  <c r="JE5"/>
  <c r="JF5" s="1"/>
  <c r="JG5" s="1"/>
  <c r="JE27"/>
  <c r="JF27" s="1"/>
  <c r="JG27" s="1"/>
  <c r="JD27"/>
  <c r="JE20"/>
  <c r="JF20" s="1"/>
  <c r="JG20" s="1"/>
  <c r="JD20"/>
  <c r="JE12"/>
  <c r="JF12" s="1"/>
  <c r="JG12" s="1"/>
  <c r="JD12"/>
  <c r="JE43" i="64"/>
  <c r="JF43" s="1"/>
  <c r="JG43" s="1"/>
  <c r="JD43"/>
  <c r="JE29" i="63"/>
  <c r="JF29" s="1"/>
  <c r="JG29" s="1"/>
  <c r="JD29"/>
  <c r="JE25"/>
  <c r="JF25" s="1"/>
  <c r="JG25" s="1"/>
  <c r="JD25"/>
  <c r="JE22"/>
  <c r="JF22" s="1"/>
  <c r="JG22" s="1"/>
  <c r="JD22"/>
  <c r="JE18"/>
  <c r="JF18" s="1"/>
  <c r="JG18" s="1"/>
  <c r="JD18"/>
  <c r="JE14"/>
  <c r="JF14" s="1"/>
  <c r="JG14" s="1"/>
  <c r="JD14"/>
  <c r="JE10"/>
  <c r="JF10" s="1"/>
  <c r="JG10" s="1"/>
  <c r="JD10"/>
  <c r="JE6"/>
  <c r="JF6" s="1"/>
  <c r="JG6" s="1"/>
  <c r="JD6"/>
  <c r="JD28" i="62"/>
  <c r="JD24"/>
  <c r="JD20"/>
  <c r="JD16"/>
  <c r="JD12"/>
  <c r="JD8"/>
  <c r="JD4"/>
  <c r="JD27" i="66"/>
  <c r="JD24"/>
  <c r="JD22"/>
  <c r="JD18"/>
  <c r="JD16"/>
  <c r="JD14"/>
  <c r="JD10"/>
  <c r="JD8"/>
  <c r="JD6"/>
  <c r="JD4"/>
  <c r="JD28" i="64"/>
  <c r="JD26"/>
  <c r="JD24"/>
  <c r="JD22"/>
  <c r="JD20"/>
  <c r="JD18"/>
  <c r="JD16"/>
  <c r="JD14"/>
  <c r="JD12"/>
  <c r="JD44"/>
  <c r="JD9"/>
  <c r="JD7"/>
  <c r="JE4"/>
  <c r="JF4" s="1"/>
  <c r="JG4" s="1"/>
  <c r="JD4"/>
  <c r="JE24" i="63"/>
  <c r="JF24" s="1"/>
  <c r="JG24" s="1"/>
  <c r="JD24"/>
  <c r="JE16"/>
  <c r="JF16" s="1"/>
  <c r="JG16" s="1"/>
  <c r="JD16"/>
  <c r="JE8"/>
  <c r="JF8" s="1"/>
  <c r="JG8" s="1"/>
  <c r="JD8"/>
  <c r="JE4"/>
  <c r="JF4" s="1"/>
  <c r="JG4" s="1"/>
  <c r="JD4"/>
  <c r="JD30" i="62"/>
  <c r="JD26"/>
  <c r="JD22"/>
  <c r="JD18"/>
  <c r="JD14"/>
  <c r="JD10"/>
  <c r="JD6"/>
  <c r="JD29" i="66"/>
  <c r="JD26"/>
  <c r="JD20"/>
  <c r="JD12"/>
  <c r="IR37" i="63" l="1"/>
  <c r="IT37" s="1"/>
  <c r="IU37" s="1"/>
  <c r="IV37" s="1"/>
  <c r="IQ37"/>
  <c r="IR36"/>
  <c r="IQ36"/>
  <c r="IR35"/>
  <c r="IS35" s="1"/>
  <c r="IQ35"/>
  <c r="IR34"/>
  <c r="IQ34"/>
  <c r="IR33"/>
  <c r="IT33" s="1"/>
  <c r="IU33" s="1"/>
  <c r="IV33" s="1"/>
  <c r="IQ33"/>
  <c r="IR32"/>
  <c r="IQ32"/>
  <c r="IR31"/>
  <c r="IT31" s="1"/>
  <c r="IU31" s="1"/>
  <c r="IV31" s="1"/>
  <c r="IQ31"/>
  <c r="IR30"/>
  <c r="IQ30"/>
  <c r="IR29"/>
  <c r="IT29" s="1"/>
  <c r="IU29" s="1"/>
  <c r="IV29" s="1"/>
  <c r="IQ29"/>
  <c r="IR28"/>
  <c r="IQ28"/>
  <c r="IR27"/>
  <c r="IT27" s="1"/>
  <c r="IU27" s="1"/>
  <c r="IV27" s="1"/>
  <c r="IQ27"/>
  <c r="IR26"/>
  <c r="IQ26"/>
  <c r="IR25"/>
  <c r="IT25" s="1"/>
  <c r="IU25" s="1"/>
  <c r="IV25" s="1"/>
  <c r="IQ25"/>
  <c r="IR43"/>
  <c r="IQ43"/>
  <c r="IR24"/>
  <c r="IS24" s="1"/>
  <c r="IQ24"/>
  <c r="IR23"/>
  <c r="IQ23"/>
  <c r="IR22"/>
  <c r="IT22" s="1"/>
  <c r="IU22" s="1"/>
  <c r="IV22" s="1"/>
  <c r="IQ22"/>
  <c r="IR21"/>
  <c r="IQ21"/>
  <c r="IR20"/>
  <c r="IT20" s="1"/>
  <c r="IU20" s="1"/>
  <c r="IV20" s="1"/>
  <c r="IQ20"/>
  <c r="IR19"/>
  <c r="IQ19"/>
  <c r="IR18"/>
  <c r="IT18" s="1"/>
  <c r="IU18" s="1"/>
  <c r="IV18" s="1"/>
  <c r="IQ18"/>
  <c r="IR17"/>
  <c r="IQ17"/>
  <c r="IR16"/>
  <c r="IT16" s="1"/>
  <c r="IU16" s="1"/>
  <c r="IV16" s="1"/>
  <c r="IQ16"/>
  <c r="IR15"/>
  <c r="IQ15"/>
  <c r="IR14"/>
  <c r="IT14" s="1"/>
  <c r="IU14" s="1"/>
  <c r="IV14" s="1"/>
  <c r="IQ14"/>
  <c r="IR13"/>
  <c r="IQ13"/>
  <c r="IR12"/>
  <c r="IT12" s="1"/>
  <c r="IU12" s="1"/>
  <c r="IV12" s="1"/>
  <c r="IQ12"/>
  <c r="IR11"/>
  <c r="IQ11"/>
  <c r="IR10"/>
  <c r="IT10" s="1"/>
  <c r="IU10" s="1"/>
  <c r="IV10" s="1"/>
  <c r="IQ10"/>
  <c r="IR9"/>
  <c r="IQ9"/>
  <c r="IR8"/>
  <c r="IS8" s="1"/>
  <c r="IQ8"/>
  <c r="IR7"/>
  <c r="IQ7"/>
  <c r="IR6"/>
  <c r="IT6" s="1"/>
  <c r="IU6" s="1"/>
  <c r="IV6" s="1"/>
  <c r="IQ6"/>
  <c r="IR5"/>
  <c r="IQ5"/>
  <c r="IR4"/>
  <c r="IT4" s="1"/>
  <c r="IU4" s="1"/>
  <c r="IV4" s="1"/>
  <c r="IQ4"/>
  <c r="IR3"/>
  <c r="IQ3"/>
  <c r="IR2"/>
  <c r="IT2" s="1"/>
  <c r="IU2" s="1"/>
  <c r="IV2" s="1"/>
  <c r="IQ2"/>
  <c r="IR35" i="64"/>
  <c r="IT35" s="1"/>
  <c r="IU35" s="1"/>
  <c r="IV35" s="1"/>
  <c r="IQ35"/>
  <c r="IR45"/>
  <c r="IQ45"/>
  <c r="IR34"/>
  <c r="IS34" s="1"/>
  <c r="IQ34"/>
  <c r="IR33"/>
  <c r="IQ33"/>
  <c r="IR32"/>
  <c r="IT32" s="1"/>
  <c r="IU32" s="1"/>
  <c r="IV32" s="1"/>
  <c r="IQ32"/>
  <c r="IR31"/>
  <c r="IQ31"/>
  <c r="IR30"/>
  <c r="IT30" s="1"/>
  <c r="IU30" s="1"/>
  <c r="IV30" s="1"/>
  <c r="IQ30"/>
  <c r="IR29"/>
  <c r="IQ29"/>
  <c r="IR28"/>
  <c r="IT28" s="1"/>
  <c r="IU28" s="1"/>
  <c r="IV28" s="1"/>
  <c r="IQ28"/>
  <c r="IR27"/>
  <c r="IQ27"/>
  <c r="IR26"/>
  <c r="IS26" s="1"/>
  <c r="IQ26"/>
  <c r="IR25"/>
  <c r="IQ25"/>
  <c r="IR24"/>
  <c r="IT24" s="1"/>
  <c r="IU24" s="1"/>
  <c r="IV24" s="1"/>
  <c r="IQ24"/>
  <c r="IR23"/>
  <c r="IQ23"/>
  <c r="IR22"/>
  <c r="IS22" s="1"/>
  <c r="IQ22"/>
  <c r="IR21"/>
  <c r="IQ21"/>
  <c r="IR20"/>
  <c r="IT20" s="1"/>
  <c r="IU20" s="1"/>
  <c r="IV20" s="1"/>
  <c r="IQ20"/>
  <c r="IR19"/>
  <c r="IQ19"/>
  <c r="IR18"/>
  <c r="IT18" s="1"/>
  <c r="IU18" s="1"/>
  <c r="IV18" s="1"/>
  <c r="IQ18"/>
  <c r="IR17"/>
  <c r="IQ17"/>
  <c r="IR16"/>
  <c r="IT16" s="1"/>
  <c r="IU16" s="1"/>
  <c r="IV16" s="1"/>
  <c r="IQ16"/>
  <c r="IR15"/>
  <c r="IQ15"/>
  <c r="IR14"/>
  <c r="IT14" s="1"/>
  <c r="IU14" s="1"/>
  <c r="IV14" s="1"/>
  <c r="IQ14"/>
  <c r="IR13"/>
  <c r="IQ13"/>
  <c r="IR12"/>
  <c r="IT12" s="1"/>
  <c r="IU12" s="1"/>
  <c r="IV12" s="1"/>
  <c r="IQ12"/>
  <c r="IR11"/>
  <c r="IQ11"/>
  <c r="IR44"/>
  <c r="IS44" s="1"/>
  <c r="IQ44"/>
  <c r="IR10"/>
  <c r="IQ10"/>
  <c r="IR9"/>
  <c r="IT9" s="1"/>
  <c r="IU9" s="1"/>
  <c r="IV9" s="1"/>
  <c r="IQ9"/>
  <c r="IR8"/>
  <c r="IQ8"/>
  <c r="IR7"/>
  <c r="IS7" s="1"/>
  <c r="IQ7"/>
  <c r="IR6"/>
  <c r="IQ6"/>
  <c r="IR43"/>
  <c r="IT43" s="1"/>
  <c r="IU43" s="1"/>
  <c r="IV43" s="1"/>
  <c r="IQ43"/>
  <c r="IR5"/>
  <c r="IQ5"/>
  <c r="IR4"/>
  <c r="IS4" s="1"/>
  <c r="IQ4"/>
  <c r="IR3"/>
  <c r="IQ3"/>
  <c r="IR2"/>
  <c r="IT2" s="1"/>
  <c r="IU2" s="1"/>
  <c r="IV2" s="1"/>
  <c r="IQ2"/>
  <c r="IR30" i="66"/>
  <c r="IT30" s="1"/>
  <c r="IU30" s="1"/>
  <c r="IV30" s="1"/>
  <c r="IQ30"/>
  <c r="IR72"/>
  <c r="IQ72"/>
  <c r="IR29"/>
  <c r="IT29" s="1"/>
  <c r="IU29" s="1"/>
  <c r="IV29" s="1"/>
  <c r="IQ29"/>
  <c r="IR28"/>
  <c r="IQ28"/>
  <c r="IR27"/>
  <c r="IS27" s="1"/>
  <c r="IQ27"/>
  <c r="IR71"/>
  <c r="IQ71"/>
  <c r="IR26"/>
  <c r="IT26" s="1"/>
  <c r="IU26" s="1"/>
  <c r="IV26" s="1"/>
  <c r="IQ26"/>
  <c r="IR25"/>
  <c r="IQ25"/>
  <c r="IR24"/>
  <c r="IS24" s="1"/>
  <c r="IQ24"/>
  <c r="IR23"/>
  <c r="IQ23"/>
  <c r="IR22"/>
  <c r="IT22" s="1"/>
  <c r="IU22" s="1"/>
  <c r="IV22" s="1"/>
  <c r="IQ22"/>
  <c r="IR21"/>
  <c r="IQ21"/>
  <c r="IR20"/>
  <c r="IT20" s="1"/>
  <c r="IU20" s="1"/>
  <c r="IV20" s="1"/>
  <c r="IQ20"/>
  <c r="IR19"/>
  <c r="IQ19"/>
  <c r="IR18"/>
  <c r="IT18" s="1"/>
  <c r="IU18" s="1"/>
  <c r="IV18" s="1"/>
  <c r="IQ18"/>
  <c r="IR17"/>
  <c r="IQ17"/>
  <c r="IR16"/>
  <c r="IS16" s="1"/>
  <c r="IQ16"/>
  <c r="IR15"/>
  <c r="IQ15"/>
  <c r="IR14"/>
  <c r="IT14" s="1"/>
  <c r="IU14" s="1"/>
  <c r="IV14" s="1"/>
  <c r="IQ14"/>
  <c r="IR13"/>
  <c r="IQ13"/>
  <c r="IR12"/>
  <c r="IS12" s="1"/>
  <c r="IQ12"/>
  <c r="IR11"/>
  <c r="IQ11"/>
  <c r="IR10"/>
  <c r="IT10" s="1"/>
  <c r="IU10" s="1"/>
  <c r="IV10" s="1"/>
  <c r="IQ10"/>
  <c r="IR9"/>
  <c r="IQ9"/>
  <c r="IR8"/>
  <c r="IS8" s="1"/>
  <c r="IQ8"/>
  <c r="IR7"/>
  <c r="IQ7"/>
  <c r="IR6"/>
  <c r="IT6" s="1"/>
  <c r="IU6" s="1"/>
  <c r="IV6" s="1"/>
  <c r="IQ6"/>
  <c r="IR5"/>
  <c r="IQ5"/>
  <c r="IR4"/>
  <c r="IT4" s="1"/>
  <c r="IU4" s="1"/>
  <c r="IV4" s="1"/>
  <c r="IQ4"/>
  <c r="IR3"/>
  <c r="IQ3"/>
  <c r="IR2"/>
  <c r="IT2" s="1"/>
  <c r="IU2" s="1"/>
  <c r="IV2" s="1"/>
  <c r="IQ2"/>
  <c r="IR30" i="62"/>
  <c r="IT30" s="1"/>
  <c r="IU30" s="1"/>
  <c r="IV30" s="1"/>
  <c r="IQ30"/>
  <c r="IR29"/>
  <c r="IQ29"/>
  <c r="IR28"/>
  <c r="IT28" s="1"/>
  <c r="IU28" s="1"/>
  <c r="IV28" s="1"/>
  <c r="IQ28"/>
  <c r="IR27"/>
  <c r="IQ27"/>
  <c r="IR26"/>
  <c r="IT26" s="1"/>
  <c r="IU26" s="1"/>
  <c r="IV26" s="1"/>
  <c r="IQ26"/>
  <c r="IR25"/>
  <c r="IQ25"/>
  <c r="IR24"/>
  <c r="IT24" s="1"/>
  <c r="IU24" s="1"/>
  <c r="IV24" s="1"/>
  <c r="IQ24"/>
  <c r="IR23"/>
  <c r="IQ23"/>
  <c r="IR22"/>
  <c r="IT22" s="1"/>
  <c r="IU22" s="1"/>
  <c r="IV22" s="1"/>
  <c r="IQ22"/>
  <c r="IR21"/>
  <c r="IQ21"/>
  <c r="IR20"/>
  <c r="IT20" s="1"/>
  <c r="IU20" s="1"/>
  <c r="IV20" s="1"/>
  <c r="IQ20"/>
  <c r="IR19"/>
  <c r="IQ19"/>
  <c r="IR18"/>
  <c r="IT18" s="1"/>
  <c r="IU18" s="1"/>
  <c r="IV18" s="1"/>
  <c r="IQ18"/>
  <c r="IR17"/>
  <c r="IQ17"/>
  <c r="IR16"/>
  <c r="IS16" s="1"/>
  <c r="IQ16"/>
  <c r="IR15"/>
  <c r="IQ15"/>
  <c r="IR14"/>
  <c r="IT14" s="1"/>
  <c r="IU14" s="1"/>
  <c r="IV14" s="1"/>
  <c r="IQ14"/>
  <c r="IR13"/>
  <c r="IQ13"/>
  <c r="IR12"/>
  <c r="IS12" s="1"/>
  <c r="IQ12"/>
  <c r="IR11"/>
  <c r="IQ11"/>
  <c r="IR10"/>
  <c r="IT10" s="1"/>
  <c r="IU10" s="1"/>
  <c r="IV10" s="1"/>
  <c r="IQ10"/>
  <c r="IR9"/>
  <c r="IQ9"/>
  <c r="IR8"/>
  <c r="IT8" s="1"/>
  <c r="IU8" s="1"/>
  <c r="IV8" s="1"/>
  <c r="IQ8"/>
  <c r="IR7"/>
  <c r="IQ7"/>
  <c r="IR6"/>
  <c r="IT6" s="1"/>
  <c r="IU6" s="1"/>
  <c r="IV6" s="1"/>
  <c r="IQ6"/>
  <c r="IR5"/>
  <c r="IQ5"/>
  <c r="IR4"/>
  <c r="IT4" s="1"/>
  <c r="IU4" s="1"/>
  <c r="IV4" s="1"/>
  <c r="IQ4"/>
  <c r="IR3"/>
  <c r="IQ3"/>
  <c r="IR2"/>
  <c r="IT2" s="1"/>
  <c r="IU2" s="1"/>
  <c r="IV2" s="1"/>
  <c r="IQ2"/>
  <c r="IT27" i="66" l="1"/>
  <c r="IU27" s="1"/>
  <c r="IV27" s="1"/>
  <c r="IS29"/>
  <c r="IS2"/>
  <c r="IS30" i="64"/>
  <c r="IS24"/>
  <c r="IS27" i="63"/>
  <c r="IT35"/>
  <c r="IU35" s="1"/>
  <c r="IV35" s="1"/>
  <c r="IT12" i="66"/>
  <c r="IU12" s="1"/>
  <c r="IV12" s="1"/>
  <c r="IS18"/>
  <c r="IS4"/>
  <c r="IS22"/>
  <c r="IS6"/>
  <c r="IS20"/>
  <c r="IS2" i="64"/>
  <c r="IS16"/>
  <c r="IS12"/>
  <c r="IS18"/>
  <c r="IS9"/>
  <c r="IS2" i="63"/>
  <c r="IS12"/>
  <c r="IS22"/>
  <c r="IS6"/>
  <c r="IS20"/>
  <c r="IS4"/>
  <c r="IS18"/>
  <c r="IS29"/>
  <c r="IS8" i="62"/>
  <c r="IT16"/>
  <c r="IU16" s="1"/>
  <c r="IV16" s="1"/>
  <c r="IS24"/>
  <c r="IS2"/>
  <c r="IS28"/>
  <c r="IS32" i="64"/>
  <c r="IT22"/>
  <c r="IU22" s="1"/>
  <c r="IV22" s="1"/>
  <c r="IS14"/>
  <c r="IT7"/>
  <c r="IU7" s="1"/>
  <c r="IV7" s="1"/>
  <c r="IT4"/>
  <c r="IU4" s="1"/>
  <c r="IV4" s="1"/>
  <c r="IS22" i="62"/>
  <c r="IS18"/>
  <c r="IT12"/>
  <c r="IU12" s="1"/>
  <c r="IV12" s="1"/>
  <c r="IS6"/>
  <c r="IS33" i="63"/>
  <c r="IS31"/>
  <c r="IT24"/>
  <c r="IU24" s="1"/>
  <c r="IV24" s="1"/>
  <c r="IS14"/>
  <c r="IT8"/>
  <c r="IU8" s="1"/>
  <c r="IV8" s="1"/>
  <c r="IS30" i="66"/>
  <c r="IT24"/>
  <c r="IU24" s="1"/>
  <c r="IV24" s="1"/>
  <c r="IS14"/>
  <c r="IT8"/>
  <c r="IU8" s="1"/>
  <c r="IV8" s="1"/>
  <c r="IT16"/>
  <c r="IU16" s="1"/>
  <c r="IV16" s="1"/>
  <c r="IS10"/>
  <c r="IS26"/>
  <c r="IS35" i="64"/>
  <c r="IT44"/>
  <c r="IU44" s="1"/>
  <c r="IV44" s="1"/>
  <c r="IT34"/>
  <c r="IU34" s="1"/>
  <c r="IV34" s="1"/>
  <c r="IS43"/>
  <c r="IS20"/>
  <c r="IS28"/>
  <c r="IS10" i="63"/>
  <c r="IS16"/>
  <c r="IS25"/>
  <c r="IS37"/>
  <c r="IS4" i="62"/>
  <c r="IS14"/>
  <c r="IS20"/>
  <c r="IS30"/>
  <c r="IS10"/>
  <c r="IS26"/>
  <c r="IT26" i="64"/>
  <c r="IU26" s="1"/>
  <c r="IV26" s="1"/>
  <c r="IS3" i="66"/>
  <c r="IT3"/>
  <c r="IU3" s="1"/>
  <c r="IV3" s="1"/>
  <c r="IS11"/>
  <c r="IT11"/>
  <c r="IU11" s="1"/>
  <c r="IV11" s="1"/>
  <c r="IS71"/>
  <c r="IT71"/>
  <c r="IU71" s="1"/>
  <c r="IV71" s="1"/>
  <c r="IS6" i="64"/>
  <c r="IT6"/>
  <c r="IU6" s="1"/>
  <c r="IV6" s="1"/>
  <c r="IS21"/>
  <c r="IT21"/>
  <c r="IU21" s="1"/>
  <c r="IV21" s="1"/>
  <c r="IS3" i="63"/>
  <c r="IT3"/>
  <c r="IU3" s="1"/>
  <c r="IV3" s="1"/>
  <c r="IS11"/>
  <c r="IT11"/>
  <c r="IU11" s="1"/>
  <c r="IV11" s="1"/>
  <c r="IS26"/>
  <c r="IT26"/>
  <c r="IU26" s="1"/>
  <c r="IV26" s="1"/>
  <c r="IS5" i="66"/>
  <c r="IT5"/>
  <c r="IU5" s="1"/>
  <c r="IV5" s="1"/>
  <c r="IS21"/>
  <c r="IT21"/>
  <c r="IU21" s="1"/>
  <c r="IV21" s="1"/>
  <c r="IS15" i="64"/>
  <c r="IT15"/>
  <c r="IU15" s="1"/>
  <c r="IV15" s="1"/>
  <c r="IS31"/>
  <c r="IT31"/>
  <c r="IU31" s="1"/>
  <c r="IV31" s="1"/>
  <c r="IS13" i="63"/>
  <c r="IT13"/>
  <c r="IU13" s="1"/>
  <c r="IV13" s="1"/>
  <c r="IS21"/>
  <c r="IT21"/>
  <c r="IU21" s="1"/>
  <c r="IV21" s="1"/>
  <c r="IS36"/>
  <c r="IT36"/>
  <c r="IU36" s="1"/>
  <c r="IV36" s="1"/>
  <c r="IS7" i="66"/>
  <c r="IT7"/>
  <c r="IU7" s="1"/>
  <c r="IV7" s="1"/>
  <c r="IS15"/>
  <c r="IT15"/>
  <c r="IU15" s="1"/>
  <c r="IV15" s="1"/>
  <c r="IS23"/>
  <c r="IT23"/>
  <c r="IU23" s="1"/>
  <c r="IV23" s="1"/>
  <c r="IS72"/>
  <c r="IT72"/>
  <c r="IU72" s="1"/>
  <c r="IV72" s="1"/>
  <c r="IS3" i="64"/>
  <c r="IT3"/>
  <c r="IU3" s="1"/>
  <c r="IV3" s="1"/>
  <c r="IS10"/>
  <c r="IT10"/>
  <c r="IU10" s="1"/>
  <c r="IV10" s="1"/>
  <c r="IS17"/>
  <c r="IT17"/>
  <c r="IU17" s="1"/>
  <c r="IV17" s="1"/>
  <c r="IS25"/>
  <c r="IT25"/>
  <c r="IU25" s="1"/>
  <c r="IV25" s="1"/>
  <c r="IS33"/>
  <c r="IT33"/>
  <c r="IU33" s="1"/>
  <c r="IV33" s="1"/>
  <c r="IS7" i="63"/>
  <c r="IT7"/>
  <c r="IU7" s="1"/>
  <c r="IV7" s="1"/>
  <c r="IS15"/>
  <c r="IT15"/>
  <c r="IU15" s="1"/>
  <c r="IV15" s="1"/>
  <c r="IS23"/>
  <c r="IT23"/>
  <c r="IU23" s="1"/>
  <c r="IV23" s="1"/>
  <c r="IS30"/>
  <c r="IT30"/>
  <c r="IU30" s="1"/>
  <c r="IV30" s="1"/>
  <c r="IS19" i="66"/>
  <c r="IT19"/>
  <c r="IU19" s="1"/>
  <c r="IV19" s="1"/>
  <c r="IS13" i="64"/>
  <c r="IT13"/>
  <c r="IU13" s="1"/>
  <c r="IV13" s="1"/>
  <c r="IS29"/>
  <c r="IT29"/>
  <c r="IU29" s="1"/>
  <c r="IV29" s="1"/>
  <c r="IS19" i="63"/>
  <c r="IT19"/>
  <c r="IU19" s="1"/>
  <c r="IV19" s="1"/>
  <c r="IS34"/>
  <c r="IT34"/>
  <c r="IU34" s="1"/>
  <c r="IV34" s="1"/>
  <c r="IS13" i="66"/>
  <c r="IT13"/>
  <c r="IU13" s="1"/>
  <c r="IV13" s="1"/>
  <c r="IS28"/>
  <c r="IT28"/>
  <c r="IU28" s="1"/>
  <c r="IV28" s="1"/>
  <c r="IS8" i="64"/>
  <c r="IT8"/>
  <c r="IU8" s="1"/>
  <c r="IV8" s="1"/>
  <c r="IS23"/>
  <c r="IT23"/>
  <c r="IU23" s="1"/>
  <c r="IV23" s="1"/>
  <c r="IS5" i="63"/>
  <c r="IT5"/>
  <c r="IU5" s="1"/>
  <c r="IV5" s="1"/>
  <c r="IS28"/>
  <c r="IT28"/>
  <c r="IU28" s="1"/>
  <c r="IV28" s="1"/>
  <c r="IS3" i="62"/>
  <c r="IT3"/>
  <c r="IU3" s="1"/>
  <c r="IV3" s="1"/>
  <c r="IS5"/>
  <c r="IT5"/>
  <c r="IU5" s="1"/>
  <c r="IV5" s="1"/>
  <c r="IS7"/>
  <c r="IT7"/>
  <c r="IU7" s="1"/>
  <c r="IV7" s="1"/>
  <c r="IS9"/>
  <c r="IT9"/>
  <c r="IU9" s="1"/>
  <c r="IV9" s="1"/>
  <c r="IS11"/>
  <c r="IT11"/>
  <c r="IU11" s="1"/>
  <c r="IV11" s="1"/>
  <c r="IS13"/>
  <c r="IT13"/>
  <c r="IU13" s="1"/>
  <c r="IV13" s="1"/>
  <c r="IS15"/>
  <c r="IT15"/>
  <c r="IU15" s="1"/>
  <c r="IV15" s="1"/>
  <c r="IS17"/>
  <c r="IT17"/>
  <c r="IU17" s="1"/>
  <c r="IV17" s="1"/>
  <c r="IS19"/>
  <c r="IT19"/>
  <c r="IU19" s="1"/>
  <c r="IV19" s="1"/>
  <c r="IS21"/>
  <c r="IT21"/>
  <c r="IU21" s="1"/>
  <c r="IV21" s="1"/>
  <c r="IS23"/>
  <c r="IT23"/>
  <c r="IU23" s="1"/>
  <c r="IV23" s="1"/>
  <c r="IS25"/>
  <c r="IT25"/>
  <c r="IU25" s="1"/>
  <c r="IV25" s="1"/>
  <c r="IS27"/>
  <c r="IT27"/>
  <c r="IU27" s="1"/>
  <c r="IV27" s="1"/>
  <c r="IS29"/>
  <c r="IT29"/>
  <c r="IU29" s="1"/>
  <c r="IV29" s="1"/>
  <c r="IS9" i="66"/>
  <c r="IT9"/>
  <c r="IU9" s="1"/>
  <c r="IV9" s="1"/>
  <c r="IS17"/>
  <c r="IT17"/>
  <c r="IU17" s="1"/>
  <c r="IV17" s="1"/>
  <c r="IS25"/>
  <c r="IT25"/>
  <c r="IU25" s="1"/>
  <c r="IV25" s="1"/>
  <c r="IS5" i="64"/>
  <c r="IT5"/>
  <c r="IU5" s="1"/>
  <c r="IV5" s="1"/>
  <c r="IS11"/>
  <c r="IT11"/>
  <c r="IU11" s="1"/>
  <c r="IV11" s="1"/>
  <c r="IS19"/>
  <c r="IT19"/>
  <c r="IU19" s="1"/>
  <c r="IV19" s="1"/>
  <c r="IS27"/>
  <c r="IT27"/>
  <c r="IU27" s="1"/>
  <c r="IV27" s="1"/>
  <c r="IS45"/>
  <c r="IT45"/>
  <c r="IU45" s="1"/>
  <c r="IV45" s="1"/>
  <c r="IS9" i="63"/>
  <c r="IT9"/>
  <c r="IU9" s="1"/>
  <c r="IV9" s="1"/>
  <c r="IS17"/>
  <c r="IT17"/>
  <c r="IU17" s="1"/>
  <c r="IV17" s="1"/>
  <c r="IS43"/>
  <c r="IT43"/>
  <c r="IU43" s="1"/>
  <c r="IV43" s="1"/>
  <c r="IS32"/>
  <c r="IT32"/>
  <c r="IU32" s="1"/>
  <c r="IV32" s="1"/>
  <c r="M35" i="64" l="1"/>
  <c r="N35" s="1"/>
  <c r="O35" s="1"/>
  <c r="R35"/>
  <c r="S35"/>
  <c r="T35" s="1"/>
  <c r="U35" s="1"/>
  <c r="Z35"/>
  <c r="AA35"/>
  <c r="AC35" s="1"/>
  <c r="AD35" s="1"/>
  <c r="AK35"/>
  <c r="AL35"/>
  <c r="AM35" s="1"/>
  <c r="AW35"/>
  <c r="AY35" s="1"/>
  <c r="AZ35" s="1"/>
  <c r="BA35" s="1"/>
  <c r="BG35"/>
  <c r="BH35"/>
  <c r="BJ35" s="1"/>
  <c r="BK35" s="1"/>
  <c r="BL35" s="1"/>
  <c r="BR35"/>
  <c r="BS35"/>
  <c r="BU35" s="1"/>
  <c r="BV35" s="1"/>
  <c r="BW35" s="1"/>
  <c r="CE35"/>
  <c r="CF35"/>
  <c r="CG35" s="1"/>
  <c r="CH35" s="1"/>
  <c r="CK35"/>
  <c r="CQ35"/>
  <c r="CZ35"/>
  <c r="DA35"/>
  <c r="DC35" s="1"/>
  <c r="DD35" s="1"/>
  <c r="DE35" s="1"/>
  <c r="DK35"/>
  <c r="DL35"/>
  <c r="DN35" s="1"/>
  <c r="DO35" s="1"/>
  <c r="DP35" s="1"/>
  <c r="EC35"/>
  <c r="ED35"/>
  <c r="EF35" s="1"/>
  <c r="EG35" s="1"/>
  <c r="EH35" s="1"/>
  <c r="EN35"/>
  <c r="EO35"/>
  <c r="EP35" s="1"/>
  <c r="EY35"/>
  <c r="EZ35"/>
  <c r="FB35" s="1"/>
  <c r="FC35" s="1"/>
  <c r="FD35" s="1"/>
  <c r="FJ35"/>
  <c r="FK35"/>
  <c r="FL35" s="1"/>
  <c r="FU35"/>
  <c r="FV35"/>
  <c r="FX35" s="1"/>
  <c r="FY35" s="1"/>
  <c r="FZ35" s="1"/>
  <c r="GF35"/>
  <c r="GG35"/>
  <c r="GH35" s="1"/>
  <c r="GQ35"/>
  <c r="GR35"/>
  <c r="GT35" s="1"/>
  <c r="GU35" s="1"/>
  <c r="GV35" s="1"/>
  <c r="GY35"/>
  <c r="HE35"/>
  <c r="HU35"/>
  <c r="HV35"/>
  <c r="IF35"/>
  <c r="IG35"/>
  <c r="HX35" l="1"/>
  <c r="HY35" s="1"/>
  <c r="LN35"/>
  <c r="LO35" s="1"/>
  <c r="LT35"/>
  <c r="II35"/>
  <c r="IJ35" s="1"/>
  <c r="HK35"/>
  <c r="LW35" s="1"/>
  <c r="AN35"/>
  <c r="AO35" s="1"/>
  <c r="AP35" s="1"/>
  <c r="DB35"/>
  <c r="EE35"/>
  <c r="HJ35"/>
  <c r="LV35" s="1"/>
  <c r="IH35"/>
  <c r="BI35"/>
  <c r="GS35"/>
  <c r="GI35"/>
  <c r="GJ35" s="1"/>
  <c r="GK35" s="1"/>
  <c r="FW35"/>
  <c r="FM35"/>
  <c r="FN35" s="1"/>
  <c r="FO35" s="1"/>
  <c r="FA35"/>
  <c r="EQ35"/>
  <c r="ER35" s="1"/>
  <c r="ES35" s="1"/>
  <c r="CR35"/>
  <c r="CS35" s="1"/>
  <c r="AE35"/>
  <c r="DS35"/>
  <c r="DM35"/>
  <c r="BT35"/>
  <c r="AX35"/>
  <c r="AB35"/>
  <c r="CL35"/>
  <c r="CM35" s="1"/>
  <c r="HW35"/>
  <c r="HZ35" l="1"/>
  <c r="LP35"/>
  <c r="LU35"/>
  <c r="IK35"/>
  <c r="CT35"/>
  <c r="CV35" s="1"/>
  <c r="CN35"/>
  <c r="CP35" s="1"/>
  <c r="DU35"/>
  <c r="DV35" s="1"/>
  <c r="HF35"/>
  <c r="DT35"/>
  <c r="GZ35"/>
  <c r="HA35" s="1"/>
  <c r="LR35" l="1"/>
  <c r="LQ35"/>
  <c r="CU35"/>
  <c r="CO35"/>
  <c r="HB35"/>
  <c r="DW35"/>
  <c r="HH35"/>
  <c r="HG35"/>
  <c r="HL35"/>
  <c r="LX35" s="1"/>
  <c r="HM35" l="1"/>
  <c r="HC35"/>
  <c r="HD35"/>
  <c r="HN35"/>
  <c r="LY35" s="1"/>
  <c r="HI35"/>
  <c r="MA35" l="1"/>
  <c r="LZ35"/>
  <c r="HO35"/>
  <c r="HP35"/>
  <c r="IG37" i="63" l="1"/>
  <c r="IF37"/>
  <c r="HV37"/>
  <c r="HW37" s="1"/>
  <c r="HU37"/>
  <c r="IG36"/>
  <c r="IF36"/>
  <c r="HV36"/>
  <c r="HW36" s="1"/>
  <c r="HU36"/>
  <c r="IG35"/>
  <c r="IF35"/>
  <c r="HV35"/>
  <c r="HW35" s="1"/>
  <c r="HU35"/>
  <c r="IG34"/>
  <c r="IF34"/>
  <c r="HV34"/>
  <c r="HW34" s="1"/>
  <c r="HU34"/>
  <c r="IG33"/>
  <c r="IF33"/>
  <c r="HV33"/>
  <c r="HX33" s="1"/>
  <c r="HY33" s="1"/>
  <c r="HZ33" s="1"/>
  <c r="HU33"/>
  <c r="IG32"/>
  <c r="IF32"/>
  <c r="HV32"/>
  <c r="HW32" s="1"/>
  <c r="HU32"/>
  <c r="IG31"/>
  <c r="IF31"/>
  <c r="HV31"/>
  <c r="HU31"/>
  <c r="IG30"/>
  <c r="IF30"/>
  <c r="HV30"/>
  <c r="HU30"/>
  <c r="IG29"/>
  <c r="IF29"/>
  <c r="HV29"/>
  <c r="HU29"/>
  <c r="IG28"/>
  <c r="IF28"/>
  <c r="HV28"/>
  <c r="HU28"/>
  <c r="IG27"/>
  <c r="IF27"/>
  <c r="HV27"/>
  <c r="HU27"/>
  <c r="IG26"/>
  <c r="IF26"/>
  <c r="HV26"/>
  <c r="HU26"/>
  <c r="IG25"/>
  <c r="IF25"/>
  <c r="HV25"/>
  <c r="HU25"/>
  <c r="IG43"/>
  <c r="IF43"/>
  <c r="HV43"/>
  <c r="HW43" s="1"/>
  <c r="HU43"/>
  <c r="IG24"/>
  <c r="IF24"/>
  <c r="HV24"/>
  <c r="HU24"/>
  <c r="IG23"/>
  <c r="IF23"/>
  <c r="HV23"/>
  <c r="HU23"/>
  <c r="IG22"/>
  <c r="IF22"/>
  <c r="HV22"/>
  <c r="HU22"/>
  <c r="IG21"/>
  <c r="IF21"/>
  <c r="HV21"/>
  <c r="HU21"/>
  <c r="IG20"/>
  <c r="IF20"/>
  <c r="HV20"/>
  <c r="HU20"/>
  <c r="IG19"/>
  <c r="IF19"/>
  <c r="HV19"/>
  <c r="HU19"/>
  <c r="IG18"/>
  <c r="IF18"/>
  <c r="HV18"/>
  <c r="HU18"/>
  <c r="IG17"/>
  <c r="IF17"/>
  <c r="HV17"/>
  <c r="HU17"/>
  <c r="IG16"/>
  <c r="IF16"/>
  <c r="HV16"/>
  <c r="HU16"/>
  <c r="IG15"/>
  <c r="IF15"/>
  <c r="HV15"/>
  <c r="HU15"/>
  <c r="IG14"/>
  <c r="IF14"/>
  <c r="HV14"/>
  <c r="HU14"/>
  <c r="IG13"/>
  <c r="IF13"/>
  <c r="HV13"/>
  <c r="HU13"/>
  <c r="IG12"/>
  <c r="IF12"/>
  <c r="HV12"/>
  <c r="HU12"/>
  <c r="IG11"/>
  <c r="IF11"/>
  <c r="HV11"/>
  <c r="HU11"/>
  <c r="IG10"/>
  <c r="IF10"/>
  <c r="HV10"/>
  <c r="HU10"/>
  <c r="IG9"/>
  <c r="IF9"/>
  <c r="HV9"/>
  <c r="HU9"/>
  <c r="IG8"/>
  <c r="IF8"/>
  <c r="HV8"/>
  <c r="HU8"/>
  <c r="IG7"/>
  <c r="IF7"/>
  <c r="HV7"/>
  <c r="HU7"/>
  <c r="IG6"/>
  <c r="IF6"/>
  <c r="HV6"/>
  <c r="HU6"/>
  <c r="IG5"/>
  <c r="IF5"/>
  <c r="HV5"/>
  <c r="HU5"/>
  <c r="IG4"/>
  <c r="IF4"/>
  <c r="HV4"/>
  <c r="HU4"/>
  <c r="IG3"/>
  <c r="IF3"/>
  <c r="HV3"/>
  <c r="HU3"/>
  <c r="IG2"/>
  <c r="IF2"/>
  <c r="HV2"/>
  <c r="HU2"/>
  <c r="IG45" i="64"/>
  <c r="LN45" s="1"/>
  <c r="LO45" s="1"/>
  <c r="IF45"/>
  <c r="HV45"/>
  <c r="HW45" s="1"/>
  <c r="HU45"/>
  <c r="IG34"/>
  <c r="IF34"/>
  <c r="HV34"/>
  <c r="HU34"/>
  <c r="IG33"/>
  <c r="IF33"/>
  <c r="HV33"/>
  <c r="HU33"/>
  <c r="IG32"/>
  <c r="IF32"/>
  <c r="HV32"/>
  <c r="HU32"/>
  <c r="IG31"/>
  <c r="IF31"/>
  <c r="HV31"/>
  <c r="HU31"/>
  <c r="IG30"/>
  <c r="IF30"/>
  <c r="HV30"/>
  <c r="HU30"/>
  <c r="IG29"/>
  <c r="IF29"/>
  <c r="HV29"/>
  <c r="HU29"/>
  <c r="IG28"/>
  <c r="IF28"/>
  <c r="HV28"/>
  <c r="HU28"/>
  <c r="IG27"/>
  <c r="IF27"/>
  <c r="HV27"/>
  <c r="HU27"/>
  <c r="IG26"/>
  <c r="IF26"/>
  <c r="HV26"/>
  <c r="HU26"/>
  <c r="IG25"/>
  <c r="IF25"/>
  <c r="HV25"/>
  <c r="HU25"/>
  <c r="IG24"/>
  <c r="IF24"/>
  <c r="HV24"/>
  <c r="HU24"/>
  <c r="IG23"/>
  <c r="IF23"/>
  <c r="HV23"/>
  <c r="HU23"/>
  <c r="IG22"/>
  <c r="IF22"/>
  <c r="HV22"/>
  <c r="HU22"/>
  <c r="IG21"/>
  <c r="IF21"/>
  <c r="HV21"/>
  <c r="HU21"/>
  <c r="IG20"/>
  <c r="IF20"/>
  <c r="HV20"/>
  <c r="HU20"/>
  <c r="IG19"/>
  <c r="IF19"/>
  <c r="HV19"/>
  <c r="HU19"/>
  <c r="IG18"/>
  <c r="IF18"/>
  <c r="HV18"/>
  <c r="HU18"/>
  <c r="IG17"/>
  <c r="IF17"/>
  <c r="HV17"/>
  <c r="HU17"/>
  <c r="IG16"/>
  <c r="IF16"/>
  <c r="HV16"/>
  <c r="HU16"/>
  <c r="IG15"/>
  <c r="IF15"/>
  <c r="HV15"/>
  <c r="HU15"/>
  <c r="IG14"/>
  <c r="IF14"/>
  <c r="HV14"/>
  <c r="HU14"/>
  <c r="IG13"/>
  <c r="IF13"/>
  <c r="HV13"/>
  <c r="HU13"/>
  <c r="IG12"/>
  <c r="IF12"/>
  <c r="HV12"/>
  <c r="HU12"/>
  <c r="IG11"/>
  <c r="IF11"/>
  <c r="HV11"/>
  <c r="HU11"/>
  <c r="IG44"/>
  <c r="LN44" s="1"/>
  <c r="LO44" s="1"/>
  <c r="IF44"/>
  <c r="HV44"/>
  <c r="HW44" s="1"/>
  <c r="HU44"/>
  <c r="IG10"/>
  <c r="IF10"/>
  <c r="HV10"/>
  <c r="HU10"/>
  <c r="IG9"/>
  <c r="IF9"/>
  <c r="HV9"/>
  <c r="HU9"/>
  <c r="IG8"/>
  <c r="IF8"/>
  <c r="HV8"/>
  <c r="HU8"/>
  <c r="IG7"/>
  <c r="IF7"/>
  <c r="HV7"/>
  <c r="HU7"/>
  <c r="IG6"/>
  <c r="IF6"/>
  <c r="HV6"/>
  <c r="HU6"/>
  <c r="IG43"/>
  <c r="LN43" s="1"/>
  <c r="LO43" s="1"/>
  <c r="IF43"/>
  <c r="HV43"/>
  <c r="HX43" s="1"/>
  <c r="HY43" s="1"/>
  <c r="HZ43" s="1"/>
  <c r="HU43"/>
  <c r="IG5"/>
  <c r="IF5"/>
  <c r="HV5"/>
  <c r="HU5"/>
  <c r="IG4"/>
  <c r="IF4"/>
  <c r="HV4"/>
  <c r="HU4"/>
  <c r="IG3"/>
  <c r="IF3"/>
  <c r="HV3"/>
  <c r="HU3"/>
  <c r="IG2"/>
  <c r="IF2"/>
  <c r="HV2"/>
  <c r="HU2"/>
  <c r="IG30" i="66"/>
  <c r="IF30"/>
  <c r="HV30"/>
  <c r="HU30"/>
  <c r="IG72"/>
  <c r="IF72"/>
  <c r="HV72"/>
  <c r="HW72" s="1"/>
  <c r="HU72"/>
  <c r="IG29"/>
  <c r="IF29"/>
  <c r="HV29"/>
  <c r="HU29"/>
  <c r="IG28"/>
  <c r="IH28" s="1"/>
  <c r="IF28"/>
  <c r="HV28"/>
  <c r="HU28"/>
  <c r="IG27"/>
  <c r="IH27" s="1"/>
  <c r="IF27"/>
  <c r="HV27"/>
  <c r="HU27"/>
  <c r="IG71"/>
  <c r="IH71" s="1"/>
  <c r="IF71"/>
  <c r="HV71"/>
  <c r="HW71" s="1"/>
  <c r="HU71"/>
  <c r="IG26"/>
  <c r="IH26" s="1"/>
  <c r="IF26"/>
  <c r="HV26"/>
  <c r="HU26"/>
  <c r="IG25"/>
  <c r="IH25" s="1"/>
  <c r="IF25"/>
  <c r="HV25"/>
  <c r="HU25"/>
  <c r="IG24"/>
  <c r="IH24" s="1"/>
  <c r="IF24"/>
  <c r="HV24"/>
  <c r="HU24"/>
  <c r="IG23"/>
  <c r="IH23" s="1"/>
  <c r="IF23"/>
  <c r="HV23"/>
  <c r="HU23"/>
  <c r="IG22"/>
  <c r="IH22" s="1"/>
  <c r="IF22"/>
  <c r="HV22"/>
  <c r="HU22"/>
  <c r="IG21"/>
  <c r="IH21" s="1"/>
  <c r="IF21"/>
  <c r="HV21"/>
  <c r="HU21"/>
  <c r="IG20"/>
  <c r="IH20" s="1"/>
  <c r="IF20"/>
  <c r="HV20"/>
  <c r="HU20"/>
  <c r="IG19"/>
  <c r="IH19" s="1"/>
  <c r="IF19"/>
  <c r="HV19"/>
  <c r="HU19"/>
  <c r="IG18"/>
  <c r="IH18" s="1"/>
  <c r="IF18"/>
  <c r="HV18"/>
  <c r="HU18"/>
  <c r="IG17"/>
  <c r="IH17" s="1"/>
  <c r="IF17"/>
  <c r="HV17"/>
  <c r="HU17"/>
  <c r="IG16"/>
  <c r="IH16" s="1"/>
  <c r="IF16"/>
  <c r="HV16"/>
  <c r="HU16"/>
  <c r="IG15"/>
  <c r="IH15" s="1"/>
  <c r="IF15"/>
  <c r="HV15"/>
  <c r="HU15"/>
  <c r="IG14"/>
  <c r="IH14" s="1"/>
  <c r="IF14"/>
  <c r="HV14"/>
  <c r="HU14"/>
  <c r="IG13"/>
  <c r="IH13" s="1"/>
  <c r="IF13"/>
  <c r="HV13"/>
  <c r="HU13"/>
  <c r="IG12"/>
  <c r="IH12" s="1"/>
  <c r="IF12"/>
  <c r="HV12"/>
  <c r="HU12"/>
  <c r="IG11"/>
  <c r="IH11" s="1"/>
  <c r="IF11"/>
  <c r="HV11"/>
  <c r="HU11"/>
  <c r="IG10"/>
  <c r="IH10" s="1"/>
  <c r="IF10"/>
  <c r="HV10"/>
  <c r="HU10"/>
  <c r="IG9"/>
  <c r="IH9" s="1"/>
  <c r="IF9"/>
  <c r="HV9"/>
  <c r="HU9"/>
  <c r="IG8"/>
  <c r="IH8" s="1"/>
  <c r="IF8"/>
  <c r="HV8"/>
  <c r="HU8"/>
  <c r="IG7"/>
  <c r="IH7" s="1"/>
  <c r="IF7"/>
  <c r="HV7"/>
  <c r="HU7"/>
  <c r="IG6"/>
  <c r="IH6" s="1"/>
  <c r="IF6"/>
  <c r="HV6"/>
  <c r="HU6"/>
  <c r="IG5"/>
  <c r="IH5" s="1"/>
  <c r="IF5"/>
  <c r="HV5"/>
  <c r="HU5"/>
  <c r="IG4"/>
  <c r="IH4" s="1"/>
  <c r="IF4"/>
  <c r="HV4"/>
  <c r="HU4"/>
  <c r="IG3"/>
  <c r="IH3" s="1"/>
  <c r="IF3"/>
  <c r="HV3"/>
  <c r="HU3"/>
  <c r="IG2"/>
  <c r="IH2" s="1"/>
  <c r="IF2"/>
  <c r="HV2"/>
  <c r="HU2"/>
  <c r="IG30" i="62"/>
  <c r="IF30"/>
  <c r="HV30"/>
  <c r="HU30"/>
  <c r="IG29"/>
  <c r="IF29"/>
  <c r="HV29"/>
  <c r="HU29"/>
  <c r="IG28"/>
  <c r="IF28"/>
  <c r="HV28"/>
  <c r="HU28"/>
  <c r="IG27"/>
  <c r="IF27"/>
  <c r="HV27"/>
  <c r="HU27"/>
  <c r="IG26"/>
  <c r="IF26"/>
  <c r="HV26"/>
  <c r="HU26"/>
  <c r="IG25"/>
  <c r="IF25"/>
  <c r="HV25"/>
  <c r="HU25"/>
  <c r="IG24"/>
  <c r="IF24"/>
  <c r="HV24"/>
  <c r="HU24"/>
  <c r="IG23"/>
  <c r="IF23"/>
  <c r="HV23"/>
  <c r="HU23"/>
  <c r="IG22"/>
  <c r="IF22"/>
  <c r="HV22"/>
  <c r="HU22"/>
  <c r="IG21"/>
  <c r="IF21"/>
  <c r="HV21"/>
  <c r="HU21"/>
  <c r="IG20"/>
  <c r="IF20"/>
  <c r="HV20"/>
  <c r="HU20"/>
  <c r="IG19"/>
  <c r="IF19"/>
  <c r="HV19"/>
  <c r="HU19"/>
  <c r="IG18"/>
  <c r="IF18"/>
  <c r="HV18"/>
  <c r="HU18"/>
  <c r="IG17"/>
  <c r="IF17"/>
  <c r="HV17"/>
  <c r="HU17"/>
  <c r="IG16"/>
  <c r="IF16"/>
  <c r="HV16"/>
  <c r="HU16"/>
  <c r="IG15"/>
  <c r="IF15"/>
  <c r="HV15"/>
  <c r="HU15"/>
  <c r="IG14"/>
  <c r="IF14"/>
  <c r="HV14"/>
  <c r="HU14"/>
  <c r="IG13"/>
  <c r="IF13"/>
  <c r="HV13"/>
  <c r="HU13"/>
  <c r="IG12"/>
  <c r="IF12"/>
  <c r="HV12"/>
  <c r="HU12"/>
  <c r="IG11"/>
  <c r="IF11"/>
  <c r="HV11"/>
  <c r="HU11"/>
  <c r="IG10"/>
  <c r="IF10"/>
  <c r="HV10"/>
  <c r="HU10"/>
  <c r="IG9"/>
  <c r="IF9"/>
  <c r="HV9"/>
  <c r="HU9"/>
  <c r="IG8"/>
  <c r="IF8"/>
  <c r="HV8"/>
  <c r="HU8"/>
  <c r="IG7"/>
  <c r="IF7"/>
  <c r="HV7"/>
  <c r="HU7"/>
  <c r="IG6"/>
  <c r="IF6"/>
  <c r="HV6"/>
  <c r="HU6"/>
  <c r="IG5"/>
  <c r="IF5"/>
  <c r="HV5"/>
  <c r="HU5"/>
  <c r="IG4"/>
  <c r="IF4"/>
  <c r="HV4"/>
  <c r="HU4"/>
  <c r="IG3"/>
  <c r="IF3"/>
  <c r="HV3"/>
  <c r="HU3"/>
  <c r="IG2"/>
  <c r="IF2"/>
  <c r="HV2"/>
  <c r="HU2"/>
  <c r="HW3" i="66" l="1"/>
  <c r="LN3"/>
  <c r="LO3" s="1"/>
  <c r="LT3"/>
  <c r="HX2"/>
  <c r="HY2" s="1"/>
  <c r="LN2"/>
  <c r="LO2" s="1"/>
  <c r="LT2"/>
  <c r="HX4"/>
  <c r="HY4" s="1"/>
  <c r="LT4"/>
  <c r="LN4"/>
  <c r="LO4" s="1"/>
  <c r="HW5"/>
  <c r="LT5"/>
  <c r="LN5"/>
  <c r="LO5" s="1"/>
  <c r="HX6"/>
  <c r="HY6" s="1"/>
  <c r="LN6"/>
  <c r="LO6" s="1"/>
  <c r="LT6"/>
  <c r="HW7"/>
  <c r="LT7"/>
  <c r="LN7"/>
  <c r="LO7" s="1"/>
  <c r="HW8"/>
  <c r="LT8"/>
  <c r="LN8"/>
  <c r="LO8" s="1"/>
  <c r="HW9"/>
  <c r="LT9"/>
  <c r="LN9"/>
  <c r="LO9" s="1"/>
  <c r="HX10"/>
  <c r="HY10" s="1"/>
  <c r="LN10"/>
  <c r="LO10" s="1"/>
  <c r="LT10"/>
  <c r="HW11"/>
  <c r="LN11"/>
  <c r="LO11" s="1"/>
  <c r="LT11"/>
  <c r="HX12"/>
  <c r="HY12" s="1"/>
  <c r="LN12"/>
  <c r="LO12" s="1"/>
  <c r="LT12"/>
  <c r="HW13"/>
  <c r="LT13"/>
  <c r="LN13"/>
  <c r="LO13" s="1"/>
  <c r="HX14"/>
  <c r="HY14" s="1"/>
  <c r="LT14"/>
  <c r="LN14"/>
  <c r="LO14" s="1"/>
  <c r="HW15"/>
  <c r="LT15"/>
  <c r="LN15"/>
  <c r="LO15" s="1"/>
  <c r="HX16"/>
  <c r="HY16" s="1"/>
  <c r="LT16"/>
  <c r="LN16"/>
  <c r="LO16" s="1"/>
  <c r="HW17"/>
  <c r="LN17"/>
  <c r="LO17" s="1"/>
  <c r="LT17"/>
  <c r="HX18"/>
  <c r="HY18" s="1"/>
  <c r="LN18"/>
  <c r="LO18" s="1"/>
  <c r="LT18"/>
  <c r="HW19"/>
  <c r="LT19"/>
  <c r="LN19"/>
  <c r="LO19" s="1"/>
  <c r="HX20"/>
  <c r="HY20" s="1"/>
  <c r="LT20"/>
  <c r="LN20"/>
  <c r="LO20" s="1"/>
  <c r="HW21"/>
  <c r="LT21"/>
  <c r="LN21"/>
  <c r="LO21" s="1"/>
  <c r="HX22"/>
  <c r="HY22" s="1"/>
  <c r="LT22"/>
  <c r="LN22"/>
  <c r="LO22" s="1"/>
  <c r="HW23"/>
  <c r="LT23"/>
  <c r="LN23"/>
  <c r="LO23" s="1"/>
  <c r="HX24"/>
  <c r="HY24" s="1"/>
  <c r="LN24"/>
  <c r="LO24" s="1"/>
  <c r="LT24"/>
  <c r="HW25"/>
  <c r="LN25"/>
  <c r="LO25" s="1"/>
  <c r="LT25"/>
  <c r="HX26"/>
  <c r="HY26" s="1"/>
  <c r="LN26"/>
  <c r="LO26" s="1"/>
  <c r="LT26"/>
  <c r="HX27"/>
  <c r="HY27" s="1"/>
  <c r="LN27"/>
  <c r="LO27" s="1"/>
  <c r="LT27"/>
  <c r="HW28"/>
  <c r="LN28"/>
  <c r="LO28" s="1"/>
  <c r="LT28"/>
  <c r="HX29"/>
  <c r="HY29" s="1"/>
  <c r="LN29"/>
  <c r="LO29" s="1"/>
  <c r="LT29"/>
  <c r="HW30"/>
  <c r="LN30"/>
  <c r="LO30" s="1"/>
  <c r="LT30"/>
  <c r="HX2" i="64"/>
  <c r="HY2" s="1"/>
  <c r="LN2"/>
  <c r="LO2" s="1"/>
  <c r="LT2"/>
  <c r="HW3"/>
  <c r="LN3"/>
  <c r="LO3" s="1"/>
  <c r="LT3"/>
  <c r="HW4"/>
  <c r="LN4"/>
  <c r="LO4" s="1"/>
  <c r="LT4"/>
  <c r="HW5"/>
  <c r="LT5"/>
  <c r="LN5"/>
  <c r="LO5" s="1"/>
  <c r="HW6"/>
  <c r="LN6"/>
  <c r="LO6" s="1"/>
  <c r="LT6"/>
  <c r="HW7"/>
  <c r="LN7"/>
  <c r="LO7" s="1"/>
  <c r="LT7"/>
  <c r="HW8"/>
  <c r="LT8"/>
  <c r="LN8"/>
  <c r="LO8" s="1"/>
  <c r="HX9"/>
  <c r="HY9" s="1"/>
  <c r="LN9"/>
  <c r="LO9" s="1"/>
  <c r="LT9"/>
  <c r="HW10"/>
  <c r="LT10"/>
  <c r="LN10"/>
  <c r="LO10" s="1"/>
  <c r="HW11"/>
  <c r="LT11"/>
  <c r="LN11"/>
  <c r="LO11" s="1"/>
  <c r="HX12"/>
  <c r="HY12" s="1"/>
  <c r="LT12"/>
  <c r="LN12"/>
  <c r="LO12" s="1"/>
  <c r="HW13"/>
  <c r="LT13"/>
  <c r="LN13"/>
  <c r="LO13" s="1"/>
  <c r="HW14"/>
  <c r="LT14"/>
  <c r="LN14"/>
  <c r="LO14" s="1"/>
  <c r="HW15"/>
  <c r="LT15"/>
  <c r="LN15"/>
  <c r="LO15" s="1"/>
  <c r="HX16"/>
  <c r="HY16" s="1"/>
  <c r="LN16"/>
  <c r="LO16" s="1"/>
  <c r="LT16"/>
  <c r="HW17"/>
  <c r="LT17"/>
  <c r="LN17"/>
  <c r="LO17" s="1"/>
  <c r="HW18"/>
  <c r="LT18"/>
  <c r="LN18"/>
  <c r="LO18" s="1"/>
  <c r="HW19"/>
  <c r="LT19"/>
  <c r="LN19"/>
  <c r="LO19" s="1"/>
  <c r="HX20"/>
  <c r="HY20" s="1"/>
  <c r="LT20"/>
  <c r="LN20"/>
  <c r="LO20" s="1"/>
  <c r="HW21"/>
  <c r="LT21"/>
  <c r="LN21"/>
  <c r="LO21" s="1"/>
  <c r="HW22"/>
  <c r="LT22"/>
  <c r="LN22"/>
  <c r="LO22" s="1"/>
  <c r="HW23"/>
  <c r="LT23"/>
  <c r="LN23"/>
  <c r="LO23" s="1"/>
  <c r="HX24"/>
  <c r="HY24" s="1"/>
  <c r="LT24"/>
  <c r="LN24"/>
  <c r="LO24" s="1"/>
  <c r="HW25"/>
  <c r="LT25"/>
  <c r="LN25"/>
  <c r="LO25" s="1"/>
  <c r="HW26"/>
  <c r="LT26"/>
  <c r="LN26"/>
  <c r="LO26" s="1"/>
  <c r="HW27"/>
  <c r="LN27"/>
  <c r="LO27" s="1"/>
  <c r="LT27"/>
  <c r="HX28"/>
  <c r="HY28" s="1"/>
  <c r="LT28"/>
  <c r="LN28"/>
  <c r="LO28" s="1"/>
  <c r="HW29"/>
  <c r="LN29"/>
  <c r="LO29" s="1"/>
  <c r="LT29"/>
  <c r="HW30"/>
  <c r="LT30"/>
  <c r="LN30"/>
  <c r="LO30" s="1"/>
  <c r="HW31"/>
  <c r="LT31"/>
  <c r="LN31"/>
  <c r="LO31" s="1"/>
  <c r="HX32"/>
  <c r="HY32" s="1"/>
  <c r="LN32"/>
  <c r="LO32" s="1"/>
  <c r="LT32"/>
  <c r="HW33"/>
  <c r="LN33"/>
  <c r="LO33" s="1"/>
  <c r="LT33"/>
  <c r="HW34"/>
  <c r="LN34"/>
  <c r="LO34" s="1"/>
  <c r="LT34"/>
  <c r="HW2" i="63"/>
  <c r="LT2"/>
  <c r="LN2"/>
  <c r="LO2" s="1"/>
  <c r="HW4"/>
  <c r="LT4"/>
  <c r="HW7"/>
  <c r="LT7"/>
  <c r="HW10"/>
  <c r="LT10"/>
  <c r="HW13"/>
  <c r="LT13"/>
  <c r="HW16"/>
  <c r="LT16"/>
  <c r="HX18"/>
  <c r="HY18" s="1"/>
  <c r="LT18"/>
  <c r="HW21"/>
  <c r="LT21"/>
  <c r="HW23"/>
  <c r="LT23"/>
  <c r="HW26"/>
  <c r="LT26"/>
  <c r="HW27"/>
  <c r="LT27"/>
  <c r="HW29"/>
  <c r="LT29"/>
  <c r="HW30"/>
  <c r="LT30"/>
  <c r="HW31"/>
  <c r="LT31"/>
  <c r="HW3"/>
  <c r="LT3"/>
  <c r="HW5"/>
  <c r="LT5"/>
  <c r="HX6"/>
  <c r="HY6" s="1"/>
  <c r="LT6"/>
  <c r="HW8"/>
  <c r="LT8"/>
  <c r="HW9"/>
  <c r="LT9"/>
  <c r="HW11"/>
  <c r="LT11"/>
  <c r="HW12"/>
  <c r="LT12"/>
  <c r="HW14"/>
  <c r="LT14"/>
  <c r="HW15"/>
  <c r="LT15"/>
  <c r="HW17"/>
  <c r="LT17"/>
  <c r="HW19"/>
  <c r="LT19"/>
  <c r="HW20"/>
  <c r="LT20"/>
  <c r="HW22"/>
  <c r="LT22"/>
  <c r="HW24"/>
  <c r="LT24"/>
  <c r="HW25"/>
  <c r="LT25"/>
  <c r="HW28"/>
  <c r="LT28"/>
  <c r="HW2" i="62"/>
  <c r="LT2"/>
  <c r="LN2"/>
  <c r="LO2" s="1"/>
  <c r="HW4"/>
  <c r="LT4"/>
  <c r="LN4"/>
  <c r="LO4" s="1"/>
  <c r="HW6"/>
  <c r="LT6"/>
  <c r="LN6"/>
  <c r="LO6" s="1"/>
  <c r="HW8"/>
  <c r="LT8"/>
  <c r="LN8"/>
  <c r="LO8" s="1"/>
  <c r="HW10"/>
  <c r="LT10"/>
  <c r="LN10"/>
  <c r="LO10" s="1"/>
  <c r="HW12"/>
  <c r="LT12"/>
  <c r="LN12"/>
  <c r="LO12" s="1"/>
  <c r="HW14"/>
  <c r="LT14"/>
  <c r="LN14"/>
  <c r="LO14" s="1"/>
  <c r="HW16"/>
  <c r="LT16"/>
  <c r="LN16"/>
  <c r="LO16" s="1"/>
  <c r="HW18"/>
  <c r="LT18"/>
  <c r="LN18"/>
  <c r="LO18" s="1"/>
  <c r="HW20"/>
  <c r="LT20"/>
  <c r="LN20"/>
  <c r="LO20" s="1"/>
  <c r="HW22"/>
  <c r="LT22"/>
  <c r="LN22"/>
  <c r="LO22" s="1"/>
  <c r="HW24"/>
  <c r="LT24"/>
  <c r="LN24"/>
  <c r="LO24" s="1"/>
  <c r="HW25"/>
  <c r="LT25"/>
  <c r="LN25"/>
  <c r="LO25" s="1"/>
  <c r="HW28"/>
  <c r="LT28"/>
  <c r="LN28"/>
  <c r="LO28" s="1"/>
  <c r="HW29"/>
  <c r="LT29"/>
  <c r="LN29"/>
  <c r="LO29" s="1"/>
  <c r="HW3"/>
  <c r="LT3"/>
  <c r="LN3"/>
  <c r="LO3" s="1"/>
  <c r="HW5"/>
  <c r="LT5"/>
  <c r="LN5"/>
  <c r="LO5" s="1"/>
  <c r="HW7"/>
  <c r="LT7"/>
  <c r="LN7"/>
  <c r="LO7" s="1"/>
  <c r="HW9"/>
  <c r="LT9"/>
  <c r="LN9"/>
  <c r="LO9" s="1"/>
  <c r="HW11"/>
  <c r="LT11"/>
  <c r="LN11"/>
  <c r="LO11" s="1"/>
  <c r="HW13"/>
  <c r="LT13"/>
  <c r="LN13"/>
  <c r="LO13" s="1"/>
  <c r="HW15"/>
  <c r="LT15"/>
  <c r="LN15"/>
  <c r="LO15" s="1"/>
  <c r="HW17"/>
  <c r="LT17"/>
  <c r="LN17"/>
  <c r="LO17" s="1"/>
  <c r="HW19"/>
  <c r="LT19"/>
  <c r="LN19"/>
  <c r="LO19" s="1"/>
  <c r="HW21"/>
  <c r="LT21"/>
  <c r="LN21"/>
  <c r="LO21" s="1"/>
  <c r="HW23"/>
  <c r="LT23"/>
  <c r="LN23"/>
  <c r="LO23" s="1"/>
  <c r="HW26"/>
  <c r="LT26"/>
  <c r="LN26"/>
  <c r="LO26" s="1"/>
  <c r="HW27"/>
  <c r="LT27"/>
  <c r="LN27"/>
  <c r="LO27" s="1"/>
  <c r="HW30"/>
  <c r="LT30"/>
  <c r="LN30"/>
  <c r="LO30" s="1"/>
  <c r="IH3"/>
  <c r="IH4"/>
  <c r="IH6"/>
  <c r="IH9"/>
  <c r="IH11"/>
  <c r="IH13"/>
  <c r="IH16"/>
  <c r="IH18"/>
  <c r="IH20"/>
  <c r="IH22"/>
  <c r="IH24"/>
  <c r="IH26"/>
  <c r="IH27"/>
  <c r="IH29"/>
  <c r="IH2" i="63"/>
  <c r="IH3"/>
  <c r="LN3"/>
  <c r="LO3" s="1"/>
  <c r="IH4"/>
  <c r="LN4"/>
  <c r="LO4" s="1"/>
  <c r="IH5"/>
  <c r="LN5"/>
  <c r="LO5" s="1"/>
  <c r="IH6"/>
  <c r="LN6"/>
  <c r="LO6" s="1"/>
  <c r="IH7"/>
  <c r="LN7"/>
  <c r="LO7" s="1"/>
  <c r="IH8"/>
  <c r="LN8"/>
  <c r="LO8" s="1"/>
  <c r="IH9"/>
  <c r="LN9"/>
  <c r="LO9" s="1"/>
  <c r="IH10"/>
  <c r="LN10"/>
  <c r="LO10" s="1"/>
  <c r="IH11"/>
  <c r="LN11"/>
  <c r="LO11" s="1"/>
  <c r="IH12"/>
  <c r="LN12"/>
  <c r="LO12" s="1"/>
  <c r="IH13"/>
  <c r="LN13"/>
  <c r="LO13" s="1"/>
  <c r="IH14"/>
  <c r="LN14"/>
  <c r="LO14" s="1"/>
  <c r="IH15"/>
  <c r="LN15"/>
  <c r="LO15" s="1"/>
  <c r="IH16"/>
  <c r="LN16"/>
  <c r="LO16" s="1"/>
  <c r="IH17"/>
  <c r="LN17"/>
  <c r="LO17" s="1"/>
  <c r="IH18"/>
  <c r="LN18"/>
  <c r="LO18" s="1"/>
  <c r="IH19"/>
  <c r="LN19"/>
  <c r="LO19" s="1"/>
  <c r="IH20"/>
  <c r="LN20"/>
  <c r="LO20" s="1"/>
  <c r="IH21"/>
  <c r="LN21"/>
  <c r="LO21" s="1"/>
  <c r="IH22"/>
  <c r="LN22"/>
  <c r="LO22" s="1"/>
  <c r="IH23"/>
  <c r="LN23"/>
  <c r="LO23" s="1"/>
  <c r="IH24"/>
  <c r="LN24"/>
  <c r="LO24" s="1"/>
  <c r="IH43"/>
  <c r="LN43"/>
  <c r="LO43" s="1"/>
  <c r="IH25"/>
  <c r="LN25"/>
  <c r="LO25" s="1"/>
  <c r="IH26"/>
  <c r="LN26"/>
  <c r="LO26" s="1"/>
  <c r="IH27"/>
  <c r="LN27"/>
  <c r="LO27" s="1"/>
  <c r="IH28"/>
  <c r="LN28"/>
  <c r="LO28" s="1"/>
  <c r="IH29"/>
  <c r="LN29"/>
  <c r="LO29" s="1"/>
  <c r="IH30"/>
  <c r="LN30"/>
  <c r="LO30" s="1"/>
  <c r="IH31"/>
  <c r="LN31"/>
  <c r="LO31" s="1"/>
  <c r="IH32"/>
  <c r="LN32"/>
  <c r="LO32" s="1"/>
  <c r="IH33"/>
  <c r="LN33"/>
  <c r="LO33" s="1"/>
  <c r="IH34"/>
  <c r="LN34"/>
  <c r="LO34" s="1"/>
  <c r="IH35"/>
  <c r="LT35" s="1"/>
  <c r="LN35"/>
  <c r="LO35" s="1"/>
  <c r="IH36"/>
  <c r="LN36"/>
  <c r="LO36" s="1"/>
  <c r="IH37"/>
  <c r="LN37"/>
  <c r="LO37" s="1"/>
  <c r="IH2" i="62"/>
  <c r="IH5"/>
  <c r="IH7"/>
  <c r="IH8"/>
  <c r="IH10"/>
  <c r="IH12"/>
  <c r="IH14"/>
  <c r="IH15"/>
  <c r="IH17"/>
  <c r="IH19"/>
  <c r="IH21"/>
  <c r="IH23"/>
  <c r="IH25"/>
  <c r="IH28"/>
  <c r="IH30"/>
  <c r="HW4" i="66"/>
  <c r="HX30"/>
  <c r="HY30" s="1"/>
  <c r="HX8"/>
  <c r="HY8" s="1"/>
  <c r="HW20"/>
  <c r="HX22" i="64"/>
  <c r="HY22" s="1"/>
  <c r="HX4"/>
  <c r="HY4" s="1"/>
  <c r="HX25" i="63"/>
  <c r="HY25" s="1"/>
  <c r="HW18"/>
  <c r="HX20" i="62"/>
  <c r="HY20" s="1"/>
  <c r="HX28"/>
  <c r="HY28" s="1"/>
  <c r="HW12" i="66"/>
  <c r="HW2" i="64"/>
  <c r="HW20"/>
  <c r="HW6" i="63"/>
  <c r="HW33"/>
  <c r="HX24" i="62"/>
  <c r="HY24" s="1"/>
  <c r="HX12"/>
  <c r="HY12" s="1"/>
  <c r="HW27" i="66"/>
  <c r="HW24"/>
  <c r="HW16"/>
  <c r="HX34" i="64"/>
  <c r="HY34" s="1"/>
  <c r="HW32"/>
  <c r="HX7"/>
  <c r="HY7" s="1"/>
  <c r="HW43"/>
  <c r="HX37" i="63"/>
  <c r="HY37" s="1"/>
  <c r="HZ37" s="1"/>
  <c r="HX10"/>
  <c r="HY10" s="1"/>
  <c r="HX2"/>
  <c r="HY2" s="1"/>
  <c r="HW9" i="64"/>
  <c r="HW24"/>
  <c r="HX18"/>
  <c r="HY18" s="1"/>
  <c r="HX30"/>
  <c r="HY30" s="1"/>
  <c r="HW28"/>
  <c r="HX29" i="63"/>
  <c r="HY29" s="1"/>
  <c r="HX26" i="64"/>
  <c r="HY26" s="1"/>
  <c r="HX22" i="63"/>
  <c r="HY22" s="1"/>
  <c r="HW16" i="64"/>
  <c r="HX16" i="62"/>
  <c r="HY16" s="1"/>
  <c r="HX14" i="64"/>
  <c r="HY14" s="1"/>
  <c r="HW12"/>
  <c r="HX14" i="63"/>
  <c r="HY14" s="1"/>
  <c r="HX44" i="64"/>
  <c r="HY44" s="1"/>
  <c r="HZ44" s="1"/>
  <c r="HX8" i="62"/>
  <c r="HY8" s="1"/>
  <c r="HX4"/>
  <c r="HY4" s="1"/>
  <c r="HW2" i="66"/>
  <c r="HW6"/>
  <c r="HW10"/>
  <c r="HW14"/>
  <c r="HW18"/>
  <c r="HW22"/>
  <c r="HW26"/>
  <c r="HW29"/>
  <c r="HX10" i="62"/>
  <c r="HY10" s="1"/>
  <c r="HX14"/>
  <c r="HY14" s="1"/>
  <c r="HX18"/>
  <c r="HY18" s="1"/>
  <c r="HX22"/>
  <c r="HY22" s="1"/>
  <c r="HX26"/>
  <c r="HY26" s="1"/>
  <c r="HX30"/>
  <c r="HY30" s="1"/>
  <c r="HX2"/>
  <c r="HY2" s="1"/>
  <c r="HX6"/>
  <c r="HY6" s="1"/>
  <c r="HX4" i="63"/>
  <c r="HY4" s="1"/>
  <c r="HX8"/>
  <c r="HY8" s="1"/>
  <c r="HX12"/>
  <c r="HY12" s="1"/>
  <c r="HX16"/>
  <c r="HY16" s="1"/>
  <c r="HX20"/>
  <c r="HY20" s="1"/>
  <c r="HX24"/>
  <c r="HY24" s="1"/>
  <c r="HX27"/>
  <c r="HY27" s="1"/>
  <c r="HX31"/>
  <c r="HY31" s="1"/>
  <c r="HX35"/>
  <c r="HY35" s="1"/>
  <c r="HZ35" s="1"/>
  <c r="HX3" i="62"/>
  <c r="HY3" s="1"/>
  <c r="HX5"/>
  <c r="HY5" s="1"/>
  <c r="HX7"/>
  <c r="HY7" s="1"/>
  <c r="HX9"/>
  <c r="HY9" s="1"/>
  <c r="HX11"/>
  <c r="HY11" s="1"/>
  <c r="HX13"/>
  <c r="HY13" s="1"/>
  <c r="HX15"/>
  <c r="HY15" s="1"/>
  <c r="HX17"/>
  <c r="HY17" s="1"/>
  <c r="HX19"/>
  <c r="HY19" s="1"/>
  <c r="HX21"/>
  <c r="HY21" s="1"/>
  <c r="HX23"/>
  <c r="HY23" s="1"/>
  <c r="HX25"/>
  <c r="HY25" s="1"/>
  <c r="HX27"/>
  <c r="HY27" s="1"/>
  <c r="HX29"/>
  <c r="HY29" s="1"/>
  <c r="HX3" i="66"/>
  <c r="HY3" s="1"/>
  <c r="HX5"/>
  <c r="HY5" s="1"/>
  <c r="HX7"/>
  <c r="HY7" s="1"/>
  <c r="HX9"/>
  <c r="HY9" s="1"/>
  <c r="HX11"/>
  <c r="HY11" s="1"/>
  <c r="HX13"/>
  <c r="HY13" s="1"/>
  <c r="HX15"/>
  <c r="HY15" s="1"/>
  <c r="HX17"/>
  <c r="HY17" s="1"/>
  <c r="HX19"/>
  <c r="HY19" s="1"/>
  <c r="HX21"/>
  <c r="HY21" s="1"/>
  <c r="HX23"/>
  <c r="HY23" s="1"/>
  <c r="HX25"/>
  <c r="HY25" s="1"/>
  <c r="HX71"/>
  <c r="HY71" s="1"/>
  <c r="HZ71" s="1"/>
  <c r="HX28"/>
  <c r="HY28" s="1"/>
  <c r="HX72"/>
  <c r="HY72" s="1"/>
  <c r="HZ72" s="1"/>
  <c r="HX3" i="64"/>
  <c r="HY3" s="1"/>
  <c r="HX5"/>
  <c r="HY5" s="1"/>
  <c r="HX6"/>
  <c r="HY6" s="1"/>
  <c r="HX8"/>
  <c r="HY8" s="1"/>
  <c r="HX10"/>
  <c r="HY10" s="1"/>
  <c r="HX11"/>
  <c r="HY11" s="1"/>
  <c r="HX13"/>
  <c r="HY13" s="1"/>
  <c r="HX15"/>
  <c r="HY15" s="1"/>
  <c r="HX17"/>
  <c r="HY17" s="1"/>
  <c r="HX19"/>
  <c r="HY19" s="1"/>
  <c r="HX21"/>
  <c r="HY21" s="1"/>
  <c r="HX23"/>
  <c r="HY23" s="1"/>
  <c r="HX25"/>
  <c r="HY25" s="1"/>
  <c r="HX27"/>
  <c r="HY27" s="1"/>
  <c r="HX29"/>
  <c r="HY29" s="1"/>
  <c r="HX31"/>
  <c r="HY31" s="1"/>
  <c r="HX33"/>
  <c r="HY33" s="1"/>
  <c r="HX45"/>
  <c r="HY45" s="1"/>
  <c r="HZ45" s="1"/>
  <c r="HX3" i="63"/>
  <c r="HY3" s="1"/>
  <c r="HX5"/>
  <c r="HY5" s="1"/>
  <c r="HX7"/>
  <c r="HY7" s="1"/>
  <c r="HX9"/>
  <c r="HY9" s="1"/>
  <c r="HX11"/>
  <c r="HY11" s="1"/>
  <c r="HX13"/>
  <c r="HY13" s="1"/>
  <c r="HX15"/>
  <c r="HY15" s="1"/>
  <c r="HX17"/>
  <c r="HY17" s="1"/>
  <c r="HX19"/>
  <c r="HY19" s="1"/>
  <c r="HX21"/>
  <c r="HY21" s="1"/>
  <c r="HX23"/>
  <c r="HY23" s="1"/>
  <c r="HX43"/>
  <c r="HY43" s="1"/>
  <c r="HZ43" s="1"/>
  <c r="HX26"/>
  <c r="HY26" s="1"/>
  <c r="HX28"/>
  <c r="HY28" s="1"/>
  <c r="HX30"/>
  <c r="HY30" s="1"/>
  <c r="HX32"/>
  <c r="HY32" s="1"/>
  <c r="HZ32" s="1"/>
  <c r="HX34"/>
  <c r="HY34" s="1"/>
  <c r="HZ34" s="1"/>
  <c r="HX36"/>
  <c r="HY36" s="1"/>
  <c r="HZ36" s="1"/>
  <c r="IH29" i="66"/>
  <c r="II29"/>
  <c r="IJ29" s="1"/>
  <c r="IK29" s="1"/>
  <c r="IH72"/>
  <c r="II72"/>
  <c r="IJ72" s="1"/>
  <c r="IK72" s="1"/>
  <c r="IH30"/>
  <c r="II30"/>
  <c r="IJ30" s="1"/>
  <c r="IK30" s="1"/>
  <c r="IH2" i="64"/>
  <c r="II2"/>
  <c r="IJ2" s="1"/>
  <c r="IH3"/>
  <c r="II3"/>
  <c r="IJ3" s="1"/>
  <c r="IH4"/>
  <c r="II4"/>
  <c r="IJ4" s="1"/>
  <c r="IH5"/>
  <c r="II5"/>
  <c r="IJ5" s="1"/>
  <c r="IH43"/>
  <c r="II43"/>
  <c r="IJ43" s="1"/>
  <c r="IH6"/>
  <c r="II6"/>
  <c r="IJ6" s="1"/>
  <c r="IH7"/>
  <c r="II7"/>
  <c r="IJ7" s="1"/>
  <c r="IH8"/>
  <c r="II8"/>
  <c r="IJ8" s="1"/>
  <c r="IH9"/>
  <c r="II9"/>
  <c r="IJ9" s="1"/>
  <c r="IH10"/>
  <c r="II10"/>
  <c r="IJ10" s="1"/>
  <c r="IH44"/>
  <c r="II44"/>
  <c r="IJ44" s="1"/>
  <c r="IH11"/>
  <c r="II11"/>
  <c r="IJ11" s="1"/>
  <c r="IH12"/>
  <c r="II12"/>
  <c r="IJ12" s="1"/>
  <c r="IH13"/>
  <c r="II13"/>
  <c r="IJ13" s="1"/>
  <c r="IH14"/>
  <c r="II14"/>
  <c r="IJ14" s="1"/>
  <c r="IH15"/>
  <c r="II15"/>
  <c r="IJ15" s="1"/>
  <c r="IH16"/>
  <c r="II16"/>
  <c r="IJ16" s="1"/>
  <c r="IH17"/>
  <c r="II17"/>
  <c r="IJ17" s="1"/>
  <c r="IH18"/>
  <c r="II18"/>
  <c r="IJ18" s="1"/>
  <c r="IH19"/>
  <c r="II19"/>
  <c r="IJ19" s="1"/>
  <c r="IH20"/>
  <c r="II20"/>
  <c r="IJ20" s="1"/>
  <c r="IH21"/>
  <c r="II21"/>
  <c r="IJ21" s="1"/>
  <c r="IH22"/>
  <c r="II22"/>
  <c r="IJ22" s="1"/>
  <c r="IH23"/>
  <c r="II23"/>
  <c r="IJ23" s="1"/>
  <c r="IH24"/>
  <c r="II24"/>
  <c r="IJ24" s="1"/>
  <c r="IH25"/>
  <c r="II25"/>
  <c r="IJ25" s="1"/>
  <c r="IH26"/>
  <c r="II26"/>
  <c r="IJ26" s="1"/>
  <c r="IH27"/>
  <c r="II27"/>
  <c r="IJ27" s="1"/>
  <c r="IH28"/>
  <c r="II28"/>
  <c r="IJ28" s="1"/>
  <c r="IH29"/>
  <c r="II29"/>
  <c r="IJ29" s="1"/>
  <c r="IH30"/>
  <c r="II30"/>
  <c r="IJ30" s="1"/>
  <c r="IH31"/>
  <c r="II31"/>
  <c r="IJ31" s="1"/>
  <c r="IH32"/>
  <c r="II32"/>
  <c r="IJ32" s="1"/>
  <c r="IH33"/>
  <c r="II33"/>
  <c r="IJ33" s="1"/>
  <c r="IH34"/>
  <c r="II34"/>
  <c r="IJ34" s="1"/>
  <c r="IH45"/>
  <c r="II45"/>
  <c r="IJ45" s="1"/>
  <c r="II3" i="62"/>
  <c r="IJ3" s="1"/>
  <c r="II5"/>
  <c r="IJ5" s="1"/>
  <c r="II7"/>
  <c r="IJ7" s="1"/>
  <c r="II10"/>
  <c r="IJ10" s="1"/>
  <c r="II12"/>
  <c r="IJ12" s="1"/>
  <c r="II14"/>
  <c r="IJ14" s="1"/>
  <c r="II16"/>
  <c r="IJ16" s="1"/>
  <c r="II18"/>
  <c r="IJ18" s="1"/>
  <c r="II20"/>
  <c r="IJ20" s="1"/>
  <c r="II22"/>
  <c r="IJ22" s="1"/>
  <c r="II24"/>
  <c r="IJ24" s="1"/>
  <c r="II26"/>
  <c r="IJ26" s="1"/>
  <c r="II28"/>
  <c r="IJ28" s="1"/>
  <c r="II30"/>
  <c r="IJ30" s="1"/>
  <c r="II2" i="66"/>
  <c r="IJ2" s="1"/>
  <c r="IK2" s="1"/>
  <c r="II3"/>
  <c r="IJ3" s="1"/>
  <c r="IK3" s="1"/>
  <c r="II4"/>
  <c r="IJ4" s="1"/>
  <c r="IK4" s="1"/>
  <c r="II5"/>
  <c r="IJ5" s="1"/>
  <c r="IK5" s="1"/>
  <c r="II6"/>
  <c r="IJ6" s="1"/>
  <c r="IK6" s="1"/>
  <c r="II7"/>
  <c r="IJ7" s="1"/>
  <c r="IK7" s="1"/>
  <c r="II8"/>
  <c r="IJ8" s="1"/>
  <c r="IK8" s="1"/>
  <c r="II9"/>
  <c r="IJ9" s="1"/>
  <c r="IK9" s="1"/>
  <c r="II10"/>
  <c r="IJ10" s="1"/>
  <c r="IK10" s="1"/>
  <c r="II11"/>
  <c r="IJ11" s="1"/>
  <c r="IK11" s="1"/>
  <c r="II12"/>
  <c r="IJ12" s="1"/>
  <c r="IK12" s="1"/>
  <c r="II13"/>
  <c r="IJ13" s="1"/>
  <c r="IK13" s="1"/>
  <c r="II14"/>
  <c r="IJ14" s="1"/>
  <c r="IK14" s="1"/>
  <c r="II15"/>
  <c r="IJ15" s="1"/>
  <c r="IK15" s="1"/>
  <c r="II16"/>
  <c r="IJ16" s="1"/>
  <c r="IK16" s="1"/>
  <c r="II17"/>
  <c r="IJ17" s="1"/>
  <c r="IK17" s="1"/>
  <c r="II18"/>
  <c r="IJ18" s="1"/>
  <c r="IK18" s="1"/>
  <c r="II19"/>
  <c r="IJ19" s="1"/>
  <c r="IK19" s="1"/>
  <c r="II20"/>
  <c r="IJ20" s="1"/>
  <c r="IK20" s="1"/>
  <c r="II21"/>
  <c r="IJ21" s="1"/>
  <c r="IK21" s="1"/>
  <c r="II22"/>
  <c r="IJ22" s="1"/>
  <c r="IK22" s="1"/>
  <c r="II23"/>
  <c r="IJ23" s="1"/>
  <c r="IK23" s="1"/>
  <c r="II24"/>
  <c r="IJ24" s="1"/>
  <c r="IK24" s="1"/>
  <c r="II25"/>
  <c r="IJ25" s="1"/>
  <c r="IK25" s="1"/>
  <c r="II26"/>
  <c r="IJ26" s="1"/>
  <c r="IK26" s="1"/>
  <c r="II71"/>
  <c r="IJ71" s="1"/>
  <c r="IK71" s="1"/>
  <c r="II27"/>
  <c r="IJ27" s="1"/>
  <c r="IK27" s="1"/>
  <c r="II28"/>
  <c r="IJ28" s="1"/>
  <c r="IK28" s="1"/>
  <c r="II2" i="62"/>
  <c r="IJ2" s="1"/>
  <c r="II4"/>
  <c r="IJ4" s="1"/>
  <c r="II6"/>
  <c r="IJ6" s="1"/>
  <c r="II8"/>
  <c r="IJ8" s="1"/>
  <c r="II9"/>
  <c r="IJ9" s="1"/>
  <c r="II11"/>
  <c r="IJ11" s="1"/>
  <c r="II13"/>
  <c r="IJ13" s="1"/>
  <c r="II15"/>
  <c r="IJ15" s="1"/>
  <c r="II17"/>
  <c r="IJ17" s="1"/>
  <c r="II19"/>
  <c r="IJ19" s="1"/>
  <c r="II21"/>
  <c r="IJ21" s="1"/>
  <c r="II23"/>
  <c r="IJ23" s="1"/>
  <c r="II25"/>
  <c r="IJ25" s="1"/>
  <c r="II27"/>
  <c r="IJ27" s="1"/>
  <c r="II29"/>
  <c r="IJ29" s="1"/>
  <c r="II2" i="63"/>
  <c r="IJ2" s="1"/>
  <c r="II3"/>
  <c r="IJ3" s="1"/>
  <c r="II4"/>
  <c r="IJ4" s="1"/>
  <c r="II5"/>
  <c r="IJ5" s="1"/>
  <c r="II6"/>
  <c r="IJ6" s="1"/>
  <c r="II7"/>
  <c r="IJ7" s="1"/>
  <c r="II8"/>
  <c r="IJ8" s="1"/>
  <c r="II9"/>
  <c r="IJ9" s="1"/>
  <c r="II10"/>
  <c r="IJ10" s="1"/>
  <c r="II11"/>
  <c r="IJ11" s="1"/>
  <c r="II12"/>
  <c r="IJ12" s="1"/>
  <c r="II13"/>
  <c r="IJ13" s="1"/>
  <c r="II14"/>
  <c r="IJ14" s="1"/>
  <c r="II15"/>
  <c r="IJ15" s="1"/>
  <c r="II16"/>
  <c r="IJ16" s="1"/>
  <c r="II17"/>
  <c r="IJ17" s="1"/>
  <c r="II18"/>
  <c r="IJ18" s="1"/>
  <c r="II19"/>
  <c r="IJ19" s="1"/>
  <c r="II20"/>
  <c r="IJ20" s="1"/>
  <c r="II21"/>
  <c r="IJ21" s="1"/>
  <c r="II22"/>
  <c r="IJ22" s="1"/>
  <c r="II23"/>
  <c r="IJ23" s="1"/>
  <c r="II24"/>
  <c r="IJ24" s="1"/>
  <c r="II43"/>
  <c r="IJ43" s="1"/>
  <c r="II25"/>
  <c r="IJ25" s="1"/>
  <c r="II26"/>
  <c r="IJ26" s="1"/>
  <c r="II27"/>
  <c r="IJ27" s="1"/>
  <c r="II28"/>
  <c r="IJ28" s="1"/>
  <c r="II29"/>
  <c r="IJ29" s="1"/>
  <c r="II30"/>
  <c r="IJ30" s="1"/>
  <c r="II31"/>
  <c r="IJ31" s="1"/>
  <c r="II32"/>
  <c r="IJ32" s="1"/>
  <c r="II33"/>
  <c r="IJ33" s="1"/>
  <c r="II34"/>
  <c r="IJ34" s="1"/>
  <c r="II35"/>
  <c r="IJ35" s="1"/>
  <c r="II36"/>
  <c r="IJ36" s="1"/>
  <c r="II37"/>
  <c r="IJ37" s="1"/>
  <c r="HZ23" i="66" l="1"/>
  <c r="LU23"/>
  <c r="LP23"/>
  <c r="LQ23" s="1"/>
  <c r="HZ7"/>
  <c r="LP7"/>
  <c r="LQ7" s="1"/>
  <c r="LU7"/>
  <c r="HZ26"/>
  <c r="LU26"/>
  <c r="LP26"/>
  <c r="LQ26" s="1"/>
  <c r="HZ22"/>
  <c r="LP22"/>
  <c r="LQ22" s="1"/>
  <c r="LU22"/>
  <c r="HZ18"/>
  <c r="LU18"/>
  <c r="LP18"/>
  <c r="LQ18" s="1"/>
  <c r="HZ10"/>
  <c r="LU10"/>
  <c r="LP10"/>
  <c r="LQ10" s="1"/>
  <c r="HZ6"/>
  <c r="LP6"/>
  <c r="LQ6" s="1"/>
  <c r="LU6"/>
  <c r="HZ25"/>
  <c r="LU25"/>
  <c r="LP25"/>
  <c r="LQ25" s="1"/>
  <c r="HZ17"/>
  <c r="LU17"/>
  <c r="LP17"/>
  <c r="LQ17" s="1"/>
  <c r="HZ30"/>
  <c r="LU30"/>
  <c r="LP30"/>
  <c r="LQ30" s="1"/>
  <c r="HZ19"/>
  <c r="LU19"/>
  <c r="LP19"/>
  <c r="LQ19" s="1"/>
  <c r="HZ11"/>
  <c r="LP11"/>
  <c r="LQ11" s="1"/>
  <c r="LU11"/>
  <c r="HZ3"/>
  <c r="LU3"/>
  <c r="LP3"/>
  <c r="LQ3" s="1"/>
  <c r="HZ8"/>
  <c r="LP8"/>
  <c r="LQ8" s="1"/>
  <c r="LU8"/>
  <c r="HZ24"/>
  <c r="LP24"/>
  <c r="LQ24" s="1"/>
  <c r="LU24"/>
  <c r="HZ20"/>
  <c r="LP20"/>
  <c r="LQ20" s="1"/>
  <c r="LU20"/>
  <c r="HZ16"/>
  <c r="LU16"/>
  <c r="LP16"/>
  <c r="LQ16" s="1"/>
  <c r="HZ12"/>
  <c r="LU12"/>
  <c r="LP12"/>
  <c r="LQ12" s="1"/>
  <c r="HZ4"/>
  <c r="LU4"/>
  <c r="LP4"/>
  <c r="LQ4" s="1"/>
  <c r="HZ15"/>
  <c r="LU15"/>
  <c r="LP15"/>
  <c r="LQ15" s="1"/>
  <c r="HZ14"/>
  <c r="LP14"/>
  <c r="LQ14" s="1"/>
  <c r="LU14"/>
  <c r="HZ9"/>
  <c r="LP9"/>
  <c r="LQ9" s="1"/>
  <c r="LU9"/>
  <c r="HZ29"/>
  <c r="LP29"/>
  <c r="LQ29" s="1"/>
  <c r="LU29"/>
  <c r="HZ28"/>
  <c r="LU28"/>
  <c r="LP28"/>
  <c r="LQ28" s="1"/>
  <c r="HZ21"/>
  <c r="LU21"/>
  <c r="LP21"/>
  <c r="LQ21" s="1"/>
  <c r="HZ13"/>
  <c r="LU13"/>
  <c r="LP13"/>
  <c r="LQ13" s="1"/>
  <c r="HZ5"/>
  <c r="LU5"/>
  <c r="LP5"/>
  <c r="LQ5" s="1"/>
  <c r="HZ27"/>
  <c r="LU27"/>
  <c r="LP27"/>
  <c r="LQ27" s="1"/>
  <c r="HZ2"/>
  <c r="LU2"/>
  <c r="LP2"/>
  <c r="HZ23" i="64"/>
  <c r="LU23"/>
  <c r="LP23"/>
  <c r="LQ23" s="1"/>
  <c r="HZ8"/>
  <c r="LP8"/>
  <c r="LQ8" s="1"/>
  <c r="LU8"/>
  <c r="HZ22"/>
  <c r="LP22"/>
  <c r="LQ22" s="1"/>
  <c r="LU22"/>
  <c r="HZ9"/>
  <c r="LU9"/>
  <c r="LP9"/>
  <c r="LQ9" s="1"/>
  <c r="HZ33"/>
  <c r="LP33"/>
  <c r="LU33"/>
  <c r="HZ25"/>
  <c r="LU25"/>
  <c r="LP25"/>
  <c r="LQ25" s="1"/>
  <c r="HZ3"/>
  <c r="LU3"/>
  <c r="LP3"/>
  <c r="LQ3" s="1"/>
  <c r="HZ26"/>
  <c r="LU26"/>
  <c r="LP26"/>
  <c r="LQ26" s="1"/>
  <c r="HZ24"/>
  <c r="LU24"/>
  <c r="LP24"/>
  <c r="LQ24" s="1"/>
  <c r="HZ20"/>
  <c r="LU20"/>
  <c r="LP20"/>
  <c r="LQ20" s="1"/>
  <c r="HZ16"/>
  <c r="LP16"/>
  <c r="LQ16" s="1"/>
  <c r="LU16"/>
  <c r="HZ29"/>
  <c r="LU29"/>
  <c r="LP29"/>
  <c r="LQ29" s="1"/>
  <c r="HZ21"/>
  <c r="LU21"/>
  <c r="LP21"/>
  <c r="LQ21" s="1"/>
  <c r="HZ13"/>
  <c r="LP13"/>
  <c r="LQ13" s="1"/>
  <c r="LU13"/>
  <c r="HZ6"/>
  <c r="LP6"/>
  <c r="LQ6" s="1"/>
  <c r="LU6"/>
  <c r="HZ2"/>
  <c r="LP2"/>
  <c r="LU2"/>
  <c r="HZ31"/>
  <c r="LP31"/>
  <c r="LQ31" s="1"/>
  <c r="LU31"/>
  <c r="HZ15"/>
  <c r="LP15"/>
  <c r="LQ15" s="1"/>
  <c r="LU15"/>
  <c r="HZ34"/>
  <c r="LP34"/>
  <c r="LU34"/>
  <c r="HZ17"/>
  <c r="LP17"/>
  <c r="LQ17" s="1"/>
  <c r="LU17"/>
  <c r="HZ10"/>
  <c r="LP10"/>
  <c r="LQ10" s="1"/>
  <c r="LU10"/>
  <c r="HZ14"/>
  <c r="LP14"/>
  <c r="LQ14" s="1"/>
  <c r="LU14"/>
  <c r="HZ18"/>
  <c r="LP18"/>
  <c r="LQ18" s="1"/>
  <c r="LU18"/>
  <c r="HZ4"/>
  <c r="LP4"/>
  <c r="LQ4" s="1"/>
  <c r="LU4"/>
  <c r="HZ32"/>
  <c r="LP32"/>
  <c r="LU32"/>
  <c r="HZ28"/>
  <c r="LP28"/>
  <c r="LQ28" s="1"/>
  <c r="LU28"/>
  <c r="HZ12"/>
  <c r="LU12"/>
  <c r="LP12"/>
  <c r="LQ12" s="1"/>
  <c r="HZ27"/>
  <c r="LP27"/>
  <c r="LQ27" s="1"/>
  <c r="LU27"/>
  <c r="HZ19"/>
  <c r="LU19"/>
  <c r="LP19"/>
  <c r="LQ19" s="1"/>
  <c r="HZ11"/>
  <c r="LP11"/>
  <c r="LQ11" s="1"/>
  <c r="LU11"/>
  <c r="HZ5"/>
  <c r="LU5"/>
  <c r="LP5"/>
  <c r="LQ5" s="1"/>
  <c r="HZ30"/>
  <c r="LU30"/>
  <c r="LP30"/>
  <c r="LQ30" s="1"/>
  <c r="HZ7"/>
  <c r="LP7"/>
  <c r="LQ7" s="1"/>
  <c r="LU7"/>
  <c r="HZ9" i="63"/>
  <c r="LU9"/>
  <c r="HZ16"/>
  <c r="LU16"/>
  <c r="HZ22"/>
  <c r="LU22"/>
  <c r="HZ2"/>
  <c r="LU2"/>
  <c r="LP2"/>
  <c r="HZ25"/>
  <c r="LU25"/>
  <c r="HZ26"/>
  <c r="LU26"/>
  <c r="HZ19"/>
  <c r="LU19"/>
  <c r="HZ11"/>
  <c r="LU11"/>
  <c r="HZ3"/>
  <c r="LU3"/>
  <c r="HZ20"/>
  <c r="LU20"/>
  <c r="HZ4"/>
  <c r="LU4"/>
  <c r="HZ14"/>
  <c r="LU14"/>
  <c r="HZ6"/>
  <c r="LU6"/>
  <c r="HZ18"/>
  <c r="LU18"/>
  <c r="HZ17"/>
  <c r="LU17"/>
  <c r="HZ28"/>
  <c r="LU28"/>
  <c r="HZ21"/>
  <c r="LU21"/>
  <c r="HZ13"/>
  <c r="LU13"/>
  <c r="HZ5"/>
  <c r="LU5"/>
  <c r="HZ24"/>
  <c r="LU24"/>
  <c r="HZ8"/>
  <c r="LU8"/>
  <c r="HZ29"/>
  <c r="LU29"/>
  <c r="HZ31"/>
  <c r="LU31"/>
  <c r="HZ30"/>
  <c r="LU30"/>
  <c r="HZ23"/>
  <c r="LU23"/>
  <c r="HZ15"/>
  <c r="LU15"/>
  <c r="HZ7"/>
  <c r="LU7"/>
  <c r="HZ27"/>
  <c r="LU27"/>
  <c r="HZ12"/>
  <c r="LU12"/>
  <c r="HZ10"/>
  <c r="LU10"/>
  <c r="HZ23" i="62"/>
  <c r="LU23"/>
  <c r="LP23"/>
  <c r="HZ6"/>
  <c r="LP6"/>
  <c r="LU6"/>
  <c r="HZ22"/>
  <c r="LP22"/>
  <c r="LU22"/>
  <c r="HZ17"/>
  <c r="LP17"/>
  <c r="LU17"/>
  <c r="HZ15"/>
  <c r="LU15"/>
  <c r="LP15"/>
  <c r="HZ7"/>
  <c r="LU7"/>
  <c r="LP7"/>
  <c r="HZ4"/>
  <c r="LP4"/>
  <c r="LU4"/>
  <c r="HZ25"/>
  <c r="LP25"/>
  <c r="LU25"/>
  <c r="HZ9"/>
  <c r="LP9"/>
  <c r="LU9"/>
  <c r="HZ26"/>
  <c r="LP26"/>
  <c r="LU26"/>
  <c r="HZ10"/>
  <c r="LP10"/>
  <c r="LU10"/>
  <c r="HZ24"/>
  <c r="LP24"/>
  <c r="LU24"/>
  <c r="HZ27"/>
  <c r="LU27"/>
  <c r="LP27"/>
  <c r="HZ19"/>
  <c r="LU19"/>
  <c r="LP19"/>
  <c r="HZ11"/>
  <c r="LU11"/>
  <c r="LP11"/>
  <c r="HZ3"/>
  <c r="LU3"/>
  <c r="LP3"/>
  <c r="HZ30"/>
  <c r="LP30"/>
  <c r="LU30"/>
  <c r="HZ14"/>
  <c r="LP14"/>
  <c r="LU14"/>
  <c r="HZ16"/>
  <c r="LP16"/>
  <c r="LU16"/>
  <c r="HZ12"/>
  <c r="LP12"/>
  <c r="LU12"/>
  <c r="HZ20"/>
  <c r="LP20"/>
  <c r="LU20"/>
  <c r="HZ29"/>
  <c r="LP29"/>
  <c r="LU29"/>
  <c r="HZ21"/>
  <c r="LP21"/>
  <c r="LU21"/>
  <c r="HZ13"/>
  <c r="LP13"/>
  <c r="LU13"/>
  <c r="HZ5"/>
  <c r="LP5"/>
  <c r="LU5"/>
  <c r="HZ2"/>
  <c r="LU2"/>
  <c r="LP2"/>
  <c r="HZ18"/>
  <c r="LP18"/>
  <c r="LU18"/>
  <c r="HZ8"/>
  <c r="LP8"/>
  <c r="LU8"/>
  <c r="HZ28"/>
  <c r="LP28"/>
  <c r="LU28"/>
  <c r="IK37" i="63"/>
  <c r="LP37"/>
  <c r="LQ37" s="1"/>
  <c r="IK29"/>
  <c r="LP29"/>
  <c r="IK22"/>
  <c r="LP22"/>
  <c r="IK10"/>
  <c r="LP10"/>
  <c r="IK6"/>
  <c r="LP6"/>
  <c r="IK15" i="62"/>
  <c r="IK8"/>
  <c r="IK30"/>
  <c r="IK22"/>
  <c r="IK34" i="64"/>
  <c r="IK28"/>
  <c r="IK24"/>
  <c r="IK20"/>
  <c r="IK14"/>
  <c r="IK12"/>
  <c r="IK9"/>
  <c r="IK43"/>
  <c r="LP43"/>
  <c r="LQ43" s="1"/>
  <c r="IK2"/>
  <c r="IK34" i="63"/>
  <c r="LP34"/>
  <c r="LQ34" s="1"/>
  <c r="IK30"/>
  <c r="LP30"/>
  <c r="IK26"/>
  <c r="LP26"/>
  <c r="IK23"/>
  <c r="LP23"/>
  <c r="IK19"/>
  <c r="LP19"/>
  <c r="IK15"/>
  <c r="LP15"/>
  <c r="IK11"/>
  <c r="LP11"/>
  <c r="IK7"/>
  <c r="LP7"/>
  <c r="IK3"/>
  <c r="LP3"/>
  <c r="IK25" i="62"/>
  <c r="IK17"/>
  <c r="IK9"/>
  <c r="IK2"/>
  <c r="IK24"/>
  <c r="IK16"/>
  <c r="IK7"/>
  <c r="IK25" i="63"/>
  <c r="LP25"/>
  <c r="IK14"/>
  <c r="LP14"/>
  <c r="IK2"/>
  <c r="IK5" i="62"/>
  <c r="IK32" i="64"/>
  <c r="IK26"/>
  <c r="IK18"/>
  <c r="IK44"/>
  <c r="LP44"/>
  <c r="LQ44" s="1"/>
  <c r="IK4"/>
  <c r="IK35" i="63"/>
  <c r="LP35"/>
  <c r="IK31"/>
  <c r="LP31"/>
  <c r="IK27"/>
  <c r="LP27"/>
  <c r="IK24"/>
  <c r="LP24"/>
  <c r="IK20"/>
  <c r="LP20"/>
  <c r="IK16"/>
  <c r="LP16"/>
  <c r="IK12"/>
  <c r="LP12"/>
  <c r="IK8"/>
  <c r="LP8"/>
  <c r="IK4"/>
  <c r="LP4"/>
  <c r="IK27" i="62"/>
  <c r="IK19"/>
  <c r="IK11"/>
  <c r="IK4"/>
  <c r="IK26"/>
  <c r="IK18"/>
  <c r="IK10"/>
  <c r="IK45" i="64"/>
  <c r="LP45"/>
  <c r="LQ45" s="1"/>
  <c r="IK33"/>
  <c r="IK31"/>
  <c r="IK29"/>
  <c r="IK27"/>
  <c r="IK25"/>
  <c r="IK23"/>
  <c r="IK21"/>
  <c r="IK19"/>
  <c r="IK17"/>
  <c r="IK15"/>
  <c r="IK13"/>
  <c r="IK11"/>
  <c r="IK10"/>
  <c r="IK8"/>
  <c r="IK6"/>
  <c r="IK5"/>
  <c r="IK3"/>
  <c r="IK33" i="63"/>
  <c r="LP33"/>
  <c r="LQ33" s="1"/>
  <c r="IK18"/>
  <c r="LP18"/>
  <c r="IK23" i="62"/>
  <c r="IK14"/>
  <c r="IK30" i="64"/>
  <c r="IK22"/>
  <c r="IK16"/>
  <c r="IK7"/>
  <c r="IK36" i="63"/>
  <c r="LP36"/>
  <c r="LQ36" s="1"/>
  <c r="IK32"/>
  <c r="LP32"/>
  <c r="LQ32" s="1"/>
  <c r="IK28"/>
  <c r="LP28"/>
  <c r="IK43"/>
  <c r="LP43"/>
  <c r="LQ43" s="1"/>
  <c r="IK21"/>
  <c r="LP21"/>
  <c r="IK17"/>
  <c r="LP17"/>
  <c r="IK13"/>
  <c r="LP13"/>
  <c r="IK9"/>
  <c r="LP9"/>
  <c r="IK5"/>
  <c r="LP5"/>
  <c r="IK29" i="62"/>
  <c r="IK21"/>
  <c r="IK13"/>
  <c r="IK6"/>
  <c r="IK28"/>
  <c r="IK20"/>
  <c r="IK12"/>
  <c r="IK3"/>
  <c r="LU35" i="63"/>
  <c r="CE34" i="64"/>
  <c r="CE45"/>
  <c r="BI34"/>
  <c r="AX34"/>
  <c r="R3"/>
  <c r="R4"/>
  <c r="R5"/>
  <c r="R43"/>
  <c r="R6"/>
  <c r="R7"/>
  <c r="R8"/>
  <c r="R9"/>
  <c r="R10"/>
  <c r="R44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45"/>
  <c r="L3"/>
  <c r="L4"/>
  <c r="L5"/>
  <c r="L43"/>
  <c r="L6"/>
  <c r="L7"/>
  <c r="L8"/>
  <c r="L9"/>
  <c r="L10"/>
  <c r="L44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R3" i="66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71"/>
  <c r="R27"/>
  <c r="R28"/>
  <c r="R29"/>
  <c r="R72"/>
  <c r="R30"/>
  <c r="R2"/>
  <c r="L3" i="6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43"/>
  <c r="L25"/>
  <c r="L26"/>
  <c r="L27"/>
  <c r="L28"/>
  <c r="L29"/>
  <c r="L30"/>
  <c r="L42"/>
  <c r="L31"/>
  <c r="L32"/>
  <c r="L33"/>
  <c r="L34"/>
  <c r="L35"/>
  <c r="L36"/>
  <c r="L37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43"/>
  <c r="R25"/>
  <c r="R26"/>
  <c r="R27"/>
  <c r="R28"/>
  <c r="R29"/>
  <c r="R30"/>
  <c r="R42"/>
  <c r="R31"/>
  <c r="R32"/>
  <c r="R33"/>
  <c r="R34"/>
  <c r="R35"/>
  <c r="R36"/>
  <c r="R37"/>
  <c r="R3" i="62"/>
  <c r="R4"/>
  <c r="R5"/>
  <c r="R6"/>
  <c r="R7"/>
  <c r="R8"/>
  <c r="R9"/>
  <c r="R10"/>
  <c r="R11"/>
  <c r="R45"/>
  <c r="R12"/>
  <c r="R13"/>
  <c r="R14"/>
  <c r="R15"/>
  <c r="R42"/>
  <c r="R16"/>
  <c r="R17"/>
  <c r="R18"/>
  <c r="R19"/>
  <c r="R43"/>
  <c r="R20"/>
  <c r="R21"/>
  <c r="R22"/>
  <c r="R23"/>
  <c r="R24"/>
  <c r="R25"/>
  <c r="R26"/>
  <c r="R27"/>
  <c r="R28"/>
  <c r="R29"/>
  <c r="R44"/>
  <c r="R30"/>
  <c r="L3"/>
  <c r="L4"/>
  <c r="L5"/>
  <c r="L6"/>
  <c r="L7"/>
  <c r="L8"/>
  <c r="L9"/>
  <c r="L10"/>
  <c r="L11"/>
  <c r="L45"/>
  <c r="L12"/>
  <c r="L13"/>
  <c r="L14"/>
  <c r="L15"/>
  <c r="L42"/>
  <c r="L16"/>
  <c r="L17"/>
  <c r="L18"/>
  <c r="L19"/>
  <c r="L43"/>
  <c r="L20"/>
  <c r="L21"/>
  <c r="L22"/>
  <c r="L23"/>
  <c r="L24"/>
  <c r="L25"/>
  <c r="L26"/>
  <c r="L27"/>
  <c r="L28"/>
  <c r="L29"/>
  <c r="L44"/>
  <c r="L30"/>
  <c r="R2" i="63"/>
  <c r="R2" i="64"/>
  <c r="R2" i="62"/>
  <c r="L2" i="63"/>
  <c r="L2" i="64"/>
  <c r="L2" i="62"/>
  <c r="CP7" i="61"/>
  <c r="CQ7" s="1"/>
  <c r="CO7"/>
  <c r="CP6"/>
  <c r="CR6" s="1"/>
  <c r="CS6" s="1"/>
  <c r="CT6" s="1"/>
  <c r="CO6"/>
  <c r="CP5"/>
  <c r="CR5" s="1"/>
  <c r="CS5" s="1"/>
  <c r="CT5" s="1"/>
  <c r="CO5"/>
  <c r="AS5"/>
  <c r="AR5"/>
  <c r="AT5" s="1"/>
  <c r="AU5" s="1"/>
  <c r="AV5" s="1"/>
  <c r="AQ5"/>
  <c r="AI5"/>
  <c r="AH5"/>
  <c r="AJ5" s="1"/>
  <c r="AK5" s="1"/>
  <c r="AL5" s="1"/>
  <c r="AG5"/>
  <c r="Y5"/>
  <c r="Z5" s="1"/>
  <c r="AA5" s="1"/>
  <c r="AB5" s="1"/>
  <c r="X5"/>
  <c r="Q5"/>
  <c r="R5" s="1"/>
  <c r="S5" s="1"/>
  <c r="L5"/>
  <c r="M5" s="1"/>
  <c r="N5" s="1"/>
  <c r="CP4"/>
  <c r="CR4" s="1"/>
  <c r="CS4" s="1"/>
  <c r="CT4" s="1"/>
  <c r="CO4"/>
  <c r="BW4"/>
  <c r="BV4"/>
  <c r="BX4" s="1"/>
  <c r="BY4" s="1"/>
  <c r="BZ4" s="1"/>
  <c r="BU4"/>
  <c r="BL4"/>
  <c r="BN4" s="1"/>
  <c r="BO4" s="1"/>
  <c r="BP4" s="1"/>
  <c r="BK4"/>
  <c r="BB4"/>
  <c r="BC4" s="1"/>
  <c r="BA4"/>
  <c r="AR4"/>
  <c r="AT4" s="1"/>
  <c r="AU4" s="1"/>
  <c r="AV4" s="1"/>
  <c r="AQ4"/>
  <c r="AH4"/>
  <c r="AJ4" s="1"/>
  <c r="AK4" s="1"/>
  <c r="AL4" s="1"/>
  <c r="AG4"/>
  <c r="Z4"/>
  <c r="AA4" s="1"/>
  <c r="AB4" s="1"/>
  <c r="Y4"/>
  <c r="X4"/>
  <c r="R4"/>
  <c r="S4" s="1"/>
  <c r="Q4"/>
  <c r="L4"/>
  <c r="M4" s="1"/>
  <c r="N4" s="1"/>
  <c r="EI3"/>
  <c r="EH3"/>
  <c r="EJ3" s="1"/>
  <c r="EK3" s="1"/>
  <c r="EL3" s="1"/>
  <c r="EG3"/>
  <c r="DW3"/>
  <c r="DY3" s="1"/>
  <c r="DZ3" s="1"/>
  <c r="EA3" s="1"/>
  <c r="DV3"/>
  <c r="DL3"/>
  <c r="DN3" s="1"/>
  <c r="DO3" s="1"/>
  <c r="DP3" s="1"/>
  <c r="DK3"/>
  <c r="DB3"/>
  <c r="DA3"/>
  <c r="DC3" s="1"/>
  <c r="DD3" s="1"/>
  <c r="DE3" s="1"/>
  <c r="CZ3"/>
  <c r="CQ3"/>
  <c r="CP3"/>
  <c r="CR3" s="1"/>
  <c r="CS3" s="1"/>
  <c r="CT3" s="1"/>
  <c r="CO3"/>
  <c r="CF3"/>
  <c r="CH3" s="1"/>
  <c r="CI3" s="1"/>
  <c r="CJ3" s="1"/>
  <c r="CE3"/>
  <c r="BV3"/>
  <c r="BX3" s="1"/>
  <c r="BY3" s="1"/>
  <c r="BZ3" s="1"/>
  <c r="BU3"/>
  <c r="BM3"/>
  <c r="BL3"/>
  <c r="BN3" s="1"/>
  <c r="BO3" s="1"/>
  <c r="BP3" s="1"/>
  <c r="BK3"/>
  <c r="BC3"/>
  <c r="BB3"/>
  <c r="BD3" s="1"/>
  <c r="BE3" s="1"/>
  <c r="BF3" s="1"/>
  <c r="BA3"/>
  <c r="AR3"/>
  <c r="AT3" s="1"/>
  <c r="AU3" s="1"/>
  <c r="AV3" s="1"/>
  <c r="AQ3"/>
  <c r="AH3"/>
  <c r="AJ3" s="1"/>
  <c r="AK3" s="1"/>
  <c r="AL3" s="1"/>
  <c r="AG3"/>
  <c r="Y3"/>
  <c r="Z3" s="1"/>
  <c r="AA3" s="1"/>
  <c r="AB3" s="1"/>
  <c r="X3"/>
  <c r="Q3"/>
  <c r="R3" s="1"/>
  <c r="S3" s="1"/>
  <c r="L3"/>
  <c r="M3" s="1"/>
  <c r="N3" s="1"/>
  <c r="EH2"/>
  <c r="EI2" s="1"/>
  <c r="EG2"/>
  <c r="DX2"/>
  <c r="DW2"/>
  <c r="DY2" s="1"/>
  <c r="DZ2" s="1"/>
  <c r="EA2" s="1"/>
  <c r="DV2"/>
  <c r="DL2"/>
  <c r="DN2" s="1"/>
  <c r="DO2" s="1"/>
  <c r="DP2" s="1"/>
  <c r="DK2"/>
  <c r="DA2"/>
  <c r="DB2" s="1"/>
  <c r="CZ2"/>
  <c r="CP2"/>
  <c r="CR2" s="1"/>
  <c r="CS2" s="1"/>
  <c r="CT2" s="1"/>
  <c r="CO2"/>
  <c r="CG2"/>
  <c r="CF2"/>
  <c r="CH2" s="1"/>
  <c r="CI2" s="1"/>
  <c r="CJ2" s="1"/>
  <c r="CE2"/>
  <c r="BV2"/>
  <c r="BX2" s="1"/>
  <c r="BY2" s="1"/>
  <c r="BZ2" s="1"/>
  <c r="BU2"/>
  <c r="BL2"/>
  <c r="BM2" s="1"/>
  <c r="BK2"/>
  <c r="BB2"/>
  <c r="BC2" s="1"/>
  <c r="BA2"/>
  <c r="AS2"/>
  <c r="AR2"/>
  <c r="AT2" s="1"/>
  <c r="AU2" s="1"/>
  <c r="AV2" s="1"/>
  <c r="AQ2"/>
  <c r="AH2"/>
  <c r="AJ2" s="1"/>
  <c r="AK2" s="1"/>
  <c r="AL2" s="1"/>
  <c r="AG2"/>
  <c r="Y2"/>
  <c r="Z2" s="1"/>
  <c r="AA2" s="1"/>
  <c r="AB2" s="1"/>
  <c r="X2"/>
  <c r="R2"/>
  <c r="S2" s="1"/>
  <c r="Q2"/>
  <c r="L2"/>
  <c r="M2" s="1"/>
  <c r="N2" s="1"/>
  <c r="LR2" i="66" l="1"/>
  <c r="LQ2"/>
  <c r="LR34" i="64"/>
  <c r="LQ34"/>
  <c r="LR33"/>
  <c r="LQ33"/>
  <c r="LQ2"/>
  <c r="LR2"/>
  <c r="LR32"/>
  <c r="LQ32"/>
  <c r="LQ2" i="63"/>
  <c r="LR2"/>
  <c r="LQ12" i="62"/>
  <c r="LR12"/>
  <c r="LR28"/>
  <c r="LQ28"/>
  <c r="LR13"/>
  <c r="LQ13"/>
  <c r="LR29"/>
  <c r="LQ29"/>
  <c r="LR9" i="63"/>
  <c r="LQ9"/>
  <c r="LR17"/>
  <c r="LQ17"/>
  <c r="LR7" i="64"/>
  <c r="LR22"/>
  <c r="LQ14" i="62"/>
  <c r="LR14"/>
  <c r="LR18" i="63"/>
  <c r="LQ18"/>
  <c r="LR5" i="64"/>
  <c r="LR8"/>
  <c r="LR11"/>
  <c r="LR15"/>
  <c r="LR19"/>
  <c r="LR23"/>
  <c r="LR27"/>
  <c r="LR31"/>
  <c r="LQ18" i="62"/>
  <c r="LR18"/>
  <c r="LQ4"/>
  <c r="LR4"/>
  <c r="LR19"/>
  <c r="LQ19"/>
  <c r="LR4" i="63"/>
  <c r="LQ4"/>
  <c r="LR12"/>
  <c r="LQ12"/>
  <c r="LR20"/>
  <c r="LQ20"/>
  <c r="LR27"/>
  <c r="LQ27"/>
  <c r="LR35"/>
  <c r="LQ35"/>
  <c r="LR26" i="64"/>
  <c r="LR5" i="62"/>
  <c r="LQ5"/>
  <c r="LR14" i="63"/>
  <c r="LQ14"/>
  <c r="LR7" i="62"/>
  <c r="LQ7"/>
  <c r="LR24"/>
  <c r="LQ24"/>
  <c r="LR9"/>
  <c r="LQ9"/>
  <c r="LR25"/>
  <c r="LQ25"/>
  <c r="LR7" i="63"/>
  <c r="LQ7"/>
  <c r="LR15"/>
  <c r="LQ15"/>
  <c r="LR23"/>
  <c r="LQ23"/>
  <c r="LR30"/>
  <c r="LQ30"/>
  <c r="LR9" i="64"/>
  <c r="LR14"/>
  <c r="LR24"/>
  <c r="LR30" i="62"/>
  <c r="LQ30"/>
  <c r="LR15"/>
  <c r="LQ15"/>
  <c r="LR10" i="63"/>
  <c r="LQ10"/>
  <c r="LR29"/>
  <c r="LQ29"/>
  <c r="LR3" i="62"/>
  <c r="LQ3"/>
  <c r="LQ20"/>
  <c r="LR20"/>
  <c r="LQ6"/>
  <c r="LR6"/>
  <c r="LR21"/>
  <c r="LQ21"/>
  <c r="LR5" i="63"/>
  <c r="LQ5"/>
  <c r="LR13"/>
  <c r="LQ13"/>
  <c r="LR21"/>
  <c r="LQ21"/>
  <c r="LR28"/>
  <c r="LQ28"/>
  <c r="LR16" i="64"/>
  <c r="LR30"/>
  <c r="LR23" i="62"/>
  <c r="LQ23"/>
  <c r="LR3" i="64"/>
  <c r="LR6"/>
  <c r="LR10"/>
  <c r="LR13"/>
  <c r="LR17"/>
  <c r="LR21"/>
  <c r="LR25"/>
  <c r="LR29"/>
  <c r="LQ10" i="62"/>
  <c r="LR10"/>
  <c r="LR26"/>
  <c r="LQ26"/>
  <c r="LR11"/>
  <c r="LQ11"/>
  <c r="LR27"/>
  <c r="LQ27"/>
  <c r="LR8" i="63"/>
  <c r="LQ8"/>
  <c r="LR16"/>
  <c r="LQ16"/>
  <c r="LR24"/>
  <c r="LQ24"/>
  <c r="LR31"/>
  <c r="LQ31"/>
  <c r="LR4" i="64"/>
  <c r="LR18"/>
  <c r="LR25" i="63"/>
  <c r="LQ25"/>
  <c r="LQ16" i="62"/>
  <c r="LR16"/>
  <c r="LQ2"/>
  <c r="LR2"/>
  <c r="LR17"/>
  <c r="LQ17"/>
  <c r="LR3" i="63"/>
  <c r="LQ3"/>
  <c r="LR11"/>
  <c r="LQ11"/>
  <c r="LR19"/>
  <c r="LQ19"/>
  <c r="LR26"/>
  <c r="LQ26"/>
  <c r="LR12" i="64"/>
  <c r="LR20"/>
  <c r="LR28"/>
  <c r="LR22" i="62"/>
  <c r="LQ22"/>
  <c r="LQ8"/>
  <c r="LR8"/>
  <c r="LR6" i="63"/>
  <c r="LQ6"/>
  <c r="LR22"/>
  <c r="LQ22"/>
  <c r="AI3" i="61"/>
  <c r="AS3"/>
  <c r="BW3"/>
  <c r="CG3"/>
  <c r="DM3"/>
  <c r="DX3"/>
  <c r="AI4"/>
  <c r="CQ5"/>
  <c r="CQ6"/>
  <c r="CR7"/>
  <c r="CS7" s="1"/>
  <c r="CT7" s="1"/>
  <c r="BN2"/>
  <c r="BO2" s="1"/>
  <c r="BP2" s="1"/>
  <c r="DC2"/>
  <c r="DD2" s="1"/>
  <c r="DE2" s="1"/>
  <c r="BD4"/>
  <c r="BE4" s="1"/>
  <c r="BF4" s="1"/>
  <c r="BD2"/>
  <c r="BE2" s="1"/>
  <c r="BF2" s="1"/>
  <c r="EJ2"/>
  <c r="EK2" s="1"/>
  <c r="EL2" s="1"/>
  <c r="AI2"/>
  <c r="BW2"/>
  <c r="CQ2"/>
  <c r="DM2"/>
  <c r="AS4"/>
  <c r="BM4"/>
  <c r="CQ4"/>
  <c r="M14" i="62" l="1"/>
  <c r="N14" s="1"/>
  <c r="O14" s="1"/>
  <c r="S14"/>
  <c r="T14" s="1"/>
  <c r="U14" s="1"/>
  <c r="Z14"/>
  <c r="AA14"/>
  <c r="AK14"/>
  <c r="AL14"/>
  <c r="AM14" s="1"/>
  <c r="AV14"/>
  <c r="AW14"/>
  <c r="BG14"/>
  <c r="BH14"/>
  <c r="BR14"/>
  <c r="BS14"/>
  <c r="CC14"/>
  <c r="CD14"/>
  <c r="CK14"/>
  <c r="CQ14"/>
  <c r="CZ14"/>
  <c r="DA14"/>
  <c r="DK14"/>
  <c r="DL14"/>
  <c r="EC14"/>
  <c r="ED14"/>
  <c r="EN14"/>
  <c r="EO14"/>
  <c r="EP14" s="1"/>
  <c r="EY14"/>
  <c r="EZ14"/>
  <c r="FJ14"/>
  <c r="FK14"/>
  <c r="FL14" s="1"/>
  <c r="FU14"/>
  <c r="FV14"/>
  <c r="GF14"/>
  <c r="GG14"/>
  <c r="GH14" s="1"/>
  <c r="GQ14"/>
  <c r="GR14"/>
  <c r="GY14"/>
  <c r="HE14"/>
  <c r="M30"/>
  <c r="N30" s="1"/>
  <c r="O30" s="1"/>
  <c r="S30"/>
  <c r="T30" s="1"/>
  <c r="U30" s="1"/>
  <c r="Z30"/>
  <c r="AA30"/>
  <c r="AK30"/>
  <c r="AL30"/>
  <c r="AV30"/>
  <c r="AW30"/>
  <c r="BG30"/>
  <c r="BH30"/>
  <c r="BR30"/>
  <c r="BS30"/>
  <c r="CC30"/>
  <c r="CD30"/>
  <c r="CK30"/>
  <c r="CQ30"/>
  <c r="CZ30"/>
  <c r="DA30"/>
  <c r="DK30"/>
  <c r="DL30"/>
  <c r="EC30"/>
  <c r="ED30"/>
  <c r="EN30"/>
  <c r="EO30"/>
  <c r="EP30" s="1"/>
  <c r="EY30"/>
  <c r="EZ30"/>
  <c r="FJ30"/>
  <c r="FK30"/>
  <c r="FL30" s="1"/>
  <c r="FU30"/>
  <c r="FV30"/>
  <c r="GF30"/>
  <c r="GG30"/>
  <c r="GH30" s="1"/>
  <c r="GQ30"/>
  <c r="GR30"/>
  <c r="GY30"/>
  <c r="HJ30" s="1"/>
  <c r="LV30" s="1"/>
  <c r="HE30"/>
  <c r="GT14" l="1"/>
  <c r="GU14" s="1"/>
  <c r="GV14" s="1"/>
  <c r="GS14"/>
  <c r="GT30"/>
  <c r="GU30" s="1"/>
  <c r="GV30" s="1"/>
  <c r="GS30"/>
  <c r="FX30"/>
  <c r="FY30" s="1"/>
  <c r="FZ30" s="1"/>
  <c r="FW30"/>
  <c r="FB30"/>
  <c r="FC30" s="1"/>
  <c r="FD30" s="1"/>
  <c r="FA30"/>
  <c r="DC30"/>
  <c r="DD30" s="1"/>
  <c r="DE30" s="1"/>
  <c r="DB30"/>
  <c r="DN30"/>
  <c r="DO30" s="1"/>
  <c r="DP30" s="1"/>
  <c r="DM30"/>
  <c r="BU30"/>
  <c r="BV30" s="1"/>
  <c r="BW30" s="1"/>
  <c r="BT30"/>
  <c r="AY30"/>
  <c r="AZ30" s="1"/>
  <c r="BA30" s="1"/>
  <c r="AX30"/>
  <c r="AC30"/>
  <c r="AD30" s="1"/>
  <c r="AE30" s="1"/>
  <c r="AB30"/>
  <c r="DN14"/>
  <c r="DO14" s="1"/>
  <c r="DP14" s="1"/>
  <c r="DM14"/>
  <c r="BU14"/>
  <c r="BV14" s="1"/>
  <c r="BW14" s="1"/>
  <c r="BT14"/>
  <c r="AY14"/>
  <c r="AZ14" s="1"/>
  <c r="BA14" s="1"/>
  <c r="AX14"/>
  <c r="EF30"/>
  <c r="EG30" s="1"/>
  <c r="EH30" s="1"/>
  <c r="EE30"/>
  <c r="CF30"/>
  <c r="CG30" s="1"/>
  <c r="CH30" s="1"/>
  <c r="CE30"/>
  <c r="BJ30"/>
  <c r="BK30" s="1"/>
  <c r="BL30" s="1"/>
  <c r="BI30"/>
  <c r="AN30"/>
  <c r="AO30" s="1"/>
  <c r="AP30" s="1"/>
  <c r="AM30"/>
  <c r="FX14"/>
  <c r="FY14" s="1"/>
  <c r="FZ14" s="1"/>
  <c r="FW14"/>
  <c r="FB14"/>
  <c r="FC14" s="1"/>
  <c r="FD14" s="1"/>
  <c r="FA14"/>
  <c r="EF14"/>
  <c r="EG14" s="1"/>
  <c r="EH14" s="1"/>
  <c r="EE14"/>
  <c r="DC14"/>
  <c r="DD14" s="1"/>
  <c r="DE14" s="1"/>
  <c r="DB14"/>
  <c r="CF14"/>
  <c r="CG14" s="1"/>
  <c r="CH14" s="1"/>
  <c r="CE14"/>
  <c r="BJ14"/>
  <c r="BK14" s="1"/>
  <c r="BL14" s="1"/>
  <c r="BI14"/>
  <c r="AC14"/>
  <c r="AD14" s="1"/>
  <c r="AE14" s="1"/>
  <c r="AB14"/>
  <c r="AN14"/>
  <c r="AO14" s="1"/>
  <c r="AP14" s="1"/>
  <c r="HK14"/>
  <c r="HJ14"/>
  <c r="LV14" s="1"/>
  <c r="EQ14"/>
  <c r="ER14" s="1"/>
  <c r="ES14" s="1"/>
  <c r="CL14"/>
  <c r="CM14" s="1"/>
  <c r="GI14"/>
  <c r="GJ14" s="1"/>
  <c r="GK14" s="1"/>
  <c r="FM14"/>
  <c r="FN14" s="1"/>
  <c r="FO14" s="1"/>
  <c r="DS14"/>
  <c r="DT14" s="1"/>
  <c r="CR14"/>
  <c r="CS14" s="1"/>
  <c r="FM30"/>
  <c r="FN30" s="1"/>
  <c r="FO30" s="1"/>
  <c r="GI30"/>
  <c r="GJ30" s="1"/>
  <c r="GK30" s="1"/>
  <c r="EQ30"/>
  <c r="ER30" s="1"/>
  <c r="ES30" s="1"/>
  <c r="HK30"/>
  <c r="CL30"/>
  <c r="CM30" s="1"/>
  <c r="DS30"/>
  <c r="DT30" s="1"/>
  <c r="CR30"/>
  <c r="CS30" s="1"/>
  <c r="LW30" l="1"/>
  <c r="LW14"/>
  <c r="CT30"/>
  <c r="CU30" s="1"/>
  <c r="CN14"/>
  <c r="CO14" s="1"/>
  <c r="CN30"/>
  <c r="CO30" s="1"/>
  <c r="CT14"/>
  <c r="CU14" s="1"/>
  <c r="GZ14"/>
  <c r="HA14" s="1"/>
  <c r="DU14"/>
  <c r="DV14" s="1"/>
  <c r="DW14" s="1"/>
  <c r="HF14"/>
  <c r="HG14" s="1"/>
  <c r="GZ30"/>
  <c r="HA30" s="1"/>
  <c r="DU30"/>
  <c r="DV30" s="1"/>
  <c r="DW30" s="1"/>
  <c r="HF30"/>
  <c r="HG30" s="1"/>
  <c r="CP30" l="1"/>
  <c r="CV14"/>
  <c r="CV30"/>
  <c r="CP14"/>
  <c r="HH14"/>
  <c r="HI14" s="1"/>
  <c r="HB14"/>
  <c r="HC14" s="1"/>
  <c r="HL14"/>
  <c r="LX14" s="1"/>
  <c r="HH30"/>
  <c r="HI30" s="1"/>
  <c r="HB30"/>
  <c r="HC30" s="1"/>
  <c r="HL30"/>
  <c r="LX30" s="1"/>
  <c r="HM30" l="1"/>
  <c r="HM14"/>
  <c r="HN14"/>
  <c r="LY14" s="1"/>
  <c r="HD14"/>
  <c r="HN30"/>
  <c r="LY30" s="1"/>
  <c r="HD30"/>
  <c r="HO14" l="1"/>
  <c r="HO30"/>
  <c r="HP14"/>
  <c r="HP30"/>
  <c r="MA14" l="1"/>
  <c r="LZ14"/>
  <c r="MA30"/>
  <c r="LZ30"/>
  <c r="M30" i="66"/>
  <c r="N30" s="1"/>
  <c r="O30" s="1"/>
  <c r="S30"/>
  <c r="T30" s="1"/>
  <c r="U30" s="1"/>
  <c r="Z30"/>
  <c r="AA30"/>
  <c r="AK30"/>
  <c r="AL30"/>
  <c r="AM30" s="1"/>
  <c r="AV30"/>
  <c r="AW30"/>
  <c r="BG30"/>
  <c r="BH30"/>
  <c r="BR30"/>
  <c r="BS30"/>
  <c r="BZ30"/>
  <c r="CF30"/>
  <c r="CO30"/>
  <c r="CP30"/>
  <c r="CZ30"/>
  <c r="DA30"/>
  <c r="DK30"/>
  <c r="DL30"/>
  <c r="EC30"/>
  <c r="ED30"/>
  <c r="EN30"/>
  <c r="EO30"/>
  <c r="EP30" s="1"/>
  <c r="EY30"/>
  <c r="EZ30"/>
  <c r="FJ30"/>
  <c r="FK30"/>
  <c r="FL30" s="1"/>
  <c r="FU30"/>
  <c r="FV30"/>
  <c r="GF30"/>
  <c r="GG30"/>
  <c r="GH30" s="1"/>
  <c r="GQ30"/>
  <c r="GR30"/>
  <c r="GY30"/>
  <c r="HE30"/>
  <c r="GT30" l="1"/>
  <c r="GU30" s="1"/>
  <c r="GV30" s="1"/>
  <c r="GS30"/>
  <c r="FX30"/>
  <c r="FY30" s="1"/>
  <c r="FZ30" s="1"/>
  <c r="FW30"/>
  <c r="FB30"/>
  <c r="FC30" s="1"/>
  <c r="FD30" s="1"/>
  <c r="FA30"/>
  <c r="EF30"/>
  <c r="EG30" s="1"/>
  <c r="EH30" s="1"/>
  <c r="EE30"/>
  <c r="DC30"/>
  <c r="DD30" s="1"/>
  <c r="DE30" s="1"/>
  <c r="DB30"/>
  <c r="BJ30"/>
  <c r="BK30" s="1"/>
  <c r="BL30" s="1"/>
  <c r="BI30"/>
  <c r="DN30"/>
  <c r="DO30" s="1"/>
  <c r="DP30" s="1"/>
  <c r="DM30"/>
  <c r="CR30"/>
  <c r="CS30" s="1"/>
  <c r="CT30" s="1"/>
  <c r="CQ30"/>
  <c r="BU30"/>
  <c r="BV30" s="1"/>
  <c r="BW30" s="1"/>
  <c r="BT30"/>
  <c r="AY30"/>
  <c r="AZ30" s="1"/>
  <c r="BA30" s="1"/>
  <c r="AX30"/>
  <c r="AC30"/>
  <c r="AD30" s="1"/>
  <c r="AB30"/>
  <c r="HJ30"/>
  <c r="LV30" s="1"/>
  <c r="HK30"/>
  <c r="EQ30"/>
  <c r="ER30" s="1"/>
  <c r="ES30" s="1"/>
  <c r="AN30"/>
  <c r="AO30" s="1"/>
  <c r="AP30" s="1"/>
  <c r="FM30"/>
  <c r="FN30" s="1"/>
  <c r="FO30" s="1"/>
  <c r="GI30"/>
  <c r="GJ30" s="1"/>
  <c r="GK30" s="1"/>
  <c r="CG30"/>
  <c r="CH30" s="1"/>
  <c r="DS30"/>
  <c r="DT30" s="1"/>
  <c r="CA30"/>
  <c r="CB30" s="1"/>
  <c r="LW30" l="1"/>
  <c r="CI30"/>
  <c r="CJ30" s="1"/>
  <c r="AE30"/>
  <c r="CC30"/>
  <c r="GZ30"/>
  <c r="HA30" s="1"/>
  <c r="DU30"/>
  <c r="DV30" s="1"/>
  <c r="DW30" s="1"/>
  <c r="HF30"/>
  <c r="HL30" l="1"/>
  <c r="LX30" s="1"/>
  <c r="HG30"/>
  <c r="CE30"/>
  <c r="CD30"/>
  <c r="CK30"/>
  <c r="HB30"/>
  <c r="HC30" s="1"/>
  <c r="HH30"/>
  <c r="HM30" l="1"/>
  <c r="HN30"/>
  <c r="LY30" s="1"/>
  <c r="LZ30" s="1"/>
  <c r="HI30"/>
  <c r="HD30"/>
  <c r="HO30" l="1"/>
  <c r="HP30"/>
  <c r="CZ33" i="64"/>
  <c r="CZ34"/>
  <c r="DA33"/>
  <c r="DB33" s="1"/>
  <c r="DK33"/>
  <c r="DK34"/>
  <c r="DL33"/>
  <c r="DM33" s="1"/>
  <c r="HE2" i="66"/>
  <c r="HE3"/>
  <c r="HE4"/>
  <c r="HE5"/>
  <c r="HE6"/>
  <c r="HE7"/>
  <c r="HE8"/>
  <c r="HE62"/>
  <c r="HE9"/>
  <c r="HE63"/>
  <c r="HE10"/>
  <c r="HE11"/>
  <c r="HE12"/>
  <c r="HE13"/>
  <c r="HE14"/>
  <c r="HE15"/>
  <c r="HE16"/>
  <c r="HE17"/>
  <c r="HE18"/>
  <c r="HE19"/>
  <c r="HE20"/>
  <c r="HE21"/>
  <c r="HE64"/>
  <c r="HE22"/>
  <c r="HE65"/>
  <c r="HE66"/>
  <c r="HE23"/>
  <c r="HE24"/>
  <c r="HE67"/>
  <c r="HE25"/>
  <c r="HE26"/>
  <c r="HE71"/>
  <c r="HE27"/>
  <c r="HE68"/>
  <c r="HE69"/>
  <c r="HE28"/>
  <c r="HE29"/>
  <c r="HE72"/>
  <c r="HE70"/>
  <c r="HE3" i="64"/>
  <c r="HE4"/>
  <c r="HE5"/>
  <c r="HE43"/>
  <c r="HE6"/>
  <c r="HE7"/>
  <c r="HE8"/>
  <c r="HE9"/>
  <c r="HE10"/>
  <c r="HE44"/>
  <c r="HE11"/>
  <c r="HE12"/>
  <c r="HE13"/>
  <c r="HE14"/>
  <c r="HE15"/>
  <c r="HE16"/>
  <c r="HE17"/>
  <c r="HE18"/>
  <c r="HE19"/>
  <c r="HE20"/>
  <c r="HE21"/>
  <c r="HE22"/>
  <c r="HE23"/>
  <c r="HE24"/>
  <c r="HE25"/>
  <c r="HE26"/>
  <c r="HE27"/>
  <c r="HE28"/>
  <c r="HE29"/>
  <c r="HE30"/>
  <c r="HE31"/>
  <c r="HE32"/>
  <c r="HE33"/>
  <c r="HE34"/>
  <c r="HE45"/>
  <c r="HE37" i="63"/>
  <c r="HE36"/>
  <c r="HE35"/>
  <c r="HE34"/>
  <c r="HE33"/>
  <c r="HE32"/>
  <c r="HE31"/>
  <c r="HE30"/>
  <c r="HE29"/>
  <c r="HE28"/>
  <c r="HE27"/>
  <c r="HE26"/>
  <c r="HE25"/>
  <c r="HE43"/>
  <c r="HE24"/>
  <c r="HE23"/>
  <c r="HE22"/>
  <c r="HE21"/>
  <c r="HE20"/>
  <c r="HE19"/>
  <c r="HE18"/>
  <c r="HE17"/>
  <c r="HE16"/>
  <c r="HE15"/>
  <c r="HE14"/>
  <c r="HE13"/>
  <c r="HE12"/>
  <c r="HE11"/>
  <c r="HE10"/>
  <c r="HE9"/>
  <c r="HE8"/>
  <c r="HE7"/>
  <c r="HE6"/>
  <c r="HE5"/>
  <c r="HE4"/>
  <c r="HE3"/>
  <c r="HE3" i="62"/>
  <c r="HE4"/>
  <c r="HE5"/>
  <c r="HE6"/>
  <c r="HE7"/>
  <c r="HE8"/>
  <c r="HE9"/>
  <c r="HE10"/>
  <c r="HE11"/>
  <c r="HE45"/>
  <c r="HE12"/>
  <c r="HE13"/>
  <c r="HE15"/>
  <c r="HE42"/>
  <c r="HE16"/>
  <c r="HE17"/>
  <c r="HE18"/>
  <c r="HE19"/>
  <c r="HE41"/>
  <c r="HE43"/>
  <c r="HE20"/>
  <c r="HE21"/>
  <c r="HE22"/>
  <c r="HE23"/>
  <c r="HE24"/>
  <c r="HE25"/>
  <c r="HE26"/>
  <c r="HE27"/>
  <c r="HE28"/>
  <c r="HE29"/>
  <c r="HE44"/>
  <c r="HE61" i="66"/>
  <c r="GY2"/>
  <c r="GY3"/>
  <c r="GY4"/>
  <c r="GY5"/>
  <c r="GY6"/>
  <c r="GY7"/>
  <c r="GY8"/>
  <c r="GY62"/>
  <c r="GY9"/>
  <c r="GY63"/>
  <c r="GY10"/>
  <c r="GY11"/>
  <c r="GY12"/>
  <c r="GY13"/>
  <c r="GY14"/>
  <c r="GY15"/>
  <c r="GY16"/>
  <c r="GY17"/>
  <c r="GY18"/>
  <c r="GY19"/>
  <c r="GY20"/>
  <c r="GY21"/>
  <c r="GY64"/>
  <c r="GY22"/>
  <c r="GY65"/>
  <c r="GY66"/>
  <c r="GY23"/>
  <c r="GY24"/>
  <c r="GY67"/>
  <c r="GY25"/>
  <c r="GY26"/>
  <c r="GY71"/>
  <c r="GY27"/>
  <c r="GY68"/>
  <c r="GY69"/>
  <c r="GY28"/>
  <c r="GY29"/>
  <c r="GY72"/>
  <c r="GY70"/>
  <c r="GY3" i="64"/>
  <c r="GY4"/>
  <c r="GY5"/>
  <c r="GY43"/>
  <c r="GY6"/>
  <c r="GY7"/>
  <c r="GY8"/>
  <c r="GY9"/>
  <c r="GY10"/>
  <c r="GY44"/>
  <c r="GY11"/>
  <c r="GY12"/>
  <c r="GY13"/>
  <c r="GY14"/>
  <c r="GY15"/>
  <c r="GY16"/>
  <c r="GY17"/>
  <c r="GY18"/>
  <c r="GY19"/>
  <c r="GY20"/>
  <c r="GY21"/>
  <c r="GY22"/>
  <c r="GY23"/>
  <c r="GY24"/>
  <c r="GY25"/>
  <c r="GY26"/>
  <c r="GY27"/>
  <c r="GY28"/>
  <c r="GY29"/>
  <c r="GY30"/>
  <c r="GY31"/>
  <c r="GY32"/>
  <c r="GY33"/>
  <c r="GY34"/>
  <c r="GY45"/>
  <c r="GY2"/>
  <c r="HE2"/>
  <c r="GY3" i="62"/>
  <c r="GY4"/>
  <c r="GY5"/>
  <c r="GY6"/>
  <c r="GY7"/>
  <c r="GY8"/>
  <c r="GY9"/>
  <c r="GY10"/>
  <c r="GY11"/>
  <c r="GY45"/>
  <c r="GY12"/>
  <c r="GY13"/>
  <c r="GY15"/>
  <c r="GY42"/>
  <c r="GY16"/>
  <c r="GY17"/>
  <c r="GY18"/>
  <c r="GY19"/>
  <c r="GY41"/>
  <c r="GY43"/>
  <c r="GY20"/>
  <c r="GY21"/>
  <c r="GY22"/>
  <c r="GY23"/>
  <c r="GY24"/>
  <c r="GY25"/>
  <c r="GY26"/>
  <c r="GY27"/>
  <c r="GY28"/>
  <c r="GY29"/>
  <c r="GY44"/>
  <c r="GY37" i="63"/>
  <c r="GY36"/>
  <c r="GY35"/>
  <c r="GY34"/>
  <c r="GY33"/>
  <c r="GY32"/>
  <c r="GY31"/>
  <c r="GY30"/>
  <c r="GY29"/>
  <c r="GY28"/>
  <c r="GY27"/>
  <c r="GY26"/>
  <c r="GY25"/>
  <c r="GY43"/>
  <c r="GY24"/>
  <c r="GY23"/>
  <c r="GY22"/>
  <c r="GY21"/>
  <c r="GY20"/>
  <c r="GY19"/>
  <c r="GY18"/>
  <c r="GY17"/>
  <c r="GY16"/>
  <c r="GY15"/>
  <c r="GY14"/>
  <c r="GY13"/>
  <c r="GY12"/>
  <c r="GY11"/>
  <c r="GY10"/>
  <c r="GY9"/>
  <c r="GY8"/>
  <c r="GY7"/>
  <c r="GY6"/>
  <c r="GY5"/>
  <c r="GY4"/>
  <c r="GY3"/>
  <c r="GY2"/>
  <c r="MA30" i="66" l="1"/>
  <c r="LR30"/>
  <c r="HE41" i="63"/>
  <c r="HE42"/>
  <c r="HE2"/>
  <c r="HE2" i="62"/>
  <c r="GY61" i="66"/>
  <c r="GY2" i="62" l="1"/>
  <c r="FK2" i="63"/>
  <c r="FL2" s="1"/>
  <c r="FJ2"/>
  <c r="CF45" i="64" l="1"/>
  <c r="CG45" s="1"/>
  <c r="CH45" s="1"/>
  <c r="CK45"/>
  <c r="HJ45" s="1"/>
  <c r="CQ45"/>
  <c r="HK45" s="1"/>
  <c r="GR45"/>
  <c r="GS45" s="1"/>
  <c r="GQ45"/>
  <c r="GG45"/>
  <c r="GH45" s="1"/>
  <c r="GF45"/>
  <c r="FV45"/>
  <c r="FW45" s="1"/>
  <c r="FU45"/>
  <c r="FK45"/>
  <c r="FL45" s="1"/>
  <c r="FJ45"/>
  <c r="EZ45"/>
  <c r="FA45" s="1"/>
  <c r="EY45"/>
  <c r="EO45"/>
  <c r="EP45" s="1"/>
  <c r="EN45"/>
  <c r="ED45"/>
  <c r="EE45" s="1"/>
  <c r="EC45"/>
  <c r="DL45"/>
  <c r="DK45"/>
  <c r="DA45"/>
  <c r="DB45" s="1"/>
  <c r="CZ45"/>
  <c r="BS45"/>
  <c r="BT45" s="1"/>
  <c r="BR45"/>
  <c r="BH45"/>
  <c r="BI45" s="1"/>
  <c r="BG45"/>
  <c r="AW45"/>
  <c r="AX45" s="1"/>
  <c r="AL45"/>
  <c r="AK45"/>
  <c r="AA45"/>
  <c r="AB45" s="1"/>
  <c r="Z45"/>
  <c r="S45"/>
  <c r="T45" s="1"/>
  <c r="U45" s="1"/>
  <c r="M45"/>
  <c r="N45" s="1"/>
  <c r="O45" s="1"/>
  <c r="GY41" i="63"/>
  <c r="GY42"/>
  <c r="EY27" i="66"/>
  <c r="EZ27"/>
  <c r="EY68"/>
  <c r="EZ68"/>
  <c r="FB68" s="1"/>
  <c r="FC68" s="1"/>
  <c r="FD68" s="1"/>
  <c r="EY69"/>
  <c r="EZ69"/>
  <c r="FB69" s="1"/>
  <c r="FC69" s="1"/>
  <c r="FD69" s="1"/>
  <c r="EY28"/>
  <c r="EZ28"/>
  <c r="EY29"/>
  <c r="EZ29"/>
  <c r="EY72"/>
  <c r="EZ72"/>
  <c r="EY70"/>
  <c r="EZ70"/>
  <c r="FB70" s="1"/>
  <c r="FC70" s="1"/>
  <c r="FD70" s="1"/>
  <c r="FJ27"/>
  <c r="FK27"/>
  <c r="FL27" s="1"/>
  <c r="FU27"/>
  <c r="FV27"/>
  <c r="GF27"/>
  <c r="GG27"/>
  <c r="GH27" s="1"/>
  <c r="GQ27"/>
  <c r="GR27"/>
  <c r="FJ68"/>
  <c r="FK68"/>
  <c r="FM68" s="1"/>
  <c r="FN68" s="1"/>
  <c r="FO68" s="1"/>
  <c r="FU68"/>
  <c r="FV68"/>
  <c r="FW68" s="1"/>
  <c r="GF68"/>
  <c r="GG68"/>
  <c r="GI68" s="1"/>
  <c r="GJ68" s="1"/>
  <c r="GK68" s="1"/>
  <c r="GQ68"/>
  <c r="GR68"/>
  <c r="FJ69"/>
  <c r="FK69"/>
  <c r="FU69"/>
  <c r="FV69"/>
  <c r="FX69" s="1"/>
  <c r="FY69" s="1"/>
  <c r="FZ69" s="1"/>
  <c r="GF69"/>
  <c r="GG69"/>
  <c r="GQ69"/>
  <c r="GR69"/>
  <c r="GT69" s="1"/>
  <c r="GU69" s="1"/>
  <c r="GV69" s="1"/>
  <c r="FJ28"/>
  <c r="FK28"/>
  <c r="FU28"/>
  <c r="FV28"/>
  <c r="FW28" s="1"/>
  <c r="GF28"/>
  <c r="GG28"/>
  <c r="GQ28"/>
  <c r="GR28"/>
  <c r="GS28" s="1"/>
  <c r="FJ29"/>
  <c r="FK29"/>
  <c r="FL29" s="1"/>
  <c r="FU29"/>
  <c r="FV29"/>
  <c r="GF29"/>
  <c r="GG29"/>
  <c r="GH29" s="1"/>
  <c r="GQ29"/>
  <c r="GR29"/>
  <c r="FJ72"/>
  <c r="FK72"/>
  <c r="FU72"/>
  <c r="FV72"/>
  <c r="FW72" s="1"/>
  <c r="GF72"/>
  <c r="GG72"/>
  <c r="GQ72"/>
  <c r="GR72"/>
  <c r="GS72" s="1"/>
  <c r="FJ70"/>
  <c r="FK70"/>
  <c r="FU70"/>
  <c r="FV70"/>
  <c r="FX70" s="1"/>
  <c r="FY70" s="1"/>
  <c r="FZ70" s="1"/>
  <c r="GF70"/>
  <c r="GG70"/>
  <c r="GQ70"/>
  <c r="GR70"/>
  <c r="GT70" s="1"/>
  <c r="GU70" s="1"/>
  <c r="GV70" s="1"/>
  <c r="EY32" i="63"/>
  <c r="EZ32"/>
  <c r="FJ32"/>
  <c r="FK32"/>
  <c r="FL32" s="1"/>
  <c r="FU32"/>
  <c r="FV32"/>
  <c r="GF32"/>
  <c r="GG32"/>
  <c r="GH32" s="1"/>
  <c r="GQ32"/>
  <c r="GR32"/>
  <c r="EY33"/>
  <c r="EZ33"/>
  <c r="FJ33"/>
  <c r="FK33"/>
  <c r="FU33"/>
  <c r="FV33"/>
  <c r="FW33" s="1"/>
  <c r="GF33"/>
  <c r="GG33"/>
  <c r="GQ33"/>
  <c r="GR33"/>
  <c r="GS33" s="1"/>
  <c r="EY34"/>
  <c r="EZ34"/>
  <c r="FJ34"/>
  <c r="FK34"/>
  <c r="FL34" s="1"/>
  <c r="FU34"/>
  <c r="FV34"/>
  <c r="GF34"/>
  <c r="GG34"/>
  <c r="GQ34"/>
  <c r="GR34"/>
  <c r="EY35"/>
  <c r="EZ35"/>
  <c r="FA35" s="1"/>
  <c r="FJ35"/>
  <c r="FK35"/>
  <c r="FU35"/>
  <c r="FV35"/>
  <c r="FW35" s="1"/>
  <c r="GF35"/>
  <c r="GG35"/>
  <c r="GQ35"/>
  <c r="GR35"/>
  <c r="GS35" s="1"/>
  <c r="EY36"/>
  <c r="EZ36"/>
  <c r="FJ36"/>
  <c r="FK36"/>
  <c r="FU36"/>
  <c r="FV36"/>
  <c r="GF36"/>
  <c r="GG36"/>
  <c r="GH36" s="1"/>
  <c r="GQ36"/>
  <c r="GR36"/>
  <c r="EY37"/>
  <c r="EZ37"/>
  <c r="FA37" s="1"/>
  <c r="FJ37"/>
  <c r="FK37"/>
  <c r="FU37"/>
  <c r="FV37"/>
  <c r="FW37" s="1"/>
  <c r="GF37"/>
  <c r="GG37"/>
  <c r="GQ37"/>
  <c r="GR37"/>
  <c r="EY33" i="64"/>
  <c r="EZ33"/>
  <c r="FJ33"/>
  <c r="FK33"/>
  <c r="FL33" s="1"/>
  <c r="FU33"/>
  <c r="FV33"/>
  <c r="GF33"/>
  <c r="GG33"/>
  <c r="GH33" s="1"/>
  <c r="GQ33"/>
  <c r="GR33"/>
  <c r="FA34"/>
  <c r="FJ34"/>
  <c r="FK34"/>
  <c r="GQ34"/>
  <c r="GR34"/>
  <c r="EY3" i="63"/>
  <c r="EZ3"/>
  <c r="FJ3"/>
  <c r="FK3"/>
  <c r="FL3" s="1"/>
  <c r="FU3"/>
  <c r="FV3"/>
  <c r="FW3" s="1"/>
  <c r="GF3"/>
  <c r="GG3"/>
  <c r="GH3" s="1"/>
  <c r="GQ3"/>
  <c r="GR3"/>
  <c r="EY4"/>
  <c r="EZ4"/>
  <c r="FA4" s="1"/>
  <c r="FJ4"/>
  <c r="FK4"/>
  <c r="FL4" s="1"/>
  <c r="FU4"/>
  <c r="FV4"/>
  <c r="FW4" s="1"/>
  <c r="GF4"/>
  <c r="GG4"/>
  <c r="GQ4"/>
  <c r="GR4"/>
  <c r="GS4" s="1"/>
  <c r="EY5"/>
  <c r="EZ5"/>
  <c r="FA5" s="1"/>
  <c r="FJ5"/>
  <c r="FK5"/>
  <c r="FL5" s="1"/>
  <c r="FU5"/>
  <c r="FV5"/>
  <c r="GF5"/>
  <c r="GG5"/>
  <c r="GH5" s="1"/>
  <c r="GQ5"/>
  <c r="GR5"/>
  <c r="GS5" s="1"/>
  <c r="EY6"/>
  <c r="EZ6"/>
  <c r="FA6" s="1"/>
  <c r="FJ6"/>
  <c r="FK6"/>
  <c r="FU6"/>
  <c r="FV6"/>
  <c r="FW6" s="1"/>
  <c r="GF6"/>
  <c r="GG6"/>
  <c r="GH6" s="1"/>
  <c r="GQ6"/>
  <c r="GR6"/>
  <c r="GS6" s="1"/>
  <c r="EY7"/>
  <c r="EZ7"/>
  <c r="FJ7"/>
  <c r="FK7"/>
  <c r="FL7" s="1"/>
  <c r="FU7"/>
  <c r="FV7"/>
  <c r="FW7" s="1"/>
  <c r="GF7"/>
  <c r="GG7"/>
  <c r="GH7" s="1"/>
  <c r="GQ7"/>
  <c r="GR7"/>
  <c r="EY8"/>
  <c r="EZ8"/>
  <c r="FA8" s="1"/>
  <c r="FJ8"/>
  <c r="FK8"/>
  <c r="FL8" s="1"/>
  <c r="FU8"/>
  <c r="FV8"/>
  <c r="FW8" s="1"/>
  <c r="GF8"/>
  <c r="GG8"/>
  <c r="GQ8"/>
  <c r="GR8"/>
  <c r="GS8" s="1"/>
  <c r="EY9"/>
  <c r="EZ9"/>
  <c r="FA9" s="1"/>
  <c r="FJ9"/>
  <c r="FK9"/>
  <c r="FL9" s="1"/>
  <c r="FU9"/>
  <c r="FV9"/>
  <c r="GF9"/>
  <c r="GG9"/>
  <c r="GH9" s="1"/>
  <c r="GQ9"/>
  <c r="GR9"/>
  <c r="GS9" s="1"/>
  <c r="EY10"/>
  <c r="EZ10"/>
  <c r="FA10" s="1"/>
  <c r="FJ10"/>
  <c r="FK10"/>
  <c r="FU10"/>
  <c r="FV10"/>
  <c r="FW10" s="1"/>
  <c r="GF10"/>
  <c r="GG10"/>
  <c r="GH10" s="1"/>
  <c r="GQ10"/>
  <c r="GR10"/>
  <c r="GS10" s="1"/>
  <c r="EY11"/>
  <c r="EZ11"/>
  <c r="FJ11"/>
  <c r="FK11"/>
  <c r="FL11" s="1"/>
  <c r="FU11"/>
  <c r="FV11"/>
  <c r="FW11" s="1"/>
  <c r="GF11"/>
  <c r="GG11"/>
  <c r="GH11" s="1"/>
  <c r="GQ11"/>
  <c r="GR11"/>
  <c r="EY12"/>
  <c r="EZ12"/>
  <c r="FA12" s="1"/>
  <c r="FJ12"/>
  <c r="FK12"/>
  <c r="FL12" s="1"/>
  <c r="FU12"/>
  <c r="FV12"/>
  <c r="FW12" s="1"/>
  <c r="GF12"/>
  <c r="GG12"/>
  <c r="GQ12"/>
  <c r="GR12"/>
  <c r="GS12" s="1"/>
  <c r="EY13"/>
  <c r="EZ13"/>
  <c r="FA13" s="1"/>
  <c r="FJ13"/>
  <c r="FK13"/>
  <c r="FL13" s="1"/>
  <c r="FU13"/>
  <c r="FV13"/>
  <c r="GF13"/>
  <c r="GG13"/>
  <c r="GH13" s="1"/>
  <c r="GQ13"/>
  <c r="GR13"/>
  <c r="GS13" s="1"/>
  <c r="EY14"/>
  <c r="EZ14"/>
  <c r="FA14" s="1"/>
  <c r="FJ14"/>
  <c r="FK14"/>
  <c r="FU14"/>
  <c r="FV14"/>
  <c r="FW14" s="1"/>
  <c r="GF14"/>
  <c r="GG14"/>
  <c r="GH14" s="1"/>
  <c r="GQ14"/>
  <c r="GR14"/>
  <c r="GS14" s="1"/>
  <c r="EY15"/>
  <c r="EZ15"/>
  <c r="FJ15"/>
  <c r="FK15"/>
  <c r="FL15" s="1"/>
  <c r="FU15"/>
  <c r="FV15"/>
  <c r="FW15" s="1"/>
  <c r="GF15"/>
  <c r="GG15"/>
  <c r="GH15" s="1"/>
  <c r="GQ15"/>
  <c r="GR15"/>
  <c r="EY16"/>
  <c r="EZ16"/>
  <c r="FA16" s="1"/>
  <c r="FJ16"/>
  <c r="FK16"/>
  <c r="FL16" s="1"/>
  <c r="FU16"/>
  <c r="FV16"/>
  <c r="FW16" s="1"/>
  <c r="GF16"/>
  <c r="GG16"/>
  <c r="GQ16"/>
  <c r="GR16"/>
  <c r="GS16" s="1"/>
  <c r="EY17"/>
  <c r="EZ17"/>
  <c r="FA17" s="1"/>
  <c r="FJ17"/>
  <c r="FK17"/>
  <c r="FL17" s="1"/>
  <c r="FU17"/>
  <c r="FV17"/>
  <c r="GF17"/>
  <c r="GG17"/>
  <c r="GH17" s="1"/>
  <c r="GQ17"/>
  <c r="GR17"/>
  <c r="GS17" s="1"/>
  <c r="EY18"/>
  <c r="EZ18"/>
  <c r="FA18" s="1"/>
  <c r="FJ18"/>
  <c r="FK18"/>
  <c r="FU18"/>
  <c r="FV18"/>
  <c r="FW18" s="1"/>
  <c r="GF18"/>
  <c r="GG18"/>
  <c r="GH18" s="1"/>
  <c r="GQ18"/>
  <c r="GR18"/>
  <c r="GS18" s="1"/>
  <c r="EY19"/>
  <c r="EZ19"/>
  <c r="FJ19"/>
  <c r="FK19"/>
  <c r="FL19" s="1"/>
  <c r="FU19"/>
  <c r="FV19"/>
  <c r="FW19" s="1"/>
  <c r="GF19"/>
  <c r="GG19"/>
  <c r="GH19" s="1"/>
  <c r="GQ19"/>
  <c r="GR19"/>
  <c r="EY20"/>
  <c r="EZ20"/>
  <c r="FA20" s="1"/>
  <c r="FJ20"/>
  <c r="FK20"/>
  <c r="FL20" s="1"/>
  <c r="FU20"/>
  <c r="FV20"/>
  <c r="FW20" s="1"/>
  <c r="GF20"/>
  <c r="GG20"/>
  <c r="GQ20"/>
  <c r="GR20"/>
  <c r="GS20" s="1"/>
  <c r="EY21"/>
  <c r="EZ21"/>
  <c r="FA21" s="1"/>
  <c r="FJ21"/>
  <c r="FK21"/>
  <c r="FL21" s="1"/>
  <c r="FU21"/>
  <c r="FV21"/>
  <c r="GF21"/>
  <c r="GG21"/>
  <c r="GH21" s="1"/>
  <c r="GQ21"/>
  <c r="GR21"/>
  <c r="GS21" s="1"/>
  <c r="EY22"/>
  <c r="EZ22"/>
  <c r="FA22" s="1"/>
  <c r="FJ22"/>
  <c r="FK22"/>
  <c r="FU22"/>
  <c r="FV22"/>
  <c r="FW22" s="1"/>
  <c r="GF22"/>
  <c r="GG22"/>
  <c r="GH22" s="1"/>
  <c r="GQ22"/>
  <c r="GR22"/>
  <c r="GS22" s="1"/>
  <c r="EY23"/>
  <c r="EZ23"/>
  <c r="FJ23"/>
  <c r="FK23"/>
  <c r="FL23" s="1"/>
  <c r="FU23"/>
  <c r="FV23"/>
  <c r="FW23" s="1"/>
  <c r="GF23"/>
  <c r="GG23"/>
  <c r="GH23" s="1"/>
  <c r="GQ23"/>
  <c r="GR23"/>
  <c r="EY24"/>
  <c r="EZ24"/>
  <c r="FA24" s="1"/>
  <c r="FJ24"/>
  <c r="FK24"/>
  <c r="FL24" s="1"/>
  <c r="FU24"/>
  <c r="FV24"/>
  <c r="FW24" s="1"/>
  <c r="GF24"/>
  <c r="GG24"/>
  <c r="GQ24"/>
  <c r="GR24"/>
  <c r="GS24" s="1"/>
  <c r="EY43"/>
  <c r="EZ43"/>
  <c r="FA43" s="1"/>
  <c r="FJ43"/>
  <c r="FK43"/>
  <c r="FL43" s="1"/>
  <c r="FU43"/>
  <c r="FV43"/>
  <c r="GF43"/>
  <c r="GG43"/>
  <c r="GH43" s="1"/>
  <c r="GQ43"/>
  <c r="GR43"/>
  <c r="GS43" s="1"/>
  <c r="EY25"/>
  <c r="EZ25"/>
  <c r="FA25" s="1"/>
  <c r="FJ25"/>
  <c r="FK25"/>
  <c r="FU25"/>
  <c r="FV25"/>
  <c r="FW25" s="1"/>
  <c r="GF25"/>
  <c r="GG25"/>
  <c r="GH25" s="1"/>
  <c r="GQ25"/>
  <c r="GR25"/>
  <c r="GS25" s="1"/>
  <c r="EY26"/>
  <c r="EZ26"/>
  <c r="FJ26"/>
  <c r="FK26"/>
  <c r="FL26" s="1"/>
  <c r="FU26"/>
  <c r="FV26"/>
  <c r="FW26" s="1"/>
  <c r="GF26"/>
  <c r="GG26"/>
  <c r="GH26" s="1"/>
  <c r="GQ26"/>
  <c r="GR26"/>
  <c r="EY27"/>
  <c r="EZ27"/>
  <c r="FA27" s="1"/>
  <c r="FJ27"/>
  <c r="FK27"/>
  <c r="FL27" s="1"/>
  <c r="FU27"/>
  <c r="FV27"/>
  <c r="FW27" s="1"/>
  <c r="GF27"/>
  <c r="GG27"/>
  <c r="GQ27"/>
  <c r="GR27"/>
  <c r="GS27" s="1"/>
  <c r="EY28"/>
  <c r="EZ28"/>
  <c r="FA28" s="1"/>
  <c r="FJ28"/>
  <c r="FK28"/>
  <c r="FL28" s="1"/>
  <c r="FU28"/>
  <c r="FV28"/>
  <c r="GF28"/>
  <c r="GG28"/>
  <c r="GH28" s="1"/>
  <c r="GQ28"/>
  <c r="GR28"/>
  <c r="GS28" s="1"/>
  <c r="EY29"/>
  <c r="EZ29"/>
  <c r="FA29" s="1"/>
  <c r="FJ29"/>
  <c r="FK29"/>
  <c r="FU29"/>
  <c r="FV29"/>
  <c r="FW29" s="1"/>
  <c r="GF29"/>
  <c r="GG29"/>
  <c r="GH29" s="1"/>
  <c r="GQ29"/>
  <c r="GR29"/>
  <c r="GS29" s="1"/>
  <c r="EY41"/>
  <c r="EZ41"/>
  <c r="FB41" s="1"/>
  <c r="FC41" s="1"/>
  <c r="FD41" s="1"/>
  <c r="FJ41"/>
  <c r="FK41"/>
  <c r="FU41"/>
  <c r="FV41"/>
  <c r="FW41" s="1"/>
  <c r="GF41"/>
  <c r="GG41"/>
  <c r="GQ41"/>
  <c r="GR41"/>
  <c r="GT41" s="1"/>
  <c r="GU41" s="1"/>
  <c r="GV41" s="1"/>
  <c r="EY30"/>
  <c r="EZ30"/>
  <c r="FA30" s="1"/>
  <c r="FJ30"/>
  <c r="FK30"/>
  <c r="FL30" s="1"/>
  <c r="FU30"/>
  <c r="FV30"/>
  <c r="FW30" s="1"/>
  <c r="GF30"/>
  <c r="GG30"/>
  <c r="GQ30"/>
  <c r="GR30"/>
  <c r="GS30" s="1"/>
  <c r="EY42"/>
  <c r="EZ42"/>
  <c r="FA42" s="1"/>
  <c r="FJ42"/>
  <c r="FK42"/>
  <c r="FL42" s="1"/>
  <c r="FU42"/>
  <c r="FV42"/>
  <c r="GF42"/>
  <c r="GG42"/>
  <c r="GH42" s="1"/>
  <c r="GQ42"/>
  <c r="GR42"/>
  <c r="GS42" s="1"/>
  <c r="EY31"/>
  <c r="EZ31"/>
  <c r="FA31" s="1"/>
  <c r="FJ31"/>
  <c r="FK31"/>
  <c r="FU31"/>
  <c r="FV31"/>
  <c r="FW31" s="1"/>
  <c r="GF31"/>
  <c r="GG31"/>
  <c r="GH31" s="1"/>
  <c r="GQ31"/>
  <c r="GR31"/>
  <c r="GS31" s="1"/>
  <c r="EY3" i="64"/>
  <c r="EZ3"/>
  <c r="FJ3"/>
  <c r="FK3"/>
  <c r="FL3" s="1"/>
  <c r="FU3"/>
  <c r="FV3"/>
  <c r="GF3"/>
  <c r="GG3"/>
  <c r="GH3" s="1"/>
  <c r="GQ3"/>
  <c r="GR3"/>
  <c r="GS3" s="1"/>
  <c r="EY4"/>
  <c r="EZ4"/>
  <c r="FA4" s="1"/>
  <c r="FJ4"/>
  <c r="FK4"/>
  <c r="FL4" s="1"/>
  <c r="FU4"/>
  <c r="FV4"/>
  <c r="FW4" s="1"/>
  <c r="GF4"/>
  <c r="GG4"/>
  <c r="GH4" s="1"/>
  <c r="GQ4"/>
  <c r="GR4"/>
  <c r="GS4" s="1"/>
  <c r="EY5"/>
  <c r="EZ5"/>
  <c r="FJ5"/>
  <c r="FK5"/>
  <c r="FL5" s="1"/>
  <c r="FU5"/>
  <c r="FV5"/>
  <c r="FW5" s="1"/>
  <c r="GF5"/>
  <c r="GG5"/>
  <c r="GH5" s="1"/>
  <c r="GQ5"/>
  <c r="GR5"/>
  <c r="EY43"/>
  <c r="EZ43"/>
  <c r="FA43" s="1"/>
  <c r="FJ43"/>
  <c r="FK43"/>
  <c r="FU43"/>
  <c r="FV43"/>
  <c r="FW43" s="1"/>
  <c r="GF43"/>
  <c r="GG43"/>
  <c r="GQ43"/>
  <c r="GR43"/>
  <c r="GS43" s="1"/>
  <c r="EY6"/>
  <c r="EZ6"/>
  <c r="FA6" s="1"/>
  <c r="FJ6"/>
  <c r="FK6"/>
  <c r="FL6" s="1"/>
  <c r="FU6"/>
  <c r="FV6"/>
  <c r="FW6" s="1"/>
  <c r="GF6"/>
  <c r="GG6"/>
  <c r="GH6" s="1"/>
  <c r="GQ6"/>
  <c r="GR6"/>
  <c r="GS6" s="1"/>
  <c r="EY7"/>
  <c r="EZ7"/>
  <c r="FA7" s="1"/>
  <c r="FJ7"/>
  <c r="FK7"/>
  <c r="FU7"/>
  <c r="FV7"/>
  <c r="FW7" s="1"/>
  <c r="GF7"/>
  <c r="GG7"/>
  <c r="GH7" s="1"/>
  <c r="GQ7"/>
  <c r="GR7"/>
  <c r="GS7" s="1"/>
  <c r="EY8"/>
  <c r="EZ8"/>
  <c r="FJ8"/>
  <c r="FK8"/>
  <c r="FL8" s="1"/>
  <c r="FU8"/>
  <c r="FV8"/>
  <c r="GF8"/>
  <c r="GG8"/>
  <c r="GH8" s="1"/>
  <c r="GQ8"/>
  <c r="GR8"/>
  <c r="EY9"/>
  <c r="EZ9"/>
  <c r="FA9" s="1"/>
  <c r="FJ9"/>
  <c r="FK9"/>
  <c r="FL9" s="1"/>
  <c r="FU9"/>
  <c r="FV9"/>
  <c r="FW9" s="1"/>
  <c r="GF9"/>
  <c r="GG9"/>
  <c r="GH9" s="1"/>
  <c r="GQ9"/>
  <c r="GR9"/>
  <c r="GS9" s="1"/>
  <c r="EY10"/>
  <c r="EZ10"/>
  <c r="FA10" s="1"/>
  <c r="FJ10"/>
  <c r="FK10"/>
  <c r="FL10" s="1"/>
  <c r="FU10"/>
  <c r="FV10"/>
  <c r="GF10"/>
  <c r="GG10"/>
  <c r="GH10" s="1"/>
  <c r="GQ10"/>
  <c r="GR10"/>
  <c r="GS10" s="1"/>
  <c r="EY44"/>
  <c r="EZ44"/>
  <c r="FA44" s="1"/>
  <c r="FJ44"/>
  <c r="FK44"/>
  <c r="FU44"/>
  <c r="FV44"/>
  <c r="FW44" s="1"/>
  <c r="GF44"/>
  <c r="GG44"/>
  <c r="GQ44"/>
  <c r="GR44"/>
  <c r="GS44" s="1"/>
  <c r="EY11"/>
  <c r="EZ11"/>
  <c r="FJ11"/>
  <c r="FK11"/>
  <c r="FL11" s="1"/>
  <c r="FU11"/>
  <c r="FV11"/>
  <c r="FW11" s="1"/>
  <c r="GF11"/>
  <c r="GG11"/>
  <c r="GH11" s="1"/>
  <c r="GQ11"/>
  <c r="GR11"/>
  <c r="GS11" s="1"/>
  <c r="EY12"/>
  <c r="EZ12"/>
  <c r="FA12" s="1"/>
  <c r="FJ12"/>
  <c r="FK12"/>
  <c r="FL12" s="1"/>
  <c r="FU12"/>
  <c r="FV12"/>
  <c r="FW12" s="1"/>
  <c r="GF12"/>
  <c r="GG12"/>
  <c r="GQ12"/>
  <c r="GR12"/>
  <c r="GS12" s="1"/>
  <c r="EY13"/>
  <c r="EZ13"/>
  <c r="FA13" s="1"/>
  <c r="FJ13"/>
  <c r="FK13"/>
  <c r="FL13" s="1"/>
  <c r="FU13"/>
  <c r="FV13"/>
  <c r="GF13"/>
  <c r="GG13"/>
  <c r="GH13" s="1"/>
  <c r="GQ13"/>
  <c r="GR13"/>
  <c r="EY14"/>
  <c r="EZ14"/>
  <c r="FA14" s="1"/>
  <c r="FJ14"/>
  <c r="FK14"/>
  <c r="FU14"/>
  <c r="FV14"/>
  <c r="FW14" s="1"/>
  <c r="GF14"/>
  <c r="GG14"/>
  <c r="GQ14"/>
  <c r="GR14"/>
  <c r="GS14" s="1"/>
  <c r="EY15"/>
  <c r="EZ15"/>
  <c r="FA15" s="1"/>
  <c r="FJ15"/>
  <c r="FK15"/>
  <c r="FL15" s="1"/>
  <c r="FU15"/>
  <c r="FV15"/>
  <c r="FW15" s="1"/>
  <c r="GF15"/>
  <c r="GG15"/>
  <c r="GH15" s="1"/>
  <c r="GQ15"/>
  <c r="GR15"/>
  <c r="EY16"/>
  <c r="EZ16"/>
  <c r="FA16" s="1"/>
  <c r="FJ16"/>
  <c r="FK16"/>
  <c r="FL16" s="1"/>
  <c r="FU16"/>
  <c r="FV16"/>
  <c r="FW16" s="1"/>
  <c r="GF16"/>
  <c r="GG16"/>
  <c r="GQ16"/>
  <c r="GR16"/>
  <c r="GS16" s="1"/>
  <c r="EY17"/>
  <c r="EZ17"/>
  <c r="FA17" s="1"/>
  <c r="FJ17"/>
  <c r="FK17"/>
  <c r="FL17" s="1"/>
  <c r="FU17"/>
  <c r="FV17"/>
  <c r="GF17"/>
  <c r="GG17"/>
  <c r="GH17" s="1"/>
  <c r="GQ17"/>
  <c r="GR17"/>
  <c r="GS17" s="1"/>
  <c r="EY18"/>
  <c r="EZ18"/>
  <c r="FA18" s="1"/>
  <c r="FJ18"/>
  <c r="FK18"/>
  <c r="FL18" s="1"/>
  <c r="FU18"/>
  <c r="FV18"/>
  <c r="FW18" s="1"/>
  <c r="GF18"/>
  <c r="GG18"/>
  <c r="GH18" s="1"/>
  <c r="GQ18"/>
  <c r="GR18"/>
  <c r="GS18" s="1"/>
  <c r="EY19"/>
  <c r="EZ19"/>
  <c r="FA19" s="1"/>
  <c r="FJ19"/>
  <c r="FK19"/>
  <c r="FL19" s="1"/>
  <c r="FU19"/>
  <c r="FV19"/>
  <c r="FW19" s="1"/>
  <c r="GF19"/>
  <c r="GG19"/>
  <c r="GH19" s="1"/>
  <c r="GQ19"/>
  <c r="GR19"/>
  <c r="GS19" s="1"/>
  <c r="EY20"/>
  <c r="EZ20"/>
  <c r="FA20" s="1"/>
  <c r="FJ20"/>
  <c r="FK20"/>
  <c r="FL20" s="1"/>
  <c r="FU20"/>
  <c r="FV20"/>
  <c r="FW20" s="1"/>
  <c r="GF20"/>
  <c r="GG20"/>
  <c r="GH20" s="1"/>
  <c r="GQ20"/>
  <c r="GR20"/>
  <c r="GS20" s="1"/>
  <c r="EY21"/>
  <c r="EZ21"/>
  <c r="FA21" s="1"/>
  <c r="FJ21"/>
  <c r="FK21"/>
  <c r="FL21" s="1"/>
  <c r="FU21"/>
  <c r="FV21"/>
  <c r="FW21" s="1"/>
  <c r="GF21"/>
  <c r="GG21"/>
  <c r="GH21" s="1"/>
  <c r="GQ21"/>
  <c r="GR21"/>
  <c r="GS21" s="1"/>
  <c r="EY22"/>
  <c r="EZ22"/>
  <c r="FA22" s="1"/>
  <c r="FJ22"/>
  <c r="FK22"/>
  <c r="FL22" s="1"/>
  <c r="FU22"/>
  <c r="FV22"/>
  <c r="GF22"/>
  <c r="GG22"/>
  <c r="GH22" s="1"/>
  <c r="GQ22"/>
  <c r="GR22"/>
  <c r="EY23"/>
  <c r="EZ23"/>
  <c r="FA23" s="1"/>
  <c r="FJ23"/>
  <c r="FK23"/>
  <c r="FU23"/>
  <c r="FV23"/>
  <c r="FW23" s="1"/>
  <c r="GF23"/>
  <c r="GG23"/>
  <c r="GH23" s="1"/>
  <c r="GQ23"/>
  <c r="GR23"/>
  <c r="GS23" s="1"/>
  <c r="EY24"/>
  <c r="EZ24"/>
  <c r="FA24" s="1"/>
  <c r="FJ24"/>
  <c r="FK24"/>
  <c r="FL24" s="1"/>
  <c r="FU24"/>
  <c r="FV24"/>
  <c r="FW24" s="1"/>
  <c r="GF24"/>
  <c r="GG24"/>
  <c r="GH24" s="1"/>
  <c r="GQ24"/>
  <c r="GR24"/>
  <c r="EY25"/>
  <c r="EZ25"/>
  <c r="FA25" s="1"/>
  <c r="FJ25"/>
  <c r="FK25"/>
  <c r="FL25" s="1"/>
  <c r="FU25"/>
  <c r="FV25"/>
  <c r="FW25" s="1"/>
  <c r="GF25"/>
  <c r="GG25"/>
  <c r="GQ25"/>
  <c r="GR25"/>
  <c r="GS25" s="1"/>
  <c r="EY26"/>
  <c r="EZ26"/>
  <c r="FA26" s="1"/>
  <c r="FJ26"/>
  <c r="FK26"/>
  <c r="FL26" s="1"/>
  <c r="FU26"/>
  <c r="FV26"/>
  <c r="GF26"/>
  <c r="GG26"/>
  <c r="GH26" s="1"/>
  <c r="GQ26"/>
  <c r="GR26"/>
  <c r="GS26" s="1"/>
  <c r="EY27"/>
  <c r="EZ27"/>
  <c r="FA27" s="1"/>
  <c r="FJ27"/>
  <c r="FK27"/>
  <c r="FL27" s="1"/>
  <c r="FU27"/>
  <c r="FV27"/>
  <c r="FW27" s="1"/>
  <c r="GF27"/>
  <c r="GG27"/>
  <c r="GH27" s="1"/>
  <c r="GQ27"/>
  <c r="GR27"/>
  <c r="GS27" s="1"/>
  <c r="EY28"/>
  <c r="EZ28"/>
  <c r="FA28" s="1"/>
  <c r="FJ28"/>
  <c r="FK28"/>
  <c r="FL28" s="1"/>
  <c r="FU28"/>
  <c r="FV28"/>
  <c r="FW28" s="1"/>
  <c r="GF28"/>
  <c r="GG28"/>
  <c r="GH28" s="1"/>
  <c r="GQ28"/>
  <c r="GR28"/>
  <c r="EY29"/>
  <c r="EZ29"/>
  <c r="FA29" s="1"/>
  <c r="FJ29"/>
  <c r="FK29"/>
  <c r="FU29"/>
  <c r="FV29"/>
  <c r="FW29" s="1"/>
  <c r="GF29"/>
  <c r="GG29"/>
  <c r="GQ29"/>
  <c r="GR29"/>
  <c r="GS29" s="1"/>
  <c r="EY30"/>
  <c r="EZ30"/>
  <c r="FJ30"/>
  <c r="FK30"/>
  <c r="FL30" s="1"/>
  <c r="FU30"/>
  <c r="FV30"/>
  <c r="FW30" s="1"/>
  <c r="GF30"/>
  <c r="GG30"/>
  <c r="GH30" s="1"/>
  <c r="GQ30"/>
  <c r="GR30"/>
  <c r="GS30" s="1"/>
  <c r="EY31"/>
  <c r="EZ31"/>
  <c r="FA31" s="1"/>
  <c r="FJ31"/>
  <c r="FK31"/>
  <c r="FU31"/>
  <c r="FV31"/>
  <c r="FW31" s="1"/>
  <c r="GF31"/>
  <c r="GG31"/>
  <c r="GH31" s="1"/>
  <c r="GQ31"/>
  <c r="GR31"/>
  <c r="GS31" s="1"/>
  <c r="EY32"/>
  <c r="EZ32"/>
  <c r="FJ32"/>
  <c r="FK32"/>
  <c r="FL32" s="1"/>
  <c r="FU32"/>
  <c r="FV32"/>
  <c r="FW32" s="1"/>
  <c r="GF32"/>
  <c r="GG32"/>
  <c r="GH32" s="1"/>
  <c r="GQ32"/>
  <c r="GR32"/>
  <c r="EY2" i="66"/>
  <c r="EZ2"/>
  <c r="FA2" s="1"/>
  <c r="FJ2"/>
  <c r="FK2"/>
  <c r="FL2" s="1"/>
  <c r="FU2"/>
  <c r="FV2"/>
  <c r="FW2" s="1"/>
  <c r="GF2"/>
  <c r="GG2"/>
  <c r="GH2" s="1"/>
  <c r="GQ2"/>
  <c r="GR2"/>
  <c r="GS2" s="1"/>
  <c r="EY3"/>
  <c r="EZ3"/>
  <c r="FA3" s="1"/>
  <c r="FJ3"/>
  <c r="FK3"/>
  <c r="FL3" s="1"/>
  <c r="FU3"/>
  <c r="FV3"/>
  <c r="FW3" s="1"/>
  <c r="GF3"/>
  <c r="GG3"/>
  <c r="GH3" s="1"/>
  <c r="GQ3"/>
  <c r="GR3"/>
  <c r="GS3" s="1"/>
  <c r="EY4"/>
  <c r="EZ4"/>
  <c r="FA4" s="1"/>
  <c r="FJ4"/>
  <c r="FK4"/>
  <c r="FU4"/>
  <c r="FV4"/>
  <c r="FW4" s="1"/>
  <c r="GF4"/>
  <c r="GG4"/>
  <c r="GQ4"/>
  <c r="GR4"/>
  <c r="GS4" s="1"/>
  <c r="EY5"/>
  <c r="EZ5"/>
  <c r="FJ5"/>
  <c r="FK5"/>
  <c r="FL5" s="1"/>
  <c r="FU5"/>
  <c r="FV5"/>
  <c r="GF5"/>
  <c r="GG5"/>
  <c r="GH5" s="1"/>
  <c r="GQ5"/>
  <c r="GR5"/>
  <c r="GS5" s="1"/>
  <c r="EY6"/>
  <c r="EZ6"/>
  <c r="FA6" s="1"/>
  <c r="FJ6"/>
  <c r="FK6"/>
  <c r="FL6" s="1"/>
  <c r="FU6"/>
  <c r="FV6"/>
  <c r="FW6" s="1"/>
  <c r="GF6"/>
  <c r="GG6"/>
  <c r="GQ6"/>
  <c r="GR6"/>
  <c r="GS6" s="1"/>
  <c r="EY7"/>
  <c r="EZ7"/>
  <c r="FA7" s="1"/>
  <c r="FJ7"/>
  <c r="FK7"/>
  <c r="FL7" s="1"/>
  <c r="FU7"/>
  <c r="FV7"/>
  <c r="GF7"/>
  <c r="GG7"/>
  <c r="GH7" s="1"/>
  <c r="GQ7"/>
  <c r="GR7"/>
  <c r="GS7" s="1"/>
  <c r="EY8"/>
  <c r="EZ8"/>
  <c r="FA8" s="1"/>
  <c r="FJ8"/>
  <c r="FK8"/>
  <c r="FU8"/>
  <c r="FV8"/>
  <c r="FW8" s="1"/>
  <c r="GF8"/>
  <c r="GG8"/>
  <c r="GQ8"/>
  <c r="GR8"/>
  <c r="GS8" s="1"/>
  <c r="EY62"/>
  <c r="EZ62"/>
  <c r="FJ62"/>
  <c r="FK62"/>
  <c r="FU62"/>
  <c r="FV62"/>
  <c r="FW62" s="1"/>
  <c r="GF62"/>
  <c r="GG62"/>
  <c r="GQ62"/>
  <c r="GR62"/>
  <c r="EY9"/>
  <c r="EZ9"/>
  <c r="FA9" s="1"/>
  <c r="FJ9"/>
  <c r="FK9"/>
  <c r="FL9" s="1"/>
  <c r="FU9"/>
  <c r="FV9"/>
  <c r="FW9" s="1"/>
  <c r="GF9"/>
  <c r="GG9"/>
  <c r="GQ9"/>
  <c r="GR9"/>
  <c r="GS9" s="1"/>
  <c r="EY63"/>
  <c r="EZ63"/>
  <c r="FB63" s="1"/>
  <c r="FC63" s="1"/>
  <c r="FD63" s="1"/>
  <c r="FJ63"/>
  <c r="FK63"/>
  <c r="FU63"/>
  <c r="FV63"/>
  <c r="FX63" s="1"/>
  <c r="FY63" s="1"/>
  <c r="FZ63" s="1"/>
  <c r="GF63"/>
  <c r="GG63"/>
  <c r="GQ63"/>
  <c r="GR63"/>
  <c r="GS63" s="1"/>
  <c r="EY10"/>
  <c r="EZ10"/>
  <c r="FA10" s="1"/>
  <c r="FJ10"/>
  <c r="FK10"/>
  <c r="FL10" s="1"/>
  <c r="FU10"/>
  <c r="FV10"/>
  <c r="FW10" s="1"/>
  <c r="GF10"/>
  <c r="GG10"/>
  <c r="GH10" s="1"/>
  <c r="GQ10"/>
  <c r="GR10"/>
  <c r="GS10" s="1"/>
  <c r="EY11"/>
  <c r="EZ11"/>
  <c r="FJ11"/>
  <c r="FK11"/>
  <c r="FL11" s="1"/>
  <c r="FU11"/>
  <c r="FV11"/>
  <c r="FW11" s="1"/>
  <c r="GF11"/>
  <c r="GG11"/>
  <c r="GH11" s="1"/>
  <c r="GQ11"/>
  <c r="GR11"/>
  <c r="EY12"/>
  <c r="EZ12"/>
  <c r="FA12" s="1"/>
  <c r="FJ12"/>
  <c r="FK12"/>
  <c r="FL12" s="1"/>
  <c r="FU12"/>
  <c r="FV12"/>
  <c r="FW12" s="1"/>
  <c r="GF12"/>
  <c r="GG12"/>
  <c r="GQ12"/>
  <c r="GR12"/>
  <c r="GS12" s="1"/>
  <c r="EY13"/>
  <c r="EZ13"/>
  <c r="FJ13"/>
  <c r="FK13"/>
  <c r="FL13" s="1"/>
  <c r="FU13"/>
  <c r="FV13"/>
  <c r="FW13" s="1"/>
  <c r="GF13"/>
  <c r="GG13"/>
  <c r="GH13" s="1"/>
  <c r="GQ13"/>
  <c r="GR13"/>
  <c r="GS13" s="1"/>
  <c r="EY14"/>
  <c r="EZ14"/>
  <c r="FA14" s="1"/>
  <c r="FJ14"/>
  <c r="FK14"/>
  <c r="FL14" s="1"/>
  <c r="FU14"/>
  <c r="FV14"/>
  <c r="FW14" s="1"/>
  <c r="GF14"/>
  <c r="GG14"/>
  <c r="GH14" s="1"/>
  <c r="GQ14"/>
  <c r="GR14"/>
  <c r="GS14" s="1"/>
  <c r="EY15"/>
  <c r="EZ15"/>
  <c r="FJ15"/>
  <c r="FK15"/>
  <c r="FU15"/>
  <c r="FV15"/>
  <c r="FW15" s="1"/>
  <c r="GF15"/>
  <c r="GG15"/>
  <c r="GH15" s="1"/>
  <c r="GQ15"/>
  <c r="GR15"/>
  <c r="GS15" s="1"/>
  <c r="EY16"/>
  <c r="EZ16"/>
  <c r="FJ16"/>
  <c r="FK16"/>
  <c r="FL16" s="1"/>
  <c r="FU16"/>
  <c r="FV16"/>
  <c r="FW16" s="1"/>
  <c r="GF16"/>
  <c r="GG16"/>
  <c r="GQ16"/>
  <c r="GR16"/>
  <c r="EY17"/>
  <c r="EZ17"/>
  <c r="FJ17"/>
  <c r="FK17"/>
  <c r="FL17" s="1"/>
  <c r="FU17"/>
  <c r="FV17"/>
  <c r="FW17" s="1"/>
  <c r="GF17"/>
  <c r="GG17"/>
  <c r="GQ17"/>
  <c r="GR17"/>
  <c r="GS17" s="1"/>
  <c r="EY18"/>
  <c r="EZ18"/>
  <c r="FA18" s="1"/>
  <c r="FJ18"/>
  <c r="FK18"/>
  <c r="FU18"/>
  <c r="FV18"/>
  <c r="GF18"/>
  <c r="GG18"/>
  <c r="GQ18"/>
  <c r="GR18"/>
  <c r="GS18" s="1"/>
  <c r="EY19"/>
  <c r="EZ19"/>
  <c r="FA19" s="1"/>
  <c r="FJ19"/>
  <c r="FK19"/>
  <c r="FU19"/>
  <c r="FV19"/>
  <c r="FW19" s="1"/>
  <c r="GF19"/>
  <c r="GG19"/>
  <c r="GH19" s="1"/>
  <c r="GQ19"/>
  <c r="GR19"/>
  <c r="EY20"/>
  <c r="EZ20"/>
  <c r="FJ20"/>
  <c r="FK20"/>
  <c r="FU20"/>
  <c r="FV20"/>
  <c r="FW20" s="1"/>
  <c r="GF20"/>
  <c r="GG20"/>
  <c r="GH20" s="1"/>
  <c r="GQ20"/>
  <c r="GR20"/>
  <c r="GS20" s="1"/>
  <c r="EY21"/>
  <c r="EZ21"/>
  <c r="FA21" s="1"/>
  <c r="FJ21"/>
  <c r="FK21"/>
  <c r="FL21" s="1"/>
  <c r="FU21"/>
  <c r="FV21"/>
  <c r="GF21"/>
  <c r="GG21"/>
  <c r="GQ21"/>
  <c r="GR21"/>
  <c r="EY64"/>
  <c r="EZ64"/>
  <c r="FJ64"/>
  <c r="FK64"/>
  <c r="FM64" s="1"/>
  <c r="FN64" s="1"/>
  <c r="FO64" s="1"/>
  <c r="FU64"/>
  <c r="FV64"/>
  <c r="FX64" s="1"/>
  <c r="FY64" s="1"/>
  <c r="FZ64" s="1"/>
  <c r="GF64"/>
  <c r="GG64"/>
  <c r="GI64" s="1"/>
  <c r="GJ64" s="1"/>
  <c r="GK64" s="1"/>
  <c r="GQ64"/>
  <c r="GR64"/>
  <c r="EY22"/>
  <c r="EZ22"/>
  <c r="FA22" s="1"/>
  <c r="FJ22"/>
  <c r="FK22"/>
  <c r="FU22"/>
  <c r="FV22"/>
  <c r="GF22"/>
  <c r="GG22"/>
  <c r="GH22" s="1"/>
  <c r="GQ22"/>
  <c r="GR22"/>
  <c r="GS22" s="1"/>
  <c r="EY65"/>
  <c r="EZ65"/>
  <c r="FB65" s="1"/>
  <c r="FC65" s="1"/>
  <c r="FD65" s="1"/>
  <c r="FJ65"/>
  <c r="FK65"/>
  <c r="FL65" s="1"/>
  <c r="FU65"/>
  <c r="FV65"/>
  <c r="GF65"/>
  <c r="GG65"/>
  <c r="GI65" s="1"/>
  <c r="GJ65" s="1"/>
  <c r="GK65" s="1"/>
  <c r="GQ65"/>
  <c r="GR65"/>
  <c r="GT65" s="1"/>
  <c r="GU65" s="1"/>
  <c r="GV65" s="1"/>
  <c r="EY66"/>
  <c r="EZ66"/>
  <c r="FB66" s="1"/>
  <c r="FC66" s="1"/>
  <c r="FD66" s="1"/>
  <c r="FJ66"/>
  <c r="FK66"/>
  <c r="FU66"/>
  <c r="FV66"/>
  <c r="GF66"/>
  <c r="GG66"/>
  <c r="GQ66"/>
  <c r="GR66"/>
  <c r="EY23"/>
  <c r="EZ23"/>
  <c r="FA23" s="1"/>
  <c r="FJ23"/>
  <c r="FK23"/>
  <c r="FU23"/>
  <c r="FV23"/>
  <c r="GF23"/>
  <c r="GG23"/>
  <c r="GQ23"/>
  <c r="GR23"/>
  <c r="GS23" s="1"/>
  <c r="EY24"/>
  <c r="EZ24"/>
  <c r="FA24" s="1"/>
  <c r="FJ24"/>
  <c r="FK24"/>
  <c r="FU24"/>
  <c r="FV24"/>
  <c r="GF24"/>
  <c r="GG24"/>
  <c r="GH24" s="1"/>
  <c r="GQ24"/>
  <c r="GR24"/>
  <c r="EY67"/>
  <c r="EZ67"/>
  <c r="FB67" s="1"/>
  <c r="FC67" s="1"/>
  <c r="FD67" s="1"/>
  <c r="FJ67"/>
  <c r="FK67"/>
  <c r="FM67" s="1"/>
  <c r="FN67" s="1"/>
  <c r="FO67" s="1"/>
  <c r="FU67"/>
  <c r="FV67"/>
  <c r="GF67"/>
  <c r="GG67"/>
  <c r="GH67" s="1"/>
  <c r="GQ67"/>
  <c r="GR67"/>
  <c r="GT67" s="1"/>
  <c r="GU67" s="1"/>
  <c r="GV67" s="1"/>
  <c r="EY25"/>
  <c r="EZ25"/>
  <c r="FA25" s="1"/>
  <c r="FJ25"/>
  <c r="FK25"/>
  <c r="FL25" s="1"/>
  <c r="FU25"/>
  <c r="FV25"/>
  <c r="GF25"/>
  <c r="GG25"/>
  <c r="GQ25"/>
  <c r="GR25"/>
  <c r="EY26"/>
  <c r="EZ26"/>
  <c r="FA26" s="1"/>
  <c r="FJ26"/>
  <c r="FK26"/>
  <c r="FU26"/>
  <c r="FV26"/>
  <c r="GF26"/>
  <c r="GG26"/>
  <c r="GQ26"/>
  <c r="GR26"/>
  <c r="GS26" s="1"/>
  <c r="EY71"/>
  <c r="EZ71"/>
  <c r="FJ71"/>
  <c r="FK71"/>
  <c r="FL71" s="1"/>
  <c r="FU71"/>
  <c r="FV71"/>
  <c r="FW71" s="1"/>
  <c r="GF71"/>
  <c r="GG71"/>
  <c r="GH71" s="1"/>
  <c r="GQ71"/>
  <c r="GR71"/>
  <c r="EY3" i="62"/>
  <c r="EZ3"/>
  <c r="FA3" s="1"/>
  <c r="FJ3"/>
  <c r="FK3"/>
  <c r="FU3"/>
  <c r="FV3"/>
  <c r="FW3" s="1"/>
  <c r="GF3"/>
  <c r="GG3"/>
  <c r="GH3" s="1"/>
  <c r="GQ3"/>
  <c r="GR3"/>
  <c r="GS3" s="1"/>
  <c r="EY4"/>
  <c r="EZ4"/>
  <c r="FJ4"/>
  <c r="FK4"/>
  <c r="FL4" s="1"/>
  <c r="FU4"/>
  <c r="FV4"/>
  <c r="FW4" s="1"/>
  <c r="GF4"/>
  <c r="GG4"/>
  <c r="GH4" s="1"/>
  <c r="GQ4"/>
  <c r="GR4"/>
  <c r="GS4" s="1"/>
  <c r="EY5"/>
  <c r="EZ5"/>
  <c r="FA5" s="1"/>
  <c r="FJ5"/>
  <c r="FK5"/>
  <c r="FL5" s="1"/>
  <c r="FU5"/>
  <c r="FV5"/>
  <c r="FW5" s="1"/>
  <c r="GF5"/>
  <c r="GG5"/>
  <c r="GH5" s="1"/>
  <c r="GQ5"/>
  <c r="GR5"/>
  <c r="GS5" s="1"/>
  <c r="EY6"/>
  <c r="EZ6"/>
  <c r="FA6" s="1"/>
  <c r="FJ6"/>
  <c r="FK6"/>
  <c r="FU6"/>
  <c r="FV6"/>
  <c r="FW6" s="1"/>
  <c r="GF6"/>
  <c r="GG6"/>
  <c r="GH6" s="1"/>
  <c r="GQ6"/>
  <c r="GR6"/>
  <c r="GS6" s="1"/>
  <c r="EY7"/>
  <c r="EZ7"/>
  <c r="FA7" s="1"/>
  <c r="FJ7"/>
  <c r="FK7"/>
  <c r="FL7" s="1"/>
  <c r="FU7"/>
  <c r="FV7"/>
  <c r="FW7" s="1"/>
  <c r="GF7"/>
  <c r="GG7"/>
  <c r="GQ7"/>
  <c r="GR7"/>
  <c r="EY8"/>
  <c r="EZ8"/>
  <c r="FJ8"/>
  <c r="FK8"/>
  <c r="FL8" s="1"/>
  <c r="FU8"/>
  <c r="FV8"/>
  <c r="FW8" s="1"/>
  <c r="GF8"/>
  <c r="GG8"/>
  <c r="GH8" s="1"/>
  <c r="GQ8"/>
  <c r="GR8"/>
  <c r="GS8" s="1"/>
  <c r="EY9"/>
  <c r="EZ9"/>
  <c r="FA9" s="1"/>
  <c r="FJ9"/>
  <c r="FK9"/>
  <c r="FU9"/>
  <c r="FV9"/>
  <c r="GF9"/>
  <c r="GG9"/>
  <c r="GQ9"/>
  <c r="GR9"/>
  <c r="GS9" s="1"/>
  <c r="EY10"/>
  <c r="EZ10"/>
  <c r="FA10" s="1"/>
  <c r="FJ10"/>
  <c r="FK10"/>
  <c r="FL10" s="1"/>
  <c r="FU10"/>
  <c r="FV10"/>
  <c r="FW10" s="1"/>
  <c r="GF10"/>
  <c r="GG10"/>
  <c r="GH10" s="1"/>
  <c r="GQ10"/>
  <c r="GR10"/>
  <c r="GS10" s="1"/>
  <c r="EY11"/>
  <c r="EZ11"/>
  <c r="FA11" s="1"/>
  <c r="FJ11"/>
  <c r="FK11"/>
  <c r="FL11" s="1"/>
  <c r="FU11"/>
  <c r="FV11"/>
  <c r="FW11" s="1"/>
  <c r="GF11"/>
  <c r="GG11"/>
  <c r="GH11" s="1"/>
  <c r="GQ11"/>
  <c r="GR11"/>
  <c r="GS11" s="1"/>
  <c r="EY45"/>
  <c r="EZ45"/>
  <c r="FA45" s="1"/>
  <c r="FJ45"/>
  <c r="FK45"/>
  <c r="FL45" s="1"/>
  <c r="FU45"/>
  <c r="FV45"/>
  <c r="FW45" s="1"/>
  <c r="GF45"/>
  <c r="GG45"/>
  <c r="GQ45"/>
  <c r="GR45"/>
  <c r="GS45" s="1"/>
  <c r="EY12"/>
  <c r="EZ12"/>
  <c r="FA12" s="1"/>
  <c r="FJ12"/>
  <c r="FK12"/>
  <c r="FL12" s="1"/>
  <c r="FU12"/>
  <c r="FV12"/>
  <c r="FW12" s="1"/>
  <c r="GF12"/>
  <c r="GG12"/>
  <c r="GH12" s="1"/>
  <c r="GQ12"/>
  <c r="GR12"/>
  <c r="GS12" s="1"/>
  <c r="EY13"/>
  <c r="EZ13"/>
  <c r="FJ13"/>
  <c r="FK13"/>
  <c r="FU13"/>
  <c r="FV13"/>
  <c r="GF13"/>
  <c r="GG13"/>
  <c r="GH13" s="1"/>
  <c r="GQ13"/>
  <c r="GR13"/>
  <c r="GS13" s="1"/>
  <c r="EY15"/>
  <c r="EZ15"/>
  <c r="FA15" s="1"/>
  <c r="FJ15"/>
  <c r="FK15"/>
  <c r="FL15" s="1"/>
  <c r="FU15"/>
  <c r="FV15"/>
  <c r="FW15" s="1"/>
  <c r="GF15"/>
  <c r="GG15"/>
  <c r="GH15" s="1"/>
  <c r="GQ15"/>
  <c r="GR15"/>
  <c r="GS15" s="1"/>
  <c r="EY42"/>
  <c r="EZ42"/>
  <c r="FA42" s="1"/>
  <c r="FJ42"/>
  <c r="FK42"/>
  <c r="FL42" s="1"/>
  <c r="FU42"/>
  <c r="FV42"/>
  <c r="FW42" s="1"/>
  <c r="GF42"/>
  <c r="GG42"/>
  <c r="GH42" s="1"/>
  <c r="GQ42"/>
  <c r="GR42"/>
  <c r="EY16"/>
  <c r="EZ16"/>
  <c r="FJ16"/>
  <c r="FK16"/>
  <c r="FL16" s="1"/>
  <c r="FU16"/>
  <c r="FV16"/>
  <c r="FW16" s="1"/>
  <c r="GF16"/>
  <c r="GG16"/>
  <c r="GH16" s="1"/>
  <c r="GQ16"/>
  <c r="GR16"/>
  <c r="GS16" s="1"/>
  <c r="EY17"/>
  <c r="EZ17"/>
  <c r="FA17" s="1"/>
  <c r="FJ17"/>
  <c r="FK17"/>
  <c r="FL17" s="1"/>
  <c r="FU17"/>
  <c r="FV17"/>
  <c r="FW17" s="1"/>
  <c r="GF17"/>
  <c r="GG17"/>
  <c r="GH17" s="1"/>
  <c r="GQ17"/>
  <c r="GR17"/>
  <c r="GS17" s="1"/>
  <c r="EY18"/>
  <c r="EZ18"/>
  <c r="FA18" s="1"/>
  <c r="FJ18"/>
  <c r="FK18"/>
  <c r="FL18" s="1"/>
  <c r="FU18"/>
  <c r="FV18"/>
  <c r="GF18"/>
  <c r="GG18"/>
  <c r="GQ18"/>
  <c r="GR18"/>
  <c r="EY19"/>
  <c r="EZ19"/>
  <c r="FA19" s="1"/>
  <c r="FJ19"/>
  <c r="FK19"/>
  <c r="FL19" s="1"/>
  <c r="FU19"/>
  <c r="FV19"/>
  <c r="FW19" s="1"/>
  <c r="GF19"/>
  <c r="GG19"/>
  <c r="GH19" s="1"/>
  <c r="GQ19"/>
  <c r="GR19"/>
  <c r="GS19" s="1"/>
  <c r="EY41"/>
  <c r="EZ41"/>
  <c r="FJ41"/>
  <c r="FK41"/>
  <c r="FM41" s="1"/>
  <c r="FN41" s="1"/>
  <c r="FO41" s="1"/>
  <c r="FU41"/>
  <c r="FV41"/>
  <c r="FX41" s="1"/>
  <c r="FY41" s="1"/>
  <c r="FZ41" s="1"/>
  <c r="GF41"/>
  <c r="GG41"/>
  <c r="GQ41"/>
  <c r="GR41"/>
  <c r="GS41" s="1"/>
  <c r="EY43"/>
  <c r="EZ43"/>
  <c r="FA43" s="1"/>
  <c r="FJ43"/>
  <c r="FK43"/>
  <c r="FL43" s="1"/>
  <c r="FU43"/>
  <c r="FV43"/>
  <c r="FW43" s="1"/>
  <c r="GF43"/>
  <c r="GG43"/>
  <c r="GQ43"/>
  <c r="GR43"/>
  <c r="GT43" s="1"/>
  <c r="GU43" s="1"/>
  <c r="GV43" s="1"/>
  <c r="EY20"/>
  <c r="EZ20"/>
  <c r="FA20" s="1"/>
  <c r="FJ20"/>
  <c r="FK20"/>
  <c r="FL20" s="1"/>
  <c r="FU20"/>
  <c r="FV20"/>
  <c r="FW20" s="1"/>
  <c r="GF20"/>
  <c r="GG20"/>
  <c r="GQ20"/>
  <c r="GR20"/>
  <c r="GS20" s="1"/>
  <c r="EY21"/>
  <c r="EZ21"/>
  <c r="FA21" s="1"/>
  <c r="FJ21"/>
  <c r="FK21"/>
  <c r="FU21"/>
  <c r="FV21"/>
  <c r="GF21"/>
  <c r="GG21"/>
  <c r="GQ21"/>
  <c r="GR21"/>
  <c r="GS21" s="1"/>
  <c r="EY22"/>
  <c r="EZ22"/>
  <c r="FJ22"/>
  <c r="FK22"/>
  <c r="FU22"/>
  <c r="FV22"/>
  <c r="FW22" s="1"/>
  <c r="GF22"/>
  <c r="GG22"/>
  <c r="GH22" s="1"/>
  <c r="GQ22"/>
  <c r="GR22"/>
  <c r="EY23"/>
  <c r="EZ23"/>
  <c r="FA23" s="1"/>
  <c r="FJ23"/>
  <c r="FK23"/>
  <c r="FU23"/>
  <c r="FV23"/>
  <c r="FW23" s="1"/>
  <c r="GF23"/>
  <c r="GG23"/>
  <c r="GH23" s="1"/>
  <c r="GQ23"/>
  <c r="GR23"/>
  <c r="EY24"/>
  <c r="EZ24"/>
  <c r="FJ24"/>
  <c r="FK24"/>
  <c r="FL24" s="1"/>
  <c r="FU24"/>
  <c r="FV24"/>
  <c r="GF24"/>
  <c r="GG24"/>
  <c r="GQ24"/>
  <c r="GR24"/>
  <c r="EY25"/>
  <c r="EZ25"/>
  <c r="FA25" s="1"/>
  <c r="FJ25"/>
  <c r="FK25"/>
  <c r="FL25" s="1"/>
  <c r="FU25"/>
  <c r="FV25"/>
  <c r="GF25"/>
  <c r="GG25"/>
  <c r="GH25" s="1"/>
  <c r="GQ25"/>
  <c r="GR25"/>
  <c r="GS25" s="1"/>
  <c r="EY26"/>
  <c r="EZ26"/>
  <c r="FA26" s="1"/>
  <c r="FJ26"/>
  <c r="FK26"/>
  <c r="FU26"/>
  <c r="FV26"/>
  <c r="GF26"/>
  <c r="GG26"/>
  <c r="GH26" s="1"/>
  <c r="GQ26"/>
  <c r="GR26"/>
  <c r="GS26" s="1"/>
  <c r="EY27"/>
  <c r="EZ27"/>
  <c r="FA27" s="1"/>
  <c r="FJ27"/>
  <c r="FK27"/>
  <c r="FL27" s="1"/>
  <c r="FU27"/>
  <c r="FV27"/>
  <c r="FW27" s="1"/>
  <c r="GF27"/>
  <c r="GG27"/>
  <c r="GQ27"/>
  <c r="GR27"/>
  <c r="EY28"/>
  <c r="EZ28"/>
  <c r="FA28" s="1"/>
  <c r="FJ28"/>
  <c r="FK28"/>
  <c r="FL28" s="1"/>
  <c r="FU28"/>
  <c r="FV28"/>
  <c r="FW28" s="1"/>
  <c r="GF28"/>
  <c r="GG28"/>
  <c r="GQ28"/>
  <c r="GR28"/>
  <c r="GS28" s="1"/>
  <c r="EY29"/>
  <c r="EZ29"/>
  <c r="FA29" s="1"/>
  <c r="FJ29"/>
  <c r="FK29"/>
  <c r="FU29"/>
  <c r="FV29"/>
  <c r="GF29"/>
  <c r="GG29"/>
  <c r="GQ29"/>
  <c r="GR29"/>
  <c r="GS29" s="1"/>
  <c r="EY44"/>
  <c r="EZ44"/>
  <c r="FJ44"/>
  <c r="FK44"/>
  <c r="FU44"/>
  <c r="FV44"/>
  <c r="FW44" s="1"/>
  <c r="GF44"/>
  <c r="GG44"/>
  <c r="GH44" s="1"/>
  <c r="GQ44"/>
  <c r="GR44"/>
  <c r="GT44" s="1"/>
  <c r="GU44" s="1"/>
  <c r="GV44" s="1"/>
  <c r="GR2" i="63"/>
  <c r="GS2" s="1"/>
  <c r="GQ2"/>
  <c r="GR2" i="64"/>
  <c r="GS2" s="1"/>
  <c r="GQ2"/>
  <c r="GR61" i="66"/>
  <c r="GQ61"/>
  <c r="GR2" i="62"/>
  <c r="GS2" s="1"/>
  <c r="GQ2"/>
  <c r="GG2" i="63"/>
  <c r="GH2" s="1"/>
  <c r="GF2"/>
  <c r="GG2" i="64"/>
  <c r="GH2" s="1"/>
  <c r="GF2"/>
  <c r="GG61" i="66"/>
  <c r="GH61" s="1"/>
  <c r="GF61"/>
  <c r="GG2" i="62"/>
  <c r="GH2" s="1"/>
  <c r="GF2"/>
  <c r="FV2" i="63"/>
  <c r="FU2"/>
  <c r="FV2" i="64"/>
  <c r="FU2"/>
  <c r="FV61" i="66"/>
  <c r="FX61" s="1"/>
  <c r="FY61" s="1"/>
  <c r="FZ61" s="1"/>
  <c r="FU61"/>
  <c r="FV2" i="62"/>
  <c r="FU2"/>
  <c r="FK2" i="64"/>
  <c r="FL2" s="1"/>
  <c r="FJ2"/>
  <c r="FK61" i="66"/>
  <c r="FL61" s="1"/>
  <c r="FJ61"/>
  <c r="FK2" i="62"/>
  <c r="FL2" s="1"/>
  <c r="FJ2"/>
  <c r="EZ2" i="63"/>
  <c r="FA2" s="1"/>
  <c r="EY2"/>
  <c r="EZ2" i="64"/>
  <c r="FA2" s="1"/>
  <c r="EY2"/>
  <c r="EZ61" i="66"/>
  <c r="FA61" s="1"/>
  <c r="EY61"/>
  <c r="EZ2" i="62"/>
  <c r="FA2" s="1"/>
  <c r="EY2"/>
  <c r="EC27" i="66"/>
  <c r="ED27"/>
  <c r="EN27"/>
  <c r="EO27"/>
  <c r="EP27" s="1"/>
  <c r="EC68"/>
  <c r="ED68"/>
  <c r="EF68" s="1"/>
  <c r="EG68" s="1"/>
  <c r="EH68" s="1"/>
  <c r="EN68"/>
  <c r="EO68"/>
  <c r="EP68" s="1"/>
  <c r="EC69"/>
  <c r="ED69"/>
  <c r="EF69" s="1"/>
  <c r="EG69" s="1"/>
  <c r="EH69" s="1"/>
  <c r="EN69"/>
  <c r="EO69"/>
  <c r="EP69" s="1"/>
  <c r="EC28"/>
  <c r="ED28"/>
  <c r="EN28"/>
  <c r="EO28"/>
  <c r="EP28" s="1"/>
  <c r="EC29"/>
  <c r="ED29"/>
  <c r="EN29"/>
  <c r="EO29"/>
  <c r="EP29" s="1"/>
  <c r="EC72"/>
  <c r="ED72"/>
  <c r="EN72"/>
  <c r="EO72"/>
  <c r="EP72" s="1"/>
  <c r="EC70"/>
  <c r="ED70"/>
  <c r="EF70" s="1"/>
  <c r="EG70" s="1"/>
  <c r="EH70" s="1"/>
  <c r="EN70"/>
  <c r="EO70"/>
  <c r="EQ70" s="1"/>
  <c r="ER70" s="1"/>
  <c r="EC33" i="64"/>
  <c r="ED33"/>
  <c r="EN33"/>
  <c r="EO33"/>
  <c r="EN34"/>
  <c r="EO34"/>
  <c r="EP34" s="1"/>
  <c r="EC32" i="63"/>
  <c r="ED32"/>
  <c r="EN32"/>
  <c r="EO32"/>
  <c r="EC33"/>
  <c r="ED33"/>
  <c r="EN33"/>
  <c r="EO33"/>
  <c r="EP33" s="1"/>
  <c r="EC34"/>
  <c r="ED34"/>
  <c r="EN34"/>
  <c r="EO34"/>
  <c r="EP34" s="1"/>
  <c r="EC35"/>
  <c r="ED35"/>
  <c r="EN35"/>
  <c r="EO35"/>
  <c r="EP35" s="1"/>
  <c r="EC36"/>
  <c r="ED36"/>
  <c r="EN36"/>
  <c r="EO36"/>
  <c r="EC37"/>
  <c r="ED37"/>
  <c r="EN37"/>
  <c r="EO37"/>
  <c r="EP37" s="1"/>
  <c r="EC3"/>
  <c r="ED3"/>
  <c r="EE3" s="1"/>
  <c r="EN3"/>
  <c r="EO3"/>
  <c r="EC4"/>
  <c r="ED4"/>
  <c r="EE4" s="1"/>
  <c r="EN4"/>
  <c r="EO4"/>
  <c r="EP4" s="1"/>
  <c r="EC5"/>
  <c r="ED5"/>
  <c r="EE5" s="1"/>
  <c r="EN5"/>
  <c r="EO5"/>
  <c r="EP5" s="1"/>
  <c r="EC6"/>
  <c r="ED6"/>
  <c r="EE6" s="1"/>
  <c r="EN6"/>
  <c r="EO6"/>
  <c r="EP6" s="1"/>
  <c r="EC7"/>
  <c r="ED7"/>
  <c r="EE7" s="1"/>
  <c r="EN7"/>
  <c r="EO7"/>
  <c r="EC8"/>
  <c r="ED8"/>
  <c r="EE8" s="1"/>
  <c r="EN8"/>
  <c r="EO8"/>
  <c r="EP8" s="1"/>
  <c r="EC9"/>
  <c r="ED9"/>
  <c r="EE9" s="1"/>
  <c r="EN9"/>
  <c r="EO9"/>
  <c r="EC10"/>
  <c r="ED10"/>
  <c r="EE10" s="1"/>
  <c r="EN10"/>
  <c r="EO10"/>
  <c r="EP10" s="1"/>
  <c r="EC11"/>
  <c r="ED11"/>
  <c r="EE11" s="1"/>
  <c r="EN11"/>
  <c r="EO11"/>
  <c r="EC12"/>
  <c r="ED12"/>
  <c r="EE12" s="1"/>
  <c r="EN12"/>
  <c r="EO12"/>
  <c r="EP12" s="1"/>
  <c r="EC13"/>
  <c r="ED13"/>
  <c r="EE13" s="1"/>
  <c r="EN13"/>
  <c r="EO13"/>
  <c r="EP13" s="1"/>
  <c r="EC14"/>
  <c r="ED14"/>
  <c r="EE14" s="1"/>
  <c r="EN14"/>
  <c r="EO14"/>
  <c r="EP14" s="1"/>
  <c r="EC15"/>
  <c r="ED15"/>
  <c r="EE15" s="1"/>
  <c r="EN15"/>
  <c r="EO15"/>
  <c r="EC16"/>
  <c r="ED16"/>
  <c r="EE16" s="1"/>
  <c r="EN16"/>
  <c r="EO16"/>
  <c r="EP16" s="1"/>
  <c r="EC17"/>
  <c r="ED17"/>
  <c r="EE17" s="1"/>
  <c r="EN17"/>
  <c r="EO17"/>
  <c r="EC18"/>
  <c r="ED18"/>
  <c r="EE18" s="1"/>
  <c r="EN18"/>
  <c r="EO18"/>
  <c r="EP18" s="1"/>
  <c r="EC19"/>
  <c r="ED19"/>
  <c r="EE19" s="1"/>
  <c r="EN19"/>
  <c r="EO19"/>
  <c r="EC20"/>
  <c r="ED20"/>
  <c r="EE20" s="1"/>
  <c r="EN20"/>
  <c r="EO20"/>
  <c r="EP20" s="1"/>
  <c r="EC21"/>
  <c r="ED21"/>
  <c r="EE21" s="1"/>
  <c r="EN21"/>
  <c r="EO21"/>
  <c r="EP21" s="1"/>
  <c r="EC22"/>
  <c r="ED22"/>
  <c r="EE22" s="1"/>
  <c r="EN22"/>
  <c r="EO22"/>
  <c r="EP22" s="1"/>
  <c r="EC23"/>
  <c r="ED23"/>
  <c r="EE23" s="1"/>
  <c r="EN23"/>
  <c r="EO23"/>
  <c r="EC24"/>
  <c r="ED24"/>
  <c r="EE24" s="1"/>
  <c r="EN24"/>
  <c r="EO24"/>
  <c r="EP24" s="1"/>
  <c r="EC43"/>
  <c r="ED43"/>
  <c r="EE43" s="1"/>
  <c r="EN43"/>
  <c r="EO43"/>
  <c r="EC25"/>
  <c r="ED25"/>
  <c r="EE25" s="1"/>
  <c r="EN25"/>
  <c r="EO25"/>
  <c r="EP25" s="1"/>
  <c r="EC26"/>
  <c r="ED26"/>
  <c r="EE26" s="1"/>
  <c r="EN26"/>
  <c r="EO26"/>
  <c r="EC27"/>
  <c r="ED27"/>
  <c r="EE27" s="1"/>
  <c r="EN27"/>
  <c r="EO27"/>
  <c r="EP27" s="1"/>
  <c r="EC28"/>
  <c r="ED28"/>
  <c r="EE28" s="1"/>
  <c r="EN28"/>
  <c r="EO28"/>
  <c r="EP28" s="1"/>
  <c r="EC29"/>
  <c r="ED29"/>
  <c r="EE29" s="1"/>
  <c r="EN29"/>
  <c r="EO29"/>
  <c r="EP29" s="1"/>
  <c r="EC41"/>
  <c r="ED41"/>
  <c r="EN41"/>
  <c r="EO41"/>
  <c r="EQ41" s="1"/>
  <c r="ER41" s="1"/>
  <c r="EC30"/>
  <c r="ED30"/>
  <c r="EE30" s="1"/>
  <c r="EN30"/>
  <c r="EO30"/>
  <c r="EP30" s="1"/>
  <c r="EC42"/>
  <c r="ED42"/>
  <c r="EE42" s="1"/>
  <c r="EN42"/>
  <c r="EO42"/>
  <c r="EC31"/>
  <c r="ED31"/>
  <c r="EE31" s="1"/>
  <c r="EN31"/>
  <c r="EO31"/>
  <c r="EP31" s="1"/>
  <c r="EC3" i="64"/>
  <c r="ED3"/>
  <c r="EE3" s="1"/>
  <c r="EN3"/>
  <c r="EO3"/>
  <c r="EP3" s="1"/>
  <c r="EC4"/>
  <c r="ED4"/>
  <c r="EE4" s="1"/>
  <c r="EN4"/>
  <c r="EO4"/>
  <c r="EP4" s="1"/>
  <c r="EC5"/>
  <c r="ED5"/>
  <c r="EE5" s="1"/>
  <c r="EN5"/>
  <c r="EO5"/>
  <c r="EP5" s="1"/>
  <c r="EC43"/>
  <c r="ED43"/>
  <c r="EE43" s="1"/>
  <c r="EN43"/>
  <c r="EO43"/>
  <c r="EC6"/>
  <c r="ED6"/>
  <c r="EE6" s="1"/>
  <c r="EN6"/>
  <c r="EO6"/>
  <c r="EP6" s="1"/>
  <c r="EC7"/>
  <c r="ED7"/>
  <c r="EE7" s="1"/>
  <c r="EN7"/>
  <c r="EO7"/>
  <c r="EP7" s="1"/>
  <c r="EC8"/>
  <c r="ED8"/>
  <c r="EE8" s="1"/>
  <c r="EN8"/>
  <c r="EO8"/>
  <c r="EP8" s="1"/>
  <c r="EC9"/>
  <c r="ED9"/>
  <c r="EE9" s="1"/>
  <c r="EN9"/>
  <c r="EO9"/>
  <c r="EC10"/>
  <c r="ED10"/>
  <c r="EE10" s="1"/>
  <c r="EN10"/>
  <c r="EO10"/>
  <c r="EP10" s="1"/>
  <c r="EC44"/>
  <c r="ED44"/>
  <c r="EE44" s="1"/>
  <c r="EN44"/>
  <c r="EO44"/>
  <c r="EP44" s="1"/>
  <c r="EC11"/>
  <c r="ED11"/>
  <c r="EE11" s="1"/>
  <c r="EN11"/>
  <c r="EO11"/>
  <c r="EP11" s="1"/>
  <c r="EC12"/>
  <c r="ED12"/>
  <c r="EE12" s="1"/>
  <c r="EN12"/>
  <c r="EO12"/>
  <c r="EP12" s="1"/>
  <c r="EC13"/>
  <c r="ED13"/>
  <c r="EE13" s="1"/>
  <c r="EN13"/>
  <c r="EO13"/>
  <c r="EP13" s="1"/>
  <c r="EC14"/>
  <c r="ED14"/>
  <c r="EE14" s="1"/>
  <c r="EN14"/>
  <c r="EO14"/>
  <c r="EP14" s="1"/>
  <c r="EC15"/>
  <c r="ED15"/>
  <c r="EE15" s="1"/>
  <c r="EN15"/>
  <c r="EO15"/>
  <c r="EP15" s="1"/>
  <c r="EC16"/>
  <c r="ED16"/>
  <c r="EE16" s="1"/>
  <c r="EN16"/>
  <c r="EO16"/>
  <c r="EP16" s="1"/>
  <c r="EC17"/>
  <c r="ED17"/>
  <c r="EE17" s="1"/>
  <c r="EN17"/>
  <c r="EO17"/>
  <c r="EP17" s="1"/>
  <c r="EC18"/>
  <c r="ED18"/>
  <c r="EE18" s="1"/>
  <c r="EN18"/>
  <c r="EO18"/>
  <c r="EC19"/>
  <c r="ED19"/>
  <c r="EE19" s="1"/>
  <c r="EN19"/>
  <c r="EO19"/>
  <c r="EP19" s="1"/>
  <c r="EC20"/>
  <c r="ED20"/>
  <c r="EE20" s="1"/>
  <c r="EN20"/>
  <c r="EO20"/>
  <c r="EP20" s="1"/>
  <c r="EC21"/>
  <c r="ED21"/>
  <c r="EE21" s="1"/>
  <c r="EN21"/>
  <c r="EO21"/>
  <c r="EP21" s="1"/>
  <c r="EC22"/>
  <c r="ED22"/>
  <c r="EE22" s="1"/>
  <c r="EN22"/>
  <c r="EO22"/>
  <c r="EC23"/>
  <c r="ED23"/>
  <c r="EE23" s="1"/>
  <c r="EN23"/>
  <c r="EO23"/>
  <c r="EP23" s="1"/>
  <c r="EC24"/>
  <c r="ED24"/>
  <c r="EE24" s="1"/>
  <c r="EN24"/>
  <c r="EO24"/>
  <c r="EP24" s="1"/>
  <c r="EC25"/>
  <c r="ED25"/>
  <c r="EE25" s="1"/>
  <c r="EN25"/>
  <c r="EO25"/>
  <c r="EP25" s="1"/>
  <c r="EC26"/>
  <c r="ED26"/>
  <c r="EE26" s="1"/>
  <c r="EN26"/>
  <c r="EO26"/>
  <c r="EP26" s="1"/>
  <c r="EC27"/>
  <c r="ED27"/>
  <c r="EE27" s="1"/>
  <c r="EN27"/>
  <c r="EO27"/>
  <c r="EP27" s="1"/>
  <c r="EC28"/>
  <c r="ED28"/>
  <c r="EE28" s="1"/>
  <c r="EN28"/>
  <c r="EO28"/>
  <c r="EP28" s="1"/>
  <c r="EC29"/>
  <c r="ED29"/>
  <c r="EE29" s="1"/>
  <c r="EN29"/>
  <c r="EO29"/>
  <c r="EP29" s="1"/>
  <c r="EC30"/>
  <c r="ED30"/>
  <c r="EE30" s="1"/>
  <c r="EN30"/>
  <c r="EO30"/>
  <c r="EC31"/>
  <c r="ED31"/>
  <c r="EE31" s="1"/>
  <c r="EN31"/>
  <c r="EO31"/>
  <c r="EP31" s="1"/>
  <c r="EC32"/>
  <c r="ED32"/>
  <c r="EE32" s="1"/>
  <c r="EN32"/>
  <c r="EO32"/>
  <c r="EP32" s="1"/>
  <c r="EC2" i="66"/>
  <c r="ED2"/>
  <c r="EE2" s="1"/>
  <c r="EN2"/>
  <c r="EO2"/>
  <c r="EP2" s="1"/>
  <c r="EC3"/>
  <c r="ED3"/>
  <c r="EE3" s="1"/>
  <c r="EN3"/>
  <c r="EO3"/>
  <c r="EP3" s="1"/>
  <c r="EC4"/>
  <c r="ED4"/>
  <c r="EE4" s="1"/>
  <c r="EN4"/>
  <c r="EO4"/>
  <c r="EP4" s="1"/>
  <c r="EC5"/>
  <c r="ED5"/>
  <c r="EE5" s="1"/>
  <c r="EN5"/>
  <c r="EO5"/>
  <c r="EP5" s="1"/>
  <c r="EC6"/>
  <c r="ED6"/>
  <c r="EE6" s="1"/>
  <c r="EN6"/>
  <c r="EO6"/>
  <c r="EP6" s="1"/>
  <c r="EC7"/>
  <c r="ED7"/>
  <c r="EE7" s="1"/>
  <c r="EN7"/>
  <c r="EO7"/>
  <c r="EP7" s="1"/>
  <c r="EC8"/>
  <c r="ED8"/>
  <c r="EE8" s="1"/>
  <c r="EN8"/>
  <c r="EO8"/>
  <c r="EP8" s="1"/>
  <c r="EC62"/>
  <c r="ED62"/>
  <c r="EN62"/>
  <c r="EO62"/>
  <c r="EP62" s="1"/>
  <c r="EC9"/>
  <c r="ED9"/>
  <c r="EE9" s="1"/>
  <c r="EN9"/>
  <c r="EO9"/>
  <c r="EP9" s="1"/>
  <c r="EC63"/>
  <c r="ED63"/>
  <c r="EN63"/>
  <c r="EO63"/>
  <c r="EC10"/>
  <c r="ED10"/>
  <c r="EE10" s="1"/>
  <c r="EN10"/>
  <c r="EO10"/>
  <c r="EP10" s="1"/>
  <c r="EC11"/>
  <c r="ED11"/>
  <c r="EE11" s="1"/>
  <c r="EN11"/>
  <c r="EO11"/>
  <c r="EP11" s="1"/>
  <c r="EC12"/>
  <c r="ED12"/>
  <c r="EE12" s="1"/>
  <c r="EN12"/>
  <c r="EO12"/>
  <c r="EP12" s="1"/>
  <c r="EC13"/>
  <c r="ED13"/>
  <c r="EE13" s="1"/>
  <c r="EN13"/>
  <c r="EO13"/>
  <c r="EP13" s="1"/>
  <c r="EC14"/>
  <c r="ED14"/>
  <c r="EE14" s="1"/>
  <c r="EN14"/>
  <c r="EO14"/>
  <c r="EP14" s="1"/>
  <c r="EC15"/>
  <c r="ED15"/>
  <c r="EE15" s="1"/>
  <c r="EN15"/>
  <c r="EO15"/>
  <c r="EC16"/>
  <c r="ED16"/>
  <c r="EE16" s="1"/>
  <c r="EN16"/>
  <c r="EO16"/>
  <c r="EP16" s="1"/>
  <c r="EC17"/>
  <c r="ED17"/>
  <c r="EE17" s="1"/>
  <c r="EN17"/>
  <c r="EO17"/>
  <c r="EP17" s="1"/>
  <c r="EC18"/>
  <c r="ED18"/>
  <c r="EE18" s="1"/>
  <c r="EN18"/>
  <c r="EO18"/>
  <c r="EC19"/>
  <c r="ED19"/>
  <c r="EE19" s="1"/>
  <c r="EN19"/>
  <c r="EO19"/>
  <c r="EP19" s="1"/>
  <c r="EC20"/>
  <c r="ED20"/>
  <c r="EE20" s="1"/>
  <c r="EN20"/>
  <c r="EO20"/>
  <c r="EC21"/>
  <c r="ED21"/>
  <c r="EE21" s="1"/>
  <c r="EN21"/>
  <c r="EO21"/>
  <c r="EP21" s="1"/>
  <c r="EC64"/>
  <c r="ED64"/>
  <c r="EN64"/>
  <c r="EO64"/>
  <c r="EQ64" s="1"/>
  <c r="ER64" s="1"/>
  <c r="EC22"/>
  <c r="ED22"/>
  <c r="EE22" s="1"/>
  <c r="EN22"/>
  <c r="EO22"/>
  <c r="EP22" s="1"/>
  <c r="EC65"/>
  <c r="ED65"/>
  <c r="EN65"/>
  <c r="EO65"/>
  <c r="EQ65" s="1"/>
  <c r="ER65" s="1"/>
  <c r="EC66"/>
  <c r="ED66"/>
  <c r="EN66"/>
  <c r="EO66"/>
  <c r="EC23"/>
  <c r="ED23"/>
  <c r="EE23" s="1"/>
  <c r="EN23"/>
  <c r="EO23"/>
  <c r="EC24"/>
  <c r="ED24"/>
  <c r="EE24" s="1"/>
  <c r="EN24"/>
  <c r="EO24"/>
  <c r="EP24" s="1"/>
  <c r="EC67"/>
  <c r="ED67"/>
  <c r="EN67"/>
  <c r="EO67"/>
  <c r="EQ67" s="1"/>
  <c r="ER67" s="1"/>
  <c r="EC25"/>
  <c r="ED25"/>
  <c r="EE25" s="1"/>
  <c r="EN25"/>
  <c r="EO25"/>
  <c r="EP25" s="1"/>
  <c r="EC26"/>
  <c r="ED26"/>
  <c r="EE26" s="1"/>
  <c r="EN26"/>
  <c r="EO26"/>
  <c r="EC71"/>
  <c r="ED71"/>
  <c r="EE71" s="1"/>
  <c r="EN71"/>
  <c r="EO71"/>
  <c r="EP71" s="1"/>
  <c r="EC3" i="62"/>
  <c r="ED3"/>
  <c r="EE3" s="1"/>
  <c r="EN3"/>
  <c r="EO3"/>
  <c r="EP3" s="1"/>
  <c r="EC4"/>
  <c r="ED4"/>
  <c r="EE4" s="1"/>
  <c r="EN4"/>
  <c r="EO4"/>
  <c r="EP4" s="1"/>
  <c r="EC5"/>
  <c r="ED5"/>
  <c r="EE5" s="1"/>
  <c r="EN5"/>
  <c r="EO5"/>
  <c r="EP5" s="1"/>
  <c r="EC6"/>
  <c r="ED6"/>
  <c r="EE6" s="1"/>
  <c r="EN6"/>
  <c r="EO6"/>
  <c r="EP6" s="1"/>
  <c r="EC7"/>
  <c r="ED7"/>
  <c r="EE7" s="1"/>
  <c r="EN7"/>
  <c r="EO7"/>
  <c r="EP7" s="1"/>
  <c r="EC8"/>
  <c r="ED8"/>
  <c r="EE8" s="1"/>
  <c r="EN8"/>
  <c r="EO8"/>
  <c r="EP8" s="1"/>
  <c r="EC9"/>
  <c r="ED9"/>
  <c r="EE9" s="1"/>
  <c r="EN9"/>
  <c r="EO9"/>
  <c r="EP9" s="1"/>
  <c r="EC10"/>
  <c r="ED10"/>
  <c r="EE10" s="1"/>
  <c r="EN10"/>
  <c r="EO10"/>
  <c r="EC11"/>
  <c r="ED11"/>
  <c r="EE11" s="1"/>
  <c r="EN11"/>
  <c r="EO11"/>
  <c r="EP11" s="1"/>
  <c r="EC45"/>
  <c r="ED45"/>
  <c r="EE45" s="1"/>
  <c r="EN45"/>
  <c r="EO45"/>
  <c r="EP45" s="1"/>
  <c r="EC12"/>
  <c r="ED12"/>
  <c r="EE12" s="1"/>
  <c r="EN12"/>
  <c r="EO12"/>
  <c r="EP12" s="1"/>
  <c r="EC13"/>
  <c r="ED13"/>
  <c r="EE13" s="1"/>
  <c r="EN13"/>
  <c r="EO13"/>
  <c r="EP13" s="1"/>
  <c r="EC15"/>
  <c r="ED15"/>
  <c r="EE15" s="1"/>
  <c r="EN15"/>
  <c r="EO15"/>
  <c r="EP15" s="1"/>
  <c r="EC42"/>
  <c r="ED42"/>
  <c r="EE42" s="1"/>
  <c r="EN42"/>
  <c r="EO42"/>
  <c r="EP42" s="1"/>
  <c r="EC16"/>
  <c r="ED16"/>
  <c r="EE16" s="1"/>
  <c r="EN16"/>
  <c r="EO16"/>
  <c r="EC17"/>
  <c r="ED17"/>
  <c r="EE17" s="1"/>
  <c r="EN17"/>
  <c r="EO17"/>
  <c r="EP17" s="1"/>
  <c r="EC18"/>
  <c r="ED18"/>
  <c r="EE18" s="1"/>
  <c r="EN18"/>
  <c r="EO18"/>
  <c r="EP18" s="1"/>
  <c r="EC19"/>
  <c r="ED19"/>
  <c r="EE19" s="1"/>
  <c r="EN19"/>
  <c r="EO19"/>
  <c r="EP19" s="1"/>
  <c r="EC41"/>
  <c r="ED41"/>
  <c r="EN41"/>
  <c r="EO41"/>
  <c r="EP41" s="1"/>
  <c r="EC43"/>
  <c r="ED43"/>
  <c r="EE43" s="1"/>
  <c r="EN43"/>
  <c r="EO43"/>
  <c r="EP43" s="1"/>
  <c r="EC20"/>
  <c r="ED20"/>
  <c r="EN20"/>
  <c r="EO20"/>
  <c r="EP20" s="1"/>
  <c r="EC21"/>
  <c r="ED21"/>
  <c r="EE21" s="1"/>
  <c r="EN21"/>
  <c r="EO21"/>
  <c r="EP21" s="1"/>
  <c r="EC22"/>
  <c r="ED22"/>
  <c r="EE22" s="1"/>
  <c r="EN22"/>
  <c r="EO22"/>
  <c r="EC23"/>
  <c r="ED23"/>
  <c r="EE23" s="1"/>
  <c r="EN23"/>
  <c r="EO23"/>
  <c r="EP23" s="1"/>
  <c r="EC24"/>
  <c r="ED24"/>
  <c r="EE24" s="1"/>
  <c r="EN24"/>
  <c r="EO24"/>
  <c r="EP24" s="1"/>
  <c r="EC25"/>
  <c r="ED25"/>
  <c r="EE25" s="1"/>
  <c r="EN25"/>
  <c r="EO25"/>
  <c r="EP25" s="1"/>
  <c r="EC26"/>
  <c r="ED26"/>
  <c r="EE26" s="1"/>
  <c r="EN26"/>
  <c r="EO26"/>
  <c r="EP26" s="1"/>
  <c r="EC27"/>
  <c r="ED27"/>
  <c r="EE27" s="1"/>
  <c r="EN27"/>
  <c r="EO27"/>
  <c r="EP27" s="1"/>
  <c r="EC28"/>
  <c r="ED28"/>
  <c r="EE28" s="1"/>
  <c r="EN28"/>
  <c r="EO28"/>
  <c r="EP28" s="1"/>
  <c r="EC29"/>
  <c r="ED29"/>
  <c r="EE29" s="1"/>
  <c r="EN29"/>
  <c r="EO29"/>
  <c r="EP29" s="1"/>
  <c r="EC44"/>
  <c r="ED44"/>
  <c r="EE44" s="1"/>
  <c r="EN44"/>
  <c r="EO44"/>
  <c r="EO2" i="63"/>
  <c r="EP2" s="1"/>
  <c r="EN2"/>
  <c r="EO2" i="64"/>
  <c r="EN2"/>
  <c r="EO61" i="66"/>
  <c r="EP61" s="1"/>
  <c r="EN61"/>
  <c r="EO2" i="62"/>
  <c r="EP2" s="1"/>
  <c r="EN2"/>
  <c r="ED2" i="63"/>
  <c r="EE2" s="1"/>
  <c r="EC2"/>
  <c r="ED2" i="64"/>
  <c r="EE2" s="1"/>
  <c r="EC2"/>
  <c r="ED61" i="66"/>
  <c r="EF61" s="1"/>
  <c r="EG61" s="1"/>
  <c r="EH61" s="1"/>
  <c r="EC61"/>
  <c r="ED2" i="62"/>
  <c r="EE2" s="1"/>
  <c r="EC2"/>
  <c r="CZ27" i="66"/>
  <c r="DA27"/>
  <c r="DK27"/>
  <c r="DL27"/>
  <c r="CZ68"/>
  <c r="DA68"/>
  <c r="DC68" s="1"/>
  <c r="DD68" s="1"/>
  <c r="DE68" s="1"/>
  <c r="DK68"/>
  <c r="DL68"/>
  <c r="DN68" s="1"/>
  <c r="DO68" s="1"/>
  <c r="DP68" s="1"/>
  <c r="CZ69"/>
  <c r="DA69"/>
  <c r="DB69" s="1"/>
  <c r="DK69"/>
  <c r="DL69"/>
  <c r="DN69" s="1"/>
  <c r="DO69" s="1"/>
  <c r="DP69" s="1"/>
  <c r="CZ28"/>
  <c r="DA28"/>
  <c r="DB28" s="1"/>
  <c r="DK28"/>
  <c r="DL28"/>
  <c r="CZ29"/>
  <c r="DA29"/>
  <c r="DK29"/>
  <c r="DL29"/>
  <c r="CZ72"/>
  <c r="DA72"/>
  <c r="DB72" s="1"/>
  <c r="DK72"/>
  <c r="DL72"/>
  <c r="CZ70"/>
  <c r="DA70"/>
  <c r="DB70" s="1"/>
  <c r="DK70"/>
  <c r="DL70"/>
  <c r="DN70" s="1"/>
  <c r="DO70" s="1"/>
  <c r="DP70" s="1"/>
  <c r="DC33" i="64"/>
  <c r="DD33" s="1"/>
  <c r="DE33" s="1"/>
  <c r="DN33"/>
  <c r="DO33" s="1"/>
  <c r="DP33" s="1"/>
  <c r="DA34"/>
  <c r="DL34"/>
  <c r="CZ32" i="63"/>
  <c r="DA32"/>
  <c r="DK32"/>
  <c r="DL32"/>
  <c r="CZ33"/>
  <c r="DA33"/>
  <c r="DK33"/>
  <c r="DL33"/>
  <c r="CZ34"/>
  <c r="DA34"/>
  <c r="DB34" s="1"/>
  <c r="DK34"/>
  <c r="DL34"/>
  <c r="CZ35"/>
  <c r="DA35"/>
  <c r="DK35"/>
  <c r="DL35"/>
  <c r="CZ36"/>
  <c r="DA36"/>
  <c r="DK36"/>
  <c r="DL36"/>
  <c r="CZ37"/>
  <c r="DA37"/>
  <c r="DK37"/>
  <c r="DL37"/>
  <c r="CZ3"/>
  <c r="DA3"/>
  <c r="DB3" s="1"/>
  <c r="DK3"/>
  <c r="DL3"/>
  <c r="CZ4"/>
  <c r="DA4"/>
  <c r="DB4" s="1"/>
  <c r="DK4"/>
  <c r="DL4"/>
  <c r="CZ5"/>
  <c r="DA5"/>
  <c r="DB5" s="1"/>
  <c r="DK5"/>
  <c r="DL5"/>
  <c r="CZ6"/>
  <c r="DA6"/>
  <c r="DB6" s="1"/>
  <c r="DK6"/>
  <c r="DL6"/>
  <c r="CZ7"/>
  <c r="DA7"/>
  <c r="DB7" s="1"/>
  <c r="DK7"/>
  <c r="DL7"/>
  <c r="CZ8"/>
  <c r="DA8"/>
  <c r="DB8" s="1"/>
  <c r="DK8"/>
  <c r="DL8"/>
  <c r="CZ9"/>
  <c r="DA9"/>
  <c r="DK9"/>
  <c r="DL9"/>
  <c r="CZ10"/>
  <c r="DA10"/>
  <c r="DB10" s="1"/>
  <c r="DK10"/>
  <c r="DL10"/>
  <c r="CZ11"/>
  <c r="DA11"/>
  <c r="DB11" s="1"/>
  <c r="DK11"/>
  <c r="DL11"/>
  <c r="CZ12"/>
  <c r="DA12"/>
  <c r="DB12" s="1"/>
  <c r="DK12"/>
  <c r="DL12"/>
  <c r="CZ13"/>
  <c r="DA13"/>
  <c r="DB13" s="1"/>
  <c r="DK13"/>
  <c r="DL13"/>
  <c r="CZ14"/>
  <c r="DA14"/>
  <c r="DB14" s="1"/>
  <c r="DK14"/>
  <c r="DL14"/>
  <c r="CZ15"/>
  <c r="DA15"/>
  <c r="DB15" s="1"/>
  <c r="DK15"/>
  <c r="DL15"/>
  <c r="CZ16"/>
  <c r="DA16"/>
  <c r="DB16" s="1"/>
  <c r="DK16"/>
  <c r="DL16"/>
  <c r="CZ17"/>
  <c r="DA17"/>
  <c r="DK17"/>
  <c r="DL17"/>
  <c r="CZ18"/>
  <c r="DA18"/>
  <c r="DB18" s="1"/>
  <c r="DK18"/>
  <c r="DL18"/>
  <c r="CZ19"/>
  <c r="DA19"/>
  <c r="DB19" s="1"/>
  <c r="DK19"/>
  <c r="DL19"/>
  <c r="CZ20"/>
  <c r="DA20"/>
  <c r="DB20" s="1"/>
  <c r="DK20"/>
  <c r="DL20"/>
  <c r="CZ21"/>
  <c r="DA21"/>
  <c r="DB21" s="1"/>
  <c r="DK21"/>
  <c r="DL21"/>
  <c r="DM21" s="1"/>
  <c r="CZ22"/>
  <c r="DA22"/>
  <c r="DB22" s="1"/>
  <c r="DK22"/>
  <c r="DL22"/>
  <c r="CZ23"/>
  <c r="DA23"/>
  <c r="DB23" s="1"/>
  <c r="DK23"/>
  <c r="DL23"/>
  <c r="CZ24"/>
  <c r="DA24"/>
  <c r="DB24" s="1"/>
  <c r="DK24"/>
  <c r="DL24"/>
  <c r="CZ43"/>
  <c r="DA43"/>
  <c r="DK43"/>
  <c r="DL43"/>
  <c r="DM43" s="1"/>
  <c r="CZ25"/>
  <c r="DA25"/>
  <c r="DB25" s="1"/>
  <c r="DK25"/>
  <c r="DL25"/>
  <c r="CZ26"/>
  <c r="DA26"/>
  <c r="DB26" s="1"/>
  <c r="DK26"/>
  <c r="DL26"/>
  <c r="CZ27"/>
  <c r="DA27"/>
  <c r="DB27" s="1"/>
  <c r="DK27"/>
  <c r="DL27"/>
  <c r="CZ28"/>
  <c r="DA28"/>
  <c r="DB28" s="1"/>
  <c r="DK28"/>
  <c r="DL28"/>
  <c r="DM28" s="1"/>
  <c r="CZ29"/>
  <c r="DA29"/>
  <c r="DB29" s="1"/>
  <c r="DK29"/>
  <c r="DL29"/>
  <c r="CZ41"/>
  <c r="DA41"/>
  <c r="DK41"/>
  <c r="DL41"/>
  <c r="DN41" s="1"/>
  <c r="DO41" s="1"/>
  <c r="DP41" s="1"/>
  <c r="CZ30"/>
  <c r="DA30"/>
  <c r="DB30" s="1"/>
  <c r="DK30"/>
  <c r="DL30"/>
  <c r="CZ42"/>
  <c r="DA42"/>
  <c r="DK42"/>
  <c r="DL42"/>
  <c r="DM42" s="1"/>
  <c r="CZ31"/>
  <c r="DA31"/>
  <c r="DB31" s="1"/>
  <c r="DK31"/>
  <c r="DL31"/>
  <c r="CZ3" i="64"/>
  <c r="DA3"/>
  <c r="DB3" s="1"/>
  <c r="DK3"/>
  <c r="DL3"/>
  <c r="CZ4"/>
  <c r="DA4"/>
  <c r="DB4" s="1"/>
  <c r="DK4"/>
  <c r="DL4"/>
  <c r="CZ5"/>
  <c r="DA5"/>
  <c r="DK5"/>
  <c r="DL5"/>
  <c r="DM5" s="1"/>
  <c r="CZ43"/>
  <c r="DA43"/>
  <c r="DB43" s="1"/>
  <c r="DK43"/>
  <c r="DL43"/>
  <c r="DM43" s="1"/>
  <c r="CZ6"/>
  <c r="DA6"/>
  <c r="DB6" s="1"/>
  <c r="DK6"/>
  <c r="DL6"/>
  <c r="CZ7"/>
  <c r="DA7"/>
  <c r="DB7" s="1"/>
  <c r="DK7"/>
  <c r="DL7"/>
  <c r="CZ8"/>
  <c r="DA8"/>
  <c r="DB8" s="1"/>
  <c r="DK8"/>
  <c r="DL8"/>
  <c r="DM8" s="1"/>
  <c r="CZ9"/>
  <c r="DA9"/>
  <c r="DB9" s="1"/>
  <c r="DK9"/>
  <c r="DL9"/>
  <c r="CZ10"/>
  <c r="DA10"/>
  <c r="DB10" s="1"/>
  <c r="DK10"/>
  <c r="DL10"/>
  <c r="CZ44"/>
  <c r="DA44"/>
  <c r="DB44" s="1"/>
  <c r="DK44"/>
  <c r="DL44"/>
  <c r="CZ11"/>
  <c r="DA11"/>
  <c r="DK11"/>
  <c r="DL11"/>
  <c r="DM11" s="1"/>
  <c r="CZ12"/>
  <c r="DA12"/>
  <c r="DB12" s="1"/>
  <c r="DK12"/>
  <c r="DL12"/>
  <c r="DM12" s="1"/>
  <c r="CZ13"/>
  <c r="DA13"/>
  <c r="DB13" s="1"/>
  <c r="DK13"/>
  <c r="DL13"/>
  <c r="CZ14"/>
  <c r="DA14"/>
  <c r="DB14" s="1"/>
  <c r="DK14"/>
  <c r="DL14"/>
  <c r="CZ15"/>
  <c r="DA15"/>
  <c r="DB15" s="1"/>
  <c r="DK15"/>
  <c r="DL15"/>
  <c r="CZ16"/>
  <c r="DA16"/>
  <c r="DB16" s="1"/>
  <c r="DK16"/>
  <c r="DL16"/>
  <c r="DM16" s="1"/>
  <c r="CZ17"/>
  <c r="DA17"/>
  <c r="DB17" s="1"/>
  <c r="DK17"/>
  <c r="DL17"/>
  <c r="CZ18"/>
  <c r="DA18"/>
  <c r="DB18" s="1"/>
  <c r="DK18"/>
  <c r="DL18"/>
  <c r="CZ19"/>
  <c r="DA19"/>
  <c r="DB19" s="1"/>
  <c r="DK19"/>
  <c r="DL19"/>
  <c r="CZ20"/>
  <c r="DA20"/>
  <c r="DK20"/>
  <c r="DL20"/>
  <c r="DM20" s="1"/>
  <c r="CZ21"/>
  <c r="DA21"/>
  <c r="DB21" s="1"/>
  <c r="DK21"/>
  <c r="DL21"/>
  <c r="DM21" s="1"/>
  <c r="CZ22"/>
  <c r="DA22"/>
  <c r="DB22" s="1"/>
  <c r="DK22"/>
  <c r="DL22"/>
  <c r="CZ23"/>
  <c r="DA23"/>
  <c r="DB23" s="1"/>
  <c r="DK23"/>
  <c r="DL23"/>
  <c r="DM23" s="1"/>
  <c r="CZ24"/>
  <c r="DA24"/>
  <c r="DK24"/>
  <c r="DL24"/>
  <c r="DM24" s="1"/>
  <c r="CZ25"/>
  <c r="DA25"/>
  <c r="DB25" s="1"/>
  <c r="DK25"/>
  <c r="DL25"/>
  <c r="CZ26"/>
  <c r="DA26"/>
  <c r="DB26" s="1"/>
  <c r="DK26"/>
  <c r="DL26"/>
  <c r="CZ27"/>
  <c r="DA27"/>
  <c r="DK27"/>
  <c r="DL27"/>
  <c r="CZ28"/>
  <c r="DA28"/>
  <c r="DK28"/>
  <c r="DL28"/>
  <c r="CZ29"/>
  <c r="DA29"/>
  <c r="DB29" s="1"/>
  <c r="DK29"/>
  <c r="DL29"/>
  <c r="CZ30"/>
  <c r="DA30"/>
  <c r="DB30" s="1"/>
  <c r="DK30"/>
  <c r="DL30"/>
  <c r="CZ31"/>
  <c r="DA31"/>
  <c r="DB31" s="1"/>
  <c r="DK31"/>
  <c r="DL31"/>
  <c r="CZ32"/>
  <c r="DA32"/>
  <c r="DK32"/>
  <c r="DL32"/>
  <c r="CZ2" i="66"/>
  <c r="DA2"/>
  <c r="DB2" s="1"/>
  <c r="DK2"/>
  <c r="DL2"/>
  <c r="CZ3"/>
  <c r="DA3"/>
  <c r="DB3" s="1"/>
  <c r="DK3"/>
  <c r="DL3"/>
  <c r="CZ4"/>
  <c r="DA4"/>
  <c r="DK4"/>
  <c r="DL4"/>
  <c r="CZ5"/>
  <c r="DA5"/>
  <c r="DB5" s="1"/>
  <c r="DK5"/>
  <c r="DL5"/>
  <c r="DM5" s="1"/>
  <c r="CZ6"/>
  <c r="DA6"/>
  <c r="DB6" s="1"/>
  <c r="DK6"/>
  <c r="DL6"/>
  <c r="CZ7"/>
  <c r="DA7"/>
  <c r="DB7" s="1"/>
  <c r="DK7"/>
  <c r="DL7"/>
  <c r="CZ8"/>
  <c r="DA8"/>
  <c r="DK8"/>
  <c r="DL8"/>
  <c r="DM8" s="1"/>
  <c r="CZ62"/>
  <c r="DA62"/>
  <c r="DC62" s="1"/>
  <c r="DD62" s="1"/>
  <c r="DE62" s="1"/>
  <c r="DK62"/>
  <c r="DL62"/>
  <c r="CZ9"/>
  <c r="DA9"/>
  <c r="DB9" s="1"/>
  <c r="DK9"/>
  <c r="DL9"/>
  <c r="DM9" s="1"/>
  <c r="CZ63"/>
  <c r="DA63"/>
  <c r="DB63" s="1"/>
  <c r="DK63"/>
  <c r="DL63"/>
  <c r="DN63" s="1"/>
  <c r="DO63" s="1"/>
  <c r="DP63" s="1"/>
  <c r="CZ10"/>
  <c r="DA10"/>
  <c r="DK10"/>
  <c r="DL10"/>
  <c r="CZ11"/>
  <c r="DA11"/>
  <c r="DK11"/>
  <c r="DL11"/>
  <c r="CZ12"/>
  <c r="DA12"/>
  <c r="DB12" s="1"/>
  <c r="DK12"/>
  <c r="DL12"/>
  <c r="CZ13"/>
  <c r="DA13"/>
  <c r="DB13" s="1"/>
  <c r="DK13"/>
  <c r="DL13"/>
  <c r="CZ14"/>
  <c r="DA14"/>
  <c r="DB14" s="1"/>
  <c r="DK14"/>
  <c r="DL14"/>
  <c r="CZ15"/>
  <c r="DA15"/>
  <c r="DB15" s="1"/>
  <c r="DK15"/>
  <c r="DL15"/>
  <c r="DM15" s="1"/>
  <c r="CZ16"/>
  <c r="DA16"/>
  <c r="DB16" s="1"/>
  <c r="DK16"/>
  <c r="DL16"/>
  <c r="CZ17"/>
  <c r="DA17"/>
  <c r="DB17" s="1"/>
  <c r="DK17"/>
  <c r="DL17"/>
  <c r="CZ18"/>
  <c r="DA18"/>
  <c r="DB18" s="1"/>
  <c r="DK18"/>
  <c r="DL18"/>
  <c r="CZ19"/>
  <c r="DA19"/>
  <c r="DK19"/>
  <c r="DL19"/>
  <c r="DM19" s="1"/>
  <c r="CZ20"/>
  <c r="DA20"/>
  <c r="DB20" s="1"/>
  <c r="DK20"/>
  <c r="DL20"/>
  <c r="DM20" s="1"/>
  <c r="CZ21"/>
  <c r="DA21"/>
  <c r="DB21" s="1"/>
  <c r="DK21"/>
  <c r="DL21"/>
  <c r="CZ64"/>
  <c r="DA64"/>
  <c r="DK64"/>
  <c r="DL64"/>
  <c r="CZ22"/>
  <c r="DA22"/>
  <c r="DK22"/>
  <c r="DL22"/>
  <c r="DM22" s="1"/>
  <c r="CZ65"/>
  <c r="DA65"/>
  <c r="DB65" s="1"/>
  <c r="DK65"/>
  <c r="DL65"/>
  <c r="DN65" s="1"/>
  <c r="DO65" s="1"/>
  <c r="DP65" s="1"/>
  <c r="CZ66"/>
  <c r="DA66"/>
  <c r="DB66" s="1"/>
  <c r="DK66"/>
  <c r="DL66"/>
  <c r="DN66" s="1"/>
  <c r="DO66" s="1"/>
  <c r="DP66" s="1"/>
  <c r="CZ23"/>
  <c r="DA23"/>
  <c r="DK23"/>
  <c r="DL23"/>
  <c r="CZ24"/>
  <c r="DA24"/>
  <c r="DK24"/>
  <c r="DL24"/>
  <c r="CZ67"/>
  <c r="DA67"/>
  <c r="DB67" s="1"/>
  <c r="DK67"/>
  <c r="DL67"/>
  <c r="DN67" s="1"/>
  <c r="DO67" s="1"/>
  <c r="DP67" s="1"/>
  <c r="CZ25"/>
  <c r="DA25"/>
  <c r="DB25" s="1"/>
  <c r="DK25"/>
  <c r="DL25"/>
  <c r="CZ26"/>
  <c r="DA26"/>
  <c r="DB26" s="1"/>
  <c r="DK26"/>
  <c r="DL26"/>
  <c r="CZ71"/>
  <c r="DA71"/>
  <c r="DB71" s="1"/>
  <c r="DK71"/>
  <c r="DL71"/>
  <c r="DM71" s="1"/>
  <c r="CZ3" i="62"/>
  <c r="DA3"/>
  <c r="DB3" s="1"/>
  <c r="DK3"/>
  <c r="DL3"/>
  <c r="CZ4"/>
  <c r="DA4"/>
  <c r="DB4" s="1"/>
  <c r="DK4"/>
  <c r="DL4"/>
  <c r="CZ5"/>
  <c r="DA5"/>
  <c r="DB5" s="1"/>
  <c r="DK5"/>
  <c r="DL5"/>
  <c r="CZ6"/>
  <c r="DA6"/>
  <c r="DK6"/>
  <c r="DL6"/>
  <c r="DM6" s="1"/>
  <c r="CZ7"/>
  <c r="DA7"/>
  <c r="DB7" s="1"/>
  <c r="DK7"/>
  <c r="DL7"/>
  <c r="CZ8"/>
  <c r="DA8"/>
  <c r="DB8" s="1"/>
  <c r="DK8"/>
  <c r="DL8"/>
  <c r="CZ9"/>
  <c r="DA9"/>
  <c r="DB9" s="1"/>
  <c r="DK9"/>
  <c r="DL9"/>
  <c r="CZ10"/>
  <c r="DA10"/>
  <c r="DB10" s="1"/>
  <c r="DK10"/>
  <c r="DL10"/>
  <c r="DM10" s="1"/>
  <c r="CZ11"/>
  <c r="DA11"/>
  <c r="DB11" s="1"/>
  <c r="DK11"/>
  <c r="DL11"/>
  <c r="CZ45"/>
  <c r="DA45"/>
  <c r="DB45" s="1"/>
  <c r="DK45"/>
  <c r="DL45"/>
  <c r="CZ12"/>
  <c r="DA12"/>
  <c r="DB12" s="1"/>
  <c r="DK12"/>
  <c r="DL12"/>
  <c r="CZ13"/>
  <c r="DA13"/>
  <c r="DK13"/>
  <c r="DL13"/>
  <c r="DM13" s="1"/>
  <c r="CZ15"/>
  <c r="DA15"/>
  <c r="DB15" s="1"/>
  <c r="DK15"/>
  <c r="DL15"/>
  <c r="CZ42"/>
  <c r="DA42"/>
  <c r="DB42" s="1"/>
  <c r="DK42"/>
  <c r="DL42"/>
  <c r="CZ16"/>
  <c r="DA16"/>
  <c r="DB16" s="1"/>
  <c r="DK16"/>
  <c r="DL16"/>
  <c r="DM16" s="1"/>
  <c r="CZ17"/>
  <c r="DA17"/>
  <c r="DB17" s="1"/>
  <c r="DK17"/>
  <c r="DL17"/>
  <c r="CZ18"/>
  <c r="DA18"/>
  <c r="DB18" s="1"/>
  <c r="DK18"/>
  <c r="DL18"/>
  <c r="CZ19"/>
  <c r="DA19"/>
  <c r="DB19" s="1"/>
  <c r="DK19"/>
  <c r="DL19"/>
  <c r="CZ41"/>
  <c r="DA41"/>
  <c r="DC41" s="1"/>
  <c r="DD41" s="1"/>
  <c r="DE41" s="1"/>
  <c r="DK41"/>
  <c r="DL41"/>
  <c r="CZ43"/>
  <c r="DA43"/>
  <c r="DB43" s="1"/>
  <c r="DK43"/>
  <c r="DL43"/>
  <c r="CZ20"/>
  <c r="DA20"/>
  <c r="DB20" s="1"/>
  <c r="DK20"/>
  <c r="DL20"/>
  <c r="CZ21"/>
  <c r="DA21"/>
  <c r="DB21" s="1"/>
  <c r="DK21"/>
  <c r="DL21"/>
  <c r="CZ22"/>
  <c r="DA22"/>
  <c r="DB22" s="1"/>
  <c r="DK22"/>
  <c r="DL22"/>
  <c r="DM22" s="1"/>
  <c r="CZ23"/>
  <c r="DA23"/>
  <c r="DB23" s="1"/>
  <c r="DK23"/>
  <c r="DL23"/>
  <c r="CZ24"/>
  <c r="DA24"/>
  <c r="DB24" s="1"/>
  <c r="DK24"/>
  <c r="DL24"/>
  <c r="CZ25"/>
  <c r="DA25"/>
  <c r="DB25" s="1"/>
  <c r="DK25"/>
  <c r="DL25"/>
  <c r="CZ26"/>
  <c r="DA26"/>
  <c r="DK26"/>
  <c r="DL26"/>
  <c r="DM26" s="1"/>
  <c r="CZ27"/>
  <c r="DA27"/>
  <c r="DB27" s="1"/>
  <c r="DK27"/>
  <c r="DL27"/>
  <c r="CZ28"/>
  <c r="DA28"/>
  <c r="DB28" s="1"/>
  <c r="DK28"/>
  <c r="DL28"/>
  <c r="CZ29"/>
  <c r="DA29"/>
  <c r="DB29" s="1"/>
  <c r="DK29"/>
  <c r="DL29"/>
  <c r="CZ44"/>
  <c r="DA44"/>
  <c r="DB44" s="1"/>
  <c r="DK44"/>
  <c r="DL44"/>
  <c r="DL2" i="63"/>
  <c r="DK2"/>
  <c r="DA2"/>
  <c r="DB2" s="1"/>
  <c r="CZ2"/>
  <c r="DL2" i="64"/>
  <c r="DK2"/>
  <c r="DA2"/>
  <c r="DB2" s="1"/>
  <c r="CZ2"/>
  <c r="DL61" i="66"/>
  <c r="DN61" s="1"/>
  <c r="DO61" s="1"/>
  <c r="DP61" s="1"/>
  <c r="DK61"/>
  <c r="DA61"/>
  <c r="DC61" s="1"/>
  <c r="DD61" s="1"/>
  <c r="DE61" s="1"/>
  <c r="CZ61"/>
  <c r="DL2" i="62"/>
  <c r="DK2"/>
  <c r="DA2"/>
  <c r="DB2" s="1"/>
  <c r="CZ2"/>
  <c r="R62" i="66"/>
  <c r="R63"/>
  <c r="R64"/>
  <c r="R65"/>
  <c r="R66"/>
  <c r="R67"/>
  <c r="R68"/>
  <c r="R69"/>
  <c r="R70"/>
  <c r="R61"/>
  <c r="R41" i="63"/>
  <c r="R41" i="62"/>
  <c r="L41" i="63"/>
  <c r="L41" i="62"/>
  <c r="Z2"/>
  <c r="AA2"/>
  <c r="AB2" s="1"/>
  <c r="Z3"/>
  <c r="AA3"/>
  <c r="Z4"/>
  <c r="AA4"/>
  <c r="AB4" s="1"/>
  <c r="Z5"/>
  <c r="AA5"/>
  <c r="Z6"/>
  <c r="AA6"/>
  <c r="AB6" s="1"/>
  <c r="Z7"/>
  <c r="AA7"/>
  <c r="Z8"/>
  <c r="AA8"/>
  <c r="AB8" s="1"/>
  <c r="Z9"/>
  <c r="AA9"/>
  <c r="Z10"/>
  <c r="AA10"/>
  <c r="AB10" s="1"/>
  <c r="Z11"/>
  <c r="AA11"/>
  <c r="Z45"/>
  <c r="AA45"/>
  <c r="AB45" s="1"/>
  <c r="Z12"/>
  <c r="AA12"/>
  <c r="Z13"/>
  <c r="AA13"/>
  <c r="AB13" s="1"/>
  <c r="Z15"/>
  <c r="AA15"/>
  <c r="AB15" s="1"/>
  <c r="Z42"/>
  <c r="AA42"/>
  <c r="Z16"/>
  <c r="AA16"/>
  <c r="AB16" s="1"/>
  <c r="Z17"/>
  <c r="AA17"/>
  <c r="Z18"/>
  <c r="AA18"/>
  <c r="AB18" s="1"/>
  <c r="Z19"/>
  <c r="AA19"/>
  <c r="Z41"/>
  <c r="AA41"/>
  <c r="AB41" s="1"/>
  <c r="Z43"/>
  <c r="AA43"/>
  <c r="Z20"/>
  <c r="AA20"/>
  <c r="AB20" s="1"/>
  <c r="Z21"/>
  <c r="AA21"/>
  <c r="Z22"/>
  <c r="AA22"/>
  <c r="AB22" s="1"/>
  <c r="Z23"/>
  <c r="AA23"/>
  <c r="Z24"/>
  <c r="AA24"/>
  <c r="AB24" s="1"/>
  <c r="Z25"/>
  <c r="AA25"/>
  <c r="Z26"/>
  <c r="AA26"/>
  <c r="AB26" s="1"/>
  <c r="Z27"/>
  <c r="AA27"/>
  <c r="Z28"/>
  <c r="AA28"/>
  <c r="AB28" s="1"/>
  <c r="Z29"/>
  <c r="AA29"/>
  <c r="Z44"/>
  <c r="AA44"/>
  <c r="AB44" s="1"/>
  <c r="Z37"/>
  <c r="AA37"/>
  <c r="AC37" s="1"/>
  <c r="AD37" s="1"/>
  <c r="AE37" s="1"/>
  <c r="Z38"/>
  <c r="AA38"/>
  <c r="AB38" s="1"/>
  <c r="Z39"/>
  <c r="AA39"/>
  <c r="AC39" s="1"/>
  <c r="AD39" s="1"/>
  <c r="AE39" s="1"/>
  <c r="Z40"/>
  <c r="AA40"/>
  <c r="AB40" s="1"/>
  <c r="M39"/>
  <c r="N39" s="1"/>
  <c r="O39" s="1"/>
  <c r="S39"/>
  <c r="T39" s="1"/>
  <c r="U39" s="1"/>
  <c r="AK39"/>
  <c r="AL39"/>
  <c r="AM39" s="1"/>
  <c r="AV39"/>
  <c r="AW39"/>
  <c r="AX39" s="1"/>
  <c r="BG39"/>
  <c r="BH39"/>
  <c r="BI39" s="1"/>
  <c r="BR39"/>
  <c r="BS39"/>
  <c r="BT39" s="1"/>
  <c r="CC39"/>
  <c r="CD39"/>
  <c r="CE39" s="1"/>
  <c r="CK39"/>
  <c r="CQ39"/>
  <c r="GT24" l="1"/>
  <c r="GU24" s="1"/>
  <c r="GV24" s="1"/>
  <c r="GS24"/>
  <c r="GT22"/>
  <c r="GU22" s="1"/>
  <c r="GV22" s="1"/>
  <c r="GS22"/>
  <c r="GT18"/>
  <c r="GU18" s="1"/>
  <c r="GV18" s="1"/>
  <c r="GS18"/>
  <c r="GT7"/>
  <c r="GU7" s="1"/>
  <c r="GV7" s="1"/>
  <c r="GS7"/>
  <c r="GT27"/>
  <c r="GU27" s="1"/>
  <c r="GV27" s="1"/>
  <c r="GS27"/>
  <c r="GT23"/>
  <c r="GU23" s="1"/>
  <c r="GV23" s="1"/>
  <c r="GS23"/>
  <c r="AC27"/>
  <c r="AD27" s="1"/>
  <c r="AE27" s="1"/>
  <c r="AB27"/>
  <c r="AC23"/>
  <c r="AD23" s="1"/>
  <c r="AE23" s="1"/>
  <c r="AB23"/>
  <c r="AC43"/>
  <c r="AD43" s="1"/>
  <c r="AE43" s="1"/>
  <c r="AB43"/>
  <c r="DN29"/>
  <c r="DO29" s="1"/>
  <c r="DP29" s="1"/>
  <c r="DM29"/>
  <c r="DN20"/>
  <c r="DO20" s="1"/>
  <c r="DP20" s="1"/>
  <c r="DM20"/>
  <c r="DN43"/>
  <c r="DO43" s="1"/>
  <c r="DP43" s="1"/>
  <c r="DM43"/>
  <c r="DN18"/>
  <c r="DO18" s="1"/>
  <c r="DP18" s="1"/>
  <c r="DM18"/>
  <c r="DN17"/>
  <c r="DO17" s="1"/>
  <c r="DP17" s="1"/>
  <c r="DM17"/>
  <c r="DN3"/>
  <c r="DO3" s="1"/>
  <c r="DP3" s="1"/>
  <c r="DM3"/>
  <c r="FM44"/>
  <c r="FN44" s="1"/>
  <c r="FO44" s="1"/>
  <c r="FL44"/>
  <c r="FX29"/>
  <c r="FY29" s="1"/>
  <c r="FZ29" s="1"/>
  <c r="FW29"/>
  <c r="GI28"/>
  <c r="GJ28" s="1"/>
  <c r="GK28" s="1"/>
  <c r="GH28"/>
  <c r="FM22"/>
  <c r="FN22" s="1"/>
  <c r="FO22" s="1"/>
  <c r="FL22"/>
  <c r="GI20"/>
  <c r="GJ20" s="1"/>
  <c r="GK20" s="1"/>
  <c r="GH20"/>
  <c r="GI18"/>
  <c r="GJ18" s="1"/>
  <c r="GK18" s="1"/>
  <c r="GH18"/>
  <c r="FX13"/>
  <c r="FY13" s="1"/>
  <c r="FZ13" s="1"/>
  <c r="FW13"/>
  <c r="FB13"/>
  <c r="FC13" s="1"/>
  <c r="FD13" s="1"/>
  <c r="FA13"/>
  <c r="GI9"/>
  <c r="GJ9" s="1"/>
  <c r="GK9" s="1"/>
  <c r="GH9"/>
  <c r="FB8"/>
  <c r="FC8" s="1"/>
  <c r="FD8" s="1"/>
  <c r="FA8"/>
  <c r="FB4"/>
  <c r="FC4" s="1"/>
  <c r="FD4" s="1"/>
  <c r="FA4"/>
  <c r="FM3"/>
  <c r="FN3" s="1"/>
  <c r="FO3" s="1"/>
  <c r="FL3"/>
  <c r="DN2"/>
  <c r="DO2" s="1"/>
  <c r="DP2" s="1"/>
  <c r="DM2"/>
  <c r="FX2"/>
  <c r="FY2" s="1"/>
  <c r="FZ2" s="1"/>
  <c r="FW2"/>
  <c r="AC12"/>
  <c r="AD12" s="1"/>
  <c r="AE12" s="1"/>
  <c r="AB12"/>
  <c r="AC9"/>
  <c r="AD9" s="1"/>
  <c r="AE9" s="1"/>
  <c r="AB9"/>
  <c r="AC5"/>
  <c r="AD5" s="1"/>
  <c r="AE5" s="1"/>
  <c r="AB5"/>
  <c r="DC26"/>
  <c r="DD26" s="1"/>
  <c r="DE26" s="1"/>
  <c r="DB26"/>
  <c r="EF20"/>
  <c r="EG20" s="1"/>
  <c r="EH20" s="1"/>
  <c r="EE20"/>
  <c r="FB44"/>
  <c r="FC44" s="1"/>
  <c r="FD44" s="1"/>
  <c r="FA44"/>
  <c r="GI29"/>
  <c r="GJ29" s="1"/>
  <c r="GK29" s="1"/>
  <c r="GH29"/>
  <c r="GI27"/>
  <c r="GJ27" s="1"/>
  <c r="GK27" s="1"/>
  <c r="GH27"/>
  <c r="FX26"/>
  <c r="FY26" s="1"/>
  <c r="FZ26" s="1"/>
  <c r="FW26"/>
  <c r="FX24"/>
  <c r="FY24" s="1"/>
  <c r="FZ24" s="1"/>
  <c r="FW24"/>
  <c r="FB24"/>
  <c r="FC24" s="1"/>
  <c r="FD24" s="1"/>
  <c r="FA24"/>
  <c r="FM23"/>
  <c r="FN23" s="1"/>
  <c r="FO23" s="1"/>
  <c r="FL23"/>
  <c r="FB22"/>
  <c r="FC22" s="1"/>
  <c r="FD22" s="1"/>
  <c r="FA22"/>
  <c r="GI21"/>
  <c r="GJ21" s="1"/>
  <c r="GK21" s="1"/>
  <c r="GH21"/>
  <c r="FM21"/>
  <c r="FN21" s="1"/>
  <c r="FO21" s="1"/>
  <c r="FL21"/>
  <c r="GI43"/>
  <c r="GJ43" s="1"/>
  <c r="GK43" s="1"/>
  <c r="GH43"/>
  <c r="FX18"/>
  <c r="FY18" s="1"/>
  <c r="FZ18" s="1"/>
  <c r="FW18"/>
  <c r="FB16"/>
  <c r="FC16" s="1"/>
  <c r="FD16" s="1"/>
  <c r="FA16"/>
  <c r="FM13"/>
  <c r="FN13" s="1"/>
  <c r="FO13" s="1"/>
  <c r="FL13"/>
  <c r="GI45"/>
  <c r="GJ45" s="1"/>
  <c r="GK45" s="1"/>
  <c r="GH45"/>
  <c r="FX9"/>
  <c r="FY9" s="1"/>
  <c r="FZ9" s="1"/>
  <c r="FW9"/>
  <c r="FM6"/>
  <c r="FN6" s="1"/>
  <c r="FO6" s="1"/>
  <c r="FL6"/>
  <c r="AC29"/>
  <c r="AD29" s="1"/>
  <c r="AE29" s="1"/>
  <c r="AB29"/>
  <c r="AC25"/>
  <c r="AD25" s="1"/>
  <c r="AE25" s="1"/>
  <c r="AB25"/>
  <c r="AC21"/>
  <c r="AD21" s="1"/>
  <c r="AE21" s="1"/>
  <c r="AB21"/>
  <c r="AC19"/>
  <c r="AD19" s="1"/>
  <c r="AE19" s="1"/>
  <c r="AB19"/>
  <c r="AC17"/>
  <c r="AD17" s="1"/>
  <c r="AE17" s="1"/>
  <c r="AB17"/>
  <c r="AC42"/>
  <c r="AD42" s="1"/>
  <c r="AE42" s="1"/>
  <c r="AB42"/>
  <c r="DN44"/>
  <c r="DO44" s="1"/>
  <c r="DP44" s="1"/>
  <c r="DM44"/>
  <c r="DN28"/>
  <c r="DO28" s="1"/>
  <c r="DP28" s="1"/>
  <c r="DM28"/>
  <c r="DN27"/>
  <c r="DO27" s="1"/>
  <c r="DP27" s="1"/>
  <c r="DM27"/>
  <c r="DN25"/>
  <c r="DO25" s="1"/>
  <c r="DP25" s="1"/>
  <c r="DM25"/>
  <c r="DN24"/>
  <c r="DO24" s="1"/>
  <c r="DP24" s="1"/>
  <c r="DM24"/>
  <c r="DN23"/>
  <c r="DO23" s="1"/>
  <c r="DP23" s="1"/>
  <c r="DM23"/>
  <c r="DN21"/>
  <c r="DO21" s="1"/>
  <c r="DP21" s="1"/>
  <c r="DM21"/>
  <c r="DN19"/>
  <c r="DO19" s="1"/>
  <c r="DP19" s="1"/>
  <c r="DM19"/>
  <c r="DN42"/>
  <c r="DO42" s="1"/>
  <c r="DP42" s="1"/>
  <c r="DM42"/>
  <c r="DN15"/>
  <c r="DO15" s="1"/>
  <c r="DP15" s="1"/>
  <c r="DM15"/>
  <c r="DN12"/>
  <c r="DO12" s="1"/>
  <c r="DP12" s="1"/>
  <c r="DM12"/>
  <c r="DN45"/>
  <c r="DO45" s="1"/>
  <c r="DP45" s="1"/>
  <c r="DM45"/>
  <c r="DN11"/>
  <c r="DO11" s="1"/>
  <c r="DP11" s="1"/>
  <c r="DM11"/>
  <c r="DN9"/>
  <c r="DO9" s="1"/>
  <c r="DP9" s="1"/>
  <c r="DM9"/>
  <c r="DN8"/>
  <c r="DO8" s="1"/>
  <c r="DP8" s="1"/>
  <c r="DM8"/>
  <c r="DN7"/>
  <c r="DO7" s="1"/>
  <c r="DP7" s="1"/>
  <c r="DM7"/>
  <c r="DN5"/>
  <c r="DO5" s="1"/>
  <c r="DP5" s="1"/>
  <c r="DM5"/>
  <c r="DN4"/>
  <c r="DO4" s="1"/>
  <c r="DP4" s="1"/>
  <c r="DM4"/>
  <c r="EQ44"/>
  <c r="ER44" s="1"/>
  <c r="ES44" s="1"/>
  <c r="EP44"/>
  <c r="EQ22"/>
  <c r="ER22" s="1"/>
  <c r="ES22" s="1"/>
  <c r="EP22"/>
  <c r="EQ16"/>
  <c r="ER16" s="1"/>
  <c r="ES16" s="1"/>
  <c r="EP16"/>
  <c r="EQ10"/>
  <c r="ER10" s="1"/>
  <c r="ES10" s="1"/>
  <c r="EP10"/>
  <c r="FM26"/>
  <c r="FN26" s="1"/>
  <c r="FO26" s="1"/>
  <c r="FL26"/>
  <c r="FX25"/>
  <c r="FY25" s="1"/>
  <c r="FZ25" s="1"/>
  <c r="FW25"/>
  <c r="GI24"/>
  <c r="GJ24" s="1"/>
  <c r="GK24" s="1"/>
  <c r="GH24"/>
  <c r="FX21"/>
  <c r="FY21" s="1"/>
  <c r="FZ21" s="1"/>
  <c r="FW21"/>
  <c r="FM9"/>
  <c r="FN9" s="1"/>
  <c r="FO9" s="1"/>
  <c r="FL9"/>
  <c r="GI7"/>
  <c r="GJ7" s="1"/>
  <c r="GK7" s="1"/>
  <c r="GH7"/>
  <c r="AC11"/>
  <c r="AD11" s="1"/>
  <c r="AE11" s="1"/>
  <c r="AB11"/>
  <c r="AC7"/>
  <c r="AD7" s="1"/>
  <c r="AE7" s="1"/>
  <c r="AB7"/>
  <c r="AC3"/>
  <c r="AD3" s="1"/>
  <c r="AE3" s="1"/>
  <c r="AB3"/>
  <c r="DC13"/>
  <c r="DD13" s="1"/>
  <c r="DE13" s="1"/>
  <c r="DB13"/>
  <c r="DC6"/>
  <c r="DD6" s="1"/>
  <c r="DE6" s="1"/>
  <c r="DB6"/>
  <c r="FM29"/>
  <c r="FN29" s="1"/>
  <c r="FO29" s="1"/>
  <c r="FL29"/>
  <c r="DN2" i="63"/>
  <c r="DO2" s="1"/>
  <c r="DP2" s="1"/>
  <c r="DM2"/>
  <c r="DN31"/>
  <c r="DO31" s="1"/>
  <c r="DP31" s="1"/>
  <c r="DM31"/>
  <c r="DN30"/>
  <c r="DO30" s="1"/>
  <c r="DP30" s="1"/>
  <c r="DM30"/>
  <c r="DN29"/>
  <c r="DO29" s="1"/>
  <c r="DP29" s="1"/>
  <c r="DM29"/>
  <c r="DN27"/>
  <c r="DO27" s="1"/>
  <c r="DP27" s="1"/>
  <c r="DM27"/>
  <c r="DN26"/>
  <c r="DO26" s="1"/>
  <c r="DP26" s="1"/>
  <c r="DM26"/>
  <c r="DN25"/>
  <c r="DO25" s="1"/>
  <c r="DP25" s="1"/>
  <c r="DM25"/>
  <c r="DN24"/>
  <c r="DO24" s="1"/>
  <c r="DP24" s="1"/>
  <c r="DM24"/>
  <c r="DN23"/>
  <c r="DO23" s="1"/>
  <c r="DP23" s="1"/>
  <c r="DM23"/>
  <c r="DN22"/>
  <c r="DO22" s="1"/>
  <c r="DP22" s="1"/>
  <c r="DM22"/>
  <c r="DN20"/>
  <c r="DO20" s="1"/>
  <c r="DP20" s="1"/>
  <c r="DM20"/>
  <c r="DN19"/>
  <c r="DO19" s="1"/>
  <c r="DP19" s="1"/>
  <c r="DM19"/>
  <c r="DN18"/>
  <c r="DO18" s="1"/>
  <c r="DP18" s="1"/>
  <c r="DM18"/>
  <c r="DN17"/>
  <c r="DO17" s="1"/>
  <c r="DP17" s="1"/>
  <c r="DM17"/>
  <c r="DN16"/>
  <c r="DO16" s="1"/>
  <c r="DP16" s="1"/>
  <c r="DM16"/>
  <c r="DN15"/>
  <c r="DO15" s="1"/>
  <c r="DP15" s="1"/>
  <c r="DM15"/>
  <c r="DN14"/>
  <c r="DO14" s="1"/>
  <c r="DP14" s="1"/>
  <c r="DM14"/>
  <c r="DN13"/>
  <c r="DO13" s="1"/>
  <c r="DP13" s="1"/>
  <c r="DM13"/>
  <c r="DN12"/>
  <c r="DO12" s="1"/>
  <c r="DP12" s="1"/>
  <c r="DM12"/>
  <c r="DN11"/>
  <c r="DO11" s="1"/>
  <c r="DP11" s="1"/>
  <c r="DM11"/>
  <c r="DN10"/>
  <c r="DO10" s="1"/>
  <c r="DP10" s="1"/>
  <c r="DM10"/>
  <c r="DN9"/>
  <c r="DO9" s="1"/>
  <c r="DP9" s="1"/>
  <c r="DM9"/>
  <c r="DN8"/>
  <c r="DO8" s="1"/>
  <c r="DP8" s="1"/>
  <c r="DM8"/>
  <c r="DN7"/>
  <c r="DO7" s="1"/>
  <c r="DP7" s="1"/>
  <c r="DM7"/>
  <c r="DN6"/>
  <c r="DO6" s="1"/>
  <c r="DP6" s="1"/>
  <c r="DM6"/>
  <c r="DN5"/>
  <c r="DO5" s="1"/>
  <c r="DP5" s="1"/>
  <c r="DM5"/>
  <c r="DN4"/>
  <c r="DO4" s="1"/>
  <c r="DP4" s="1"/>
  <c r="DM4"/>
  <c r="DN3"/>
  <c r="DO3" s="1"/>
  <c r="DP3" s="1"/>
  <c r="DM3"/>
  <c r="DN37"/>
  <c r="DO37" s="1"/>
  <c r="DP37" s="1"/>
  <c r="DM37"/>
  <c r="DN36"/>
  <c r="DO36" s="1"/>
  <c r="DP36" s="1"/>
  <c r="DM36"/>
  <c r="DN35"/>
  <c r="DO35" s="1"/>
  <c r="DP35" s="1"/>
  <c r="DM35"/>
  <c r="DN34"/>
  <c r="DO34" s="1"/>
  <c r="DP34" s="1"/>
  <c r="DM34"/>
  <c r="DN33"/>
  <c r="DO33" s="1"/>
  <c r="DP33" s="1"/>
  <c r="DM33"/>
  <c r="DN32"/>
  <c r="DO32" s="1"/>
  <c r="DP32" s="1"/>
  <c r="DM32"/>
  <c r="EQ42"/>
  <c r="ER42" s="1"/>
  <c r="ES42" s="1"/>
  <c r="EP42"/>
  <c r="EQ26"/>
  <c r="ER26" s="1"/>
  <c r="ES26" s="1"/>
  <c r="EP26"/>
  <c r="EQ43"/>
  <c r="ER43" s="1"/>
  <c r="ES43" s="1"/>
  <c r="EP43"/>
  <c r="EQ23"/>
  <c r="ER23" s="1"/>
  <c r="ES23" s="1"/>
  <c r="EP23"/>
  <c r="EQ19"/>
  <c r="ER19" s="1"/>
  <c r="ES19" s="1"/>
  <c r="EP19"/>
  <c r="EQ17"/>
  <c r="ER17" s="1"/>
  <c r="ES17" s="1"/>
  <c r="EP17"/>
  <c r="EQ15"/>
  <c r="ER15" s="1"/>
  <c r="ES15" s="1"/>
  <c r="EP15"/>
  <c r="EQ11"/>
  <c r="ER11" s="1"/>
  <c r="ES11" s="1"/>
  <c r="EP11"/>
  <c r="EQ9"/>
  <c r="ER9" s="1"/>
  <c r="ES9" s="1"/>
  <c r="EP9"/>
  <c r="EQ7"/>
  <c r="ER7" s="1"/>
  <c r="ES7" s="1"/>
  <c r="EP7"/>
  <c r="EQ3"/>
  <c r="ER3" s="1"/>
  <c r="ES3" s="1"/>
  <c r="EP3"/>
  <c r="EQ36"/>
  <c r="ER36" s="1"/>
  <c r="ES36" s="1"/>
  <c r="EP36"/>
  <c r="EQ32"/>
  <c r="ER32" s="1"/>
  <c r="ES32" s="1"/>
  <c r="EP32"/>
  <c r="GT37"/>
  <c r="GU37" s="1"/>
  <c r="GV37" s="1"/>
  <c r="GS37"/>
  <c r="FM36"/>
  <c r="FN36" s="1"/>
  <c r="FO36" s="1"/>
  <c r="FL36"/>
  <c r="GI34"/>
  <c r="GJ34" s="1"/>
  <c r="GK34" s="1"/>
  <c r="GH34"/>
  <c r="FB33"/>
  <c r="FC33" s="1"/>
  <c r="FD33" s="1"/>
  <c r="FA33"/>
  <c r="DC42"/>
  <c r="DD42" s="1"/>
  <c r="DE42" s="1"/>
  <c r="DB42"/>
  <c r="DC43"/>
  <c r="DD43" s="1"/>
  <c r="DE43" s="1"/>
  <c r="DB43"/>
  <c r="DC17"/>
  <c r="DD17" s="1"/>
  <c r="DE17" s="1"/>
  <c r="DB17"/>
  <c r="DC9"/>
  <c r="DD9" s="1"/>
  <c r="DE9" s="1"/>
  <c r="DB9"/>
  <c r="DC37"/>
  <c r="DD37" s="1"/>
  <c r="DE37" s="1"/>
  <c r="DB37"/>
  <c r="DC36"/>
  <c r="DD36" s="1"/>
  <c r="DE36" s="1"/>
  <c r="DB36"/>
  <c r="DC35"/>
  <c r="DD35" s="1"/>
  <c r="DE35" s="1"/>
  <c r="DB35"/>
  <c r="DC33"/>
  <c r="DD33" s="1"/>
  <c r="DE33" s="1"/>
  <c r="DB33"/>
  <c r="DC32"/>
  <c r="DD32" s="1"/>
  <c r="DE32" s="1"/>
  <c r="DB32"/>
  <c r="EF37"/>
  <c r="EG37" s="1"/>
  <c r="EH37" s="1"/>
  <c r="EE37"/>
  <c r="EF36"/>
  <c r="EG36" s="1"/>
  <c r="EH36" s="1"/>
  <c r="EE36"/>
  <c r="EF35"/>
  <c r="EG35" s="1"/>
  <c r="EH35" s="1"/>
  <c r="EE35"/>
  <c r="EF34"/>
  <c r="EG34" s="1"/>
  <c r="EH34" s="1"/>
  <c r="EE34"/>
  <c r="EF33"/>
  <c r="EG33" s="1"/>
  <c r="EH33" s="1"/>
  <c r="EE33"/>
  <c r="EF32"/>
  <c r="EG32" s="1"/>
  <c r="EH32" s="1"/>
  <c r="EE32"/>
  <c r="FM31"/>
  <c r="FN31" s="1"/>
  <c r="FO31" s="1"/>
  <c r="FL31"/>
  <c r="FX42"/>
  <c r="FY42" s="1"/>
  <c r="FZ42" s="1"/>
  <c r="FW42"/>
  <c r="GI30"/>
  <c r="GJ30" s="1"/>
  <c r="GK30" s="1"/>
  <c r="GH30"/>
  <c r="FM29"/>
  <c r="FN29" s="1"/>
  <c r="FO29" s="1"/>
  <c r="FL29"/>
  <c r="FX28"/>
  <c r="FY28" s="1"/>
  <c r="FZ28" s="1"/>
  <c r="FW28"/>
  <c r="GI27"/>
  <c r="GJ27" s="1"/>
  <c r="GK27" s="1"/>
  <c r="GH27"/>
  <c r="GT26"/>
  <c r="GU26" s="1"/>
  <c r="GV26" s="1"/>
  <c r="GS26"/>
  <c r="FB26"/>
  <c r="FC26" s="1"/>
  <c r="FD26" s="1"/>
  <c r="FA26"/>
  <c r="FM25"/>
  <c r="FN25" s="1"/>
  <c r="FO25" s="1"/>
  <c r="FL25"/>
  <c r="FX43"/>
  <c r="FY43" s="1"/>
  <c r="FZ43" s="1"/>
  <c r="FW43"/>
  <c r="GI24"/>
  <c r="GJ24" s="1"/>
  <c r="GK24" s="1"/>
  <c r="GH24"/>
  <c r="GT23"/>
  <c r="GU23" s="1"/>
  <c r="GV23" s="1"/>
  <c r="GS23"/>
  <c r="FB23"/>
  <c r="FC23" s="1"/>
  <c r="FD23" s="1"/>
  <c r="FA23"/>
  <c r="FM22"/>
  <c r="FN22" s="1"/>
  <c r="FO22" s="1"/>
  <c r="FL22"/>
  <c r="FX21"/>
  <c r="FY21" s="1"/>
  <c r="FZ21" s="1"/>
  <c r="FW21"/>
  <c r="GI20"/>
  <c r="GJ20" s="1"/>
  <c r="GK20" s="1"/>
  <c r="GH20"/>
  <c r="GT19"/>
  <c r="GU19" s="1"/>
  <c r="GV19" s="1"/>
  <c r="GS19"/>
  <c r="FB19"/>
  <c r="FC19" s="1"/>
  <c r="FD19" s="1"/>
  <c r="FA19"/>
  <c r="FM18"/>
  <c r="FN18" s="1"/>
  <c r="FO18" s="1"/>
  <c r="FL18"/>
  <c r="FX17"/>
  <c r="FY17" s="1"/>
  <c r="FZ17" s="1"/>
  <c r="FW17"/>
  <c r="GI16"/>
  <c r="GJ16" s="1"/>
  <c r="GK16" s="1"/>
  <c r="GH16"/>
  <c r="GT15"/>
  <c r="GU15" s="1"/>
  <c r="GV15" s="1"/>
  <c r="GS15"/>
  <c r="FB15"/>
  <c r="FC15" s="1"/>
  <c r="FD15" s="1"/>
  <c r="FA15"/>
  <c r="FM14"/>
  <c r="FN14" s="1"/>
  <c r="FO14" s="1"/>
  <c r="FL14"/>
  <c r="FX13"/>
  <c r="FY13" s="1"/>
  <c r="FZ13" s="1"/>
  <c r="FW13"/>
  <c r="GI12"/>
  <c r="GJ12" s="1"/>
  <c r="GK12" s="1"/>
  <c r="GH12"/>
  <c r="GT11"/>
  <c r="GU11" s="1"/>
  <c r="GV11" s="1"/>
  <c r="GS11"/>
  <c r="FB11"/>
  <c r="FC11" s="1"/>
  <c r="FD11" s="1"/>
  <c r="FA11"/>
  <c r="FM10"/>
  <c r="FN10" s="1"/>
  <c r="FO10" s="1"/>
  <c r="FL10"/>
  <c r="FX9"/>
  <c r="FY9" s="1"/>
  <c r="FZ9" s="1"/>
  <c r="FW9"/>
  <c r="GI8"/>
  <c r="GJ8" s="1"/>
  <c r="GK8" s="1"/>
  <c r="GH8"/>
  <c r="GT7"/>
  <c r="GU7" s="1"/>
  <c r="GV7" s="1"/>
  <c r="GS7"/>
  <c r="FB7"/>
  <c r="FC7" s="1"/>
  <c r="FD7" s="1"/>
  <c r="FA7"/>
  <c r="FM6"/>
  <c r="FN6" s="1"/>
  <c r="FO6" s="1"/>
  <c r="FL6"/>
  <c r="FX5"/>
  <c r="FY5" s="1"/>
  <c r="FZ5" s="1"/>
  <c r="FW5"/>
  <c r="GI4"/>
  <c r="GJ4" s="1"/>
  <c r="GK4" s="1"/>
  <c r="GH4"/>
  <c r="GT3"/>
  <c r="GU3" s="1"/>
  <c r="GV3" s="1"/>
  <c r="GS3"/>
  <c r="FB3"/>
  <c r="FC3" s="1"/>
  <c r="FD3" s="1"/>
  <c r="FA3"/>
  <c r="GI37"/>
  <c r="GJ37" s="1"/>
  <c r="GK37" s="1"/>
  <c r="GH37"/>
  <c r="FM37"/>
  <c r="FN37" s="1"/>
  <c r="FO37" s="1"/>
  <c r="FL37"/>
  <c r="GT36"/>
  <c r="GU36" s="1"/>
  <c r="GV36" s="1"/>
  <c r="GS36"/>
  <c r="FX36"/>
  <c r="FY36" s="1"/>
  <c r="FZ36" s="1"/>
  <c r="FW36"/>
  <c r="FB36"/>
  <c r="FC36" s="1"/>
  <c r="FD36" s="1"/>
  <c r="FA36"/>
  <c r="GI35"/>
  <c r="GJ35" s="1"/>
  <c r="GK35" s="1"/>
  <c r="GH35"/>
  <c r="FM35"/>
  <c r="FN35" s="1"/>
  <c r="FO35" s="1"/>
  <c r="FL35"/>
  <c r="GT34"/>
  <c r="GU34" s="1"/>
  <c r="GV34" s="1"/>
  <c r="GS34"/>
  <c r="FX34"/>
  <c r="FY34" s="1"/>
  <c r="FZ34" s="1"/>
  <c r="FW34"/>
  <c r="FB34"/>
  <c r="FC34" s="1"/>
  <c r="FD34" s="1"/>
  <c r="FA34"/>
  <c r="GI33"/>
  <c r="GJ33" s="1"/>
  <c r="GK33" s="1"/>
  <c r="GH33"/>
  <c r="FM33"/>
  <c r="FN33" s="1"/>
  <c r="FO33" s="1"/>
  <c r="FL33"/>
  <c r="GT32"/>
  <c r="GU32" s="1"/>
  <c r="GV32" s="1"/>
  <c r="GS32"/>
  <c r="FX32"/>
  <c r="FY32" s="1"/>
  <c r="FZ32" s="1"/>
  <c r="FW32"/>
  <c r="FB32"/>
  <c r="FC32" s="1"/>
  <c r="FD32" s="1"/>
  <c r="FA32"/>
  <c r="FX2"/>
  <c r="FY2" s="1"/>
  <c r="FZ2" s="1"/>
  <c r="FW2"/>
  <c r="DC24" i="66"/>
  <c r="DD24" s="1"/>
  <c r="DE24" s="1"/>
  <c r="DB24"/>
  <c r="DC11"/>
  <c r="DD11" s="1"/>
  <c r="DE11" s="1"/>
  <c r="DB11"/>
  <c r="DC10"/>
  <c r="DD10" s="1"/>
  <c r="DE10" s="1"/>
  <c r="DB10"/>
  <c r="DC29"/>
  <c r="DD29" s="1"/>
  <c r="DE29" s="1"/>
  <c r="DB29"/>
  <c r="DC27"/>
  <c r="DD27" s="1"/>
  <c r="DE27" s="1"/>
  <c r="DB27"/>
  <c r="EF29"/>
  <c r="EG29" s="1"/>
  <c r="EH29" s="1"/>
  <c r="EE29"/>
  <c r="EF27"/>
  <c r="EG27" s="1"/>
  <c r="EH27" s="1"/>
  <c r="EE27"/>
  <c r="FX26"/>
  <c r="FY26" s="1"/>
  <c r="FZ26" s="1"/>
  <c r="FW26"/>
  <c r="FM22"/>
  <c r="FN22" s="1"/>
  <c r="FO22" s="1"/>
  <c r="FL22"/>
  <c r="GI21"/>
  <c r="GJ21" s="1"/>
  <c r="GK21" s="1"/>
  <c r="GH21"/>
  <c r="FM19"/>
  <c r="FN19" s="1"/>
  <c r="FO19" s="1"/>
  <c r="FL19"/>
  <c r="FX18"/>
  <c r="FY18" s="1"/>
  <c r="FZ18" s="1"/>
  <c r="FW18"/>
  <c r="FB16"/>
  <c r="FC16" s="1"/>
  <c r="FD16" s="1"/>
  <c r="FA16"/>
  <c r="DN26"/>
  <c r="DO26" s="1"/>
  <c r="DP26" s="1"/>
  <c r="DM26"/>
  <c r="DN25"/>
  <c r="DO25" s="1"/>
  <c r="DP25" s="1"/>
  <c r="DM25"/>
  <c r="DN24"/>
  <c r="DO24" s="1"/>
  <c r="DP24" s="1"/>
  <c r="DM24"/>
  <c r="DN23"/>
  <c r="DO23" s="1"/>
  <c r="DP23" s="1"/>
  <c r="DM23"/>
  <c r="DN21"/>
  <c r="DO21" s="1"/>
  <c r="DP21" s="1"/>
  <c r="DM21"/>
  <c r="DN18"/>
  <c r="DO18" s="1"/>
  <c r="DP18" s="1"/>
  <c r="DM18"/>
  <c r="DN17"/>
  <c r="DO17" s="1"/>
  <c r="DP17" s="1"/>
  <c r="DM17"/>
  <c r="DN16"/>
  <c r="DO16" s="1"/>
  <c r="DP16" s="1"/>
  <c r="DM16"/>
  <c r="DN14"/>
  <c r="DO14" s="1"/>
  <c r="DP14" s="1"/>
  <c r="DM14"/>
  <c r="DN13"/>
  <c r="DO13" s="1"/>
  <c r="DP13" s="1"/>
  <c r="DM13"/>
  <c r="DN12"/>
  <c r="DO12" s="1"/>
  <c r="DP12" s="1"/>
  <c r="DM12"/>
  <c r="DN11"/>
  <c r="DO11" s="1"/>
  <c r="DP11" s="1"/>
  <c r="DM11"/>
  <c r="DN10"/>
  <c r="DO10" s="1"/>
  <c r="DP10" s="1"/>
  <c r="DM10"/>
  <c r="DN7"/>
  <c r="DO7" s="1"/>
  <c r="DP7" s="1"/>
  <c r="DM7"/>
  <c r="DN6"/>
  <c r="DO6" s="1"/>
  <c r="DP6" s="1"/>
  <c r="DM6"/>
  <c r="DN4"/>
  <c r="DO4" s="1"/>
  <c r="DP4" s="1"/>
  <c r="DM4"/>
  <c r="DN3"/>
  <c r="DO3" s="1"/>
  <c r="DP3" s="1"/>
  <c r="DM3"/>
  <c r="DN2"/>
  <c r="DO2" s="1"/>
  <c r="DP2" s="1"/>
  <c r="DM2"/>
  <c r="DN72"/>
  <c r="DO72" s="1"/>
  <c r="DP72" s="1"/>
  <c r="DM72"/>
  <c r="DN29"/>
  <c r="DO29" s="1"/>
  <c r="DP29" s="1"/>
  <c r="DM29"/>
  <c r="DN28"/>
  <c r="DO28" s="1"/>
  <c r="DP28" s="1"/>
  <c r="DM28"/>
  <c r="DN27"/>
  <c r="DO27" s="1"/>
  <c r="DP27" s="1"/>
  <c r="DM27"/>
  <c r="EQ26"/>
  <c r="ER26" s="1"/>
  <c r="ES26" s="1"/>
  <c r="EP26"/>
  <c r="EQ23"/>
  <c r="ER23" s="1"/>
  <c r="ES23" s="1"/>
  <c r="EP23"/>
  <c r="EQ20"/>
  <c r="ER20" s="1"/>
  <c r="ES20" s="1"/>
  <c r="EP20"/>
  <c r="EQ18"/>
  <c r="ER18" s="1"/>
  <c r="ES18" s="1"/>
  <c r="EP18"/>
  <c r="EQ15"/>
  <c r="ER15" s="1"/>
  <c r="ES15" s="1"/>
  <c r="EP15"/>
  <c r="GT71"/>
  <c r="GU71" s="1"/>
  <c r="GV71" s="1"/>
  <c r="GS71"/>
  <c r="FB71"/>
  <c r="FC71" s="1"/>
  <c r="FD71" s="1"/>
  <c r="FA71"/>
  <c r="GI26"/>
  <c r="GJ26" s="1"/>
  <c r="GK26" s="1"/>
  <c r="GH26"/>
  <c r="FM26"/>
  <c r="FN26" s="1"/>
  <c r="FO26" s="1"/>
  <c r="FL26"/>
  <c r="GT25"/>
  <c r="GU25" s="1"/>
  <c r="GV25" s="1"/>
  <c r="GS25"/>
  <c r="FX25"/>
  <c r="FY25" s="1"/>
  <c r="FZ25" s="1"/>
  <c r="FW25"/>
  <c r="GT24"/>
  <c r="GU24" s="1"/>
  <c r="GV24" s="1"/>
  <c r="GS24"/>
  <c r="FX24"/>
  <c r="FY24" s="1"/>
  <c r="FZ24" s="1"/>
  <c r="FW24"/>
  <c r="GI23"/>
  <c r="GJ23" s="1"/>
  <c r="GK23" s="1"/>
  <c r="GH23"/>
  <c r="FM23"/>
  <c r="FN23" s="1"/>
  <c r="FO23" s="1"/>
  <c r="FL23"/>
  <c r="FX22"/>
  <c r="FY22" s="1"/>
  <c r="FZ22" s="1"/>
  <c r="FW22"/>
  <c r="GT21"/>
  <c r="GU21" s="1"/>
  <c r="GV21" s="1"/>
  <c r="GS21"/>
  <c r="FX21"/>
  <c r="FY21" s="1"/>
  <c r="FZ21" s="1"/>
  <c r="FW21"/>
  <c r="FM20"/>
  <c r="FN20" s="1"/>
  <c r="FO20" s="1"/>
  <c r="FL20"/>
  <c r="GT19"/>
  <c r="GU19" s="1"/>
  <c r="GV19" s="1"/>
  <c r="GS19"/>
  <c r="GI18"/>
  <c r="GJ18" s="1"/>
  <c r="GK18" s="1"/>
  <c r="GH18"/>
  <c r="FM18"/>
  <c r="FN18" s="1"/>
  <c r="FO18" s="1"/>
  <c r="FL18"/>
  <c r="FB17"/>
  <c r="FC17" s="1"/>
  <c r="FD17" s="1"/>
  <c r="FA17"/>
  <c r="GI16"/>
  <c r="GJ16" s="1"/>
  <c r="GK16" s="1"/>
  <c r="GH16"/>
  <c r="FB15"/>
  <c r="FC15" s="1"/>
  <c r="FD15" s="1"/>
  <c r="FA15"/>
  <c r="FB13"/>
  <c r="FC13" s="1"/>
  <c r="FD13" s="1"/>
  <c r="FA13"/>
  <c r="GI12"/>
  <c r="GJ12" s="1"/>
  <c r="GK12" s="1"/>
  <c r="GH12"/>
  <c r="GT11"/>
  <c r="GU11" s="1"/>
  <c r="GV11" s="1"/>
  <c r="GS11"/>
  <c r="FB11"/>
  <c r="FC11" s="1"/>
  <c r="FD11" s="1"/>
  <c r="FA11"/>
  <c r="GI9"/>
  <c r="GJ9" s="1"/>
  <c r="GK9" s="1"/>
  <c r="GH9"/>
  <c r="GI8"/>
  <c r="GJ8" s="1"/>
  <c r="GK8" s="1"/>
  <c r="GH8"/>
  <c r="FM8"/>
  <c r="FN8" s="1"/>
  <c r="FO8" s="1"/>
  <c r="FL8"/>
  <c r="FX7"/>
  <c r="FY7" s="1"/>
  <c r="FZ7" s="1"/>
  <c r="FW7"/>
  <c r="GI6"/>
  <c r="GJ6" s="1"/>
  <c r="GK6" s="1"/>
  <c r="GH6"/>
  <c r="FX5"/>
  <c r="FY5" s="1"/>
  <c r="FZ5" s="1"/>
  <c r="FW5"/>
  <c r="FB5"/>
  <c r="FC5" s="1"/>
  <c r="FD5" s="1"/>
  <c r="FA5"/>
  <c r="GI4"/>
  <c r="GJ4" s="1"/>
  <c r="GK4" s="1"/>
  <c r="GH4"/>
  <c r="FM4"/>
  <c r="FN4" s="1"/>
  <c r="FO4" s="1"/>
  <c r="FL4"/>
  <c r="GT29"/>
  <c r="GU29" s="1"/>
  <c r="GV29" s="1"/>
  <c r="GS29"/>
  <c r="FX29"/>
  <c r="FY29" s="1"/>
  <c r="FZ29" s="1"/>
  <c r="FW29"/>
  <c r="GT27"/>
  <c r="GU27" s="1"/>
  <c r="GV27" s="1"/>
  <c r="GS27"/>
  <c r="FX27"/>
  <c r="FY27" s="1"/>
  <c r="FZ27" s="1"/>
  <c r="FW27"/>
  <c r="FB29"/>
  <c r="FC29" s="1"/>
  <c r="FD29" s="1"/>
  <c r="FA29"/>
  <c r="FB27"/>
  <c r="FC27" s="1"/>
  <c r="FD27" s="1"/>
  <c r="FA27"/>
  <c r="DC23"/>
  <c r="DD23" s="1"/>
  <c r="DE23" s="1"/>
  <c r="DB23"/>
  <c r="DC22"/>
  <c r="DD22" s="1"/>
  <c r="DE22" s="1"/>
  <c r="DB22"/>
  <c r="DC19"/>
  <c r="DD19" s="1"/>
  <c r="DE19" s="1"/>
  <c r="DB19"/>
  <c r="DC8"/>
  <c r="DD8" s="1"/>
  <c r="DE8" s="1"/>
  <c r="DB8"/>
  <c r="DC4"/>
  <c r="DD4" s="1"/>
  <c r="DE4" s="1"/>
  <c r="DB4"/>
  <c r="EF72"/>
  <c r="EG72" s="1"/>
  <c r="EH72" s="1"/>
  <c r="EE72"/>
  <c r="EF28"/>
  <c r="EG28" s="1"/>
  <c r="EH28" s="1"/>
  <c r="EE28"/>
  <c r="GI25"/>
  <c r="GJ25" s="1"/>
  <c r="GK25" s="1"/>
  <c r="GH25"/>
  <c r="FM24"/>
  <c r="FN24" s="1"/>
  <c r="FO24" s="1"/>
  <c r="FL24"/>
  <c r="FX23"/>
  <c r="FY23" s="1"/>
  <c r="FZ23" s="1"/>
  <c r="FW23"/>
  <c r="FB20"/>
  <c r="FC20" s="1"/>
  <c r="FD20" s="1"/>
  <c r="FA20"/>
  <c r="GI17"/>
  <c r="GJ17" s="1"/>
  <c r="GK17" s="1"/>
  <c r="GH17"/>
  <c r="GT16"/>
  <c r="GU16" s="1"/>
  <c r="GV16" s="1"/>
  <c r="GS16"/>
  <c r="FM15"/>
  <c r="FN15" s="1"/>
  <c r="FO15" s="1"/>
  <c r="FL15"/>
  <c r="GI72"/>
  <c r="GJ72" s="1"/>
  <c r="GK72" s="1"/>
  <c r="GH72"/>
  <c r="FM72"/>
  <c r="FN72" s="1"/>
  <c r="FO72" s="1"/>
  <c r="FL72"/>
  <c r="GI28"/>
  <c r="GJ28" s="1"/>
  <c r="GK28" s="1"/>
  <c r="GH28"/>
  <c r="FM28"/>
  <c r="FN28" s="1"/>
  <c r="FO28" s="1"/>
  <c r="FL28"/>
  <c r="FB72"/>
  <c r="FC72" s="1"/>
  <c r="FD72" s="1"/>
  <c r="FA72"/>
  <c r="FB28"/>
  <c r="FC28" s="1"/>
  <c r="FD28" s="1"/>
  <c r="FA28"/>
  <c r="DN31" i="64"/>
  <c r="DO31" s="1"/>
  <c r="DP31" s="1"/>
  <c r="DM31"/>
  <c r="DN30"/>
  <c r="DO30" s="1"/>
  <c r="DP30" s="1"/>
  <c r="DM30"/>
  <c r="DN28"/>
  <c r="DO28" s="1"/>
  <c r="DP28" s="1"/>
  <c r="DM28"/>
  <c r="DN26"/>
  <c r="DO26" s="1"/>
  <c r="DP26" s="1"/>
  <c r="DM26"/>
  <c r="DN19"/>
  <c r="DO19" s="1"/>
  <c r="DP19" s="1"/>
  <c r="DM19"/>
  <c r="DN14"/>
  <c r="DO14" s="1"/>
  <c r="DP14" s="1"/>
  <c r="DM14"/>
  <c r="DN44"/>
  <c r="DO44" s="1"/>
  <c r="DP44" s="1"/>
  <c r="DM44"/>
  <c r="DN10"/>
  <c r="DO10" s="1"/>
  <c r="DP10" s="1"/>
  <c r="DM10"/>
  <c r="DN9"/>
  <c r="DO9" s="1"/>
  <c r="DP9" s="1"/>
  <c r="DM9"/>
  <c r="DN7"/>
  <c r="DO7" s="1"/>
  <c r="DP7" s="1"/>
  <c r="DM7"/>
  <c r="DN3"/>
  <c r="DO3" s="1"/>
  <c r="DP3" s="1"/>
  <c r="DM3"/>
  <c r="DN34"/>
  <c r="DO34" s="1"/>
  <c r="DP34" s="1"/>
  <c r="DM34"/>
  <c r="EQ30"/>
  <c r="ER30" s="1"/>
  <c r="ES30" s="1"/>
  <c r="EP30"/>
  <c r="EQ18"/>
  <c r="ER18" s="1"/>
  <c r="ES18" s="1"/>
  <c r="EP18"/>
  <c r="EQ33"/>
  <c r="ER33" s="1"/>
  <c r="ES33" s="1"/>
  <c r="EP33"/>
  <c r="FB32"/>
  <c r="FC32" s="1"/>
  <c r="FD32" s="1"/>
  <c r="FA32"/>
  <c r="FM31"/>
  <c r="FN31" s="1"/>
  <c r="FO31" s="1"/>
  <c r="FL31"/>
  <c r="GI29"/>
  <c r="GJ29" s="1"/>
  <c r="GK29" s="1"/>
  <c r="GH29"/>
  <c r="FX26"/>
  <c r="FY26" s="1"/>
  <c r="FZ26" s="1"/>
  <c r="FW26"/>
  <c r="GT24"/>
  <c r="GU24" s="1"/>
  <c r="GV24" s="1"/>
  <c r="GS24"/>
  <c r="FM23"/>
  <c r="FN23" s="1"/>
  <c r="FO23" s="1"/>
  <c r="FL23"/>
  <c r="GT22"/>
  <c r="GU22" s="1"/>
  <c r="GV22" s="1"/>
  <c r="GS22"/>
  <c r="FX22"/>
  <c r="FY22" s="1"/>
  <c r="FZ22" s="1"/>
  <c r="FW22"/>
  <c r="GT34"/>
  <c r="GU34" s="1"/>
  <c r="GV34" s="1"/>
  <c r="GS34"/>
  <c r="FX2"/>
  <c r="FY2" s="1"/>
  <c r="FZ2" s="1"/>
  <c r="FW2"/>
  <c r="DN45"/>
  <c r="DO45" s="1"/>
  <c r="DP45" s="1"/>
  <c r="DM45"/>
  <c r="DC27"/>
  <c r="DD27" s="1"/>
  <c r="DE27" s="1"/>
  <c r="DB27"/>
  <c r="DC24"/>
  <c r="DD24" s="1"/>
  <c r="DE24" s="1"/>
  <c r="DB24"/>
  <c r="DC20"/>
  <c r="DD20" s="1"/>
  <c r="DE20" s="1"/>
  <c r="DB20"/>
  <c r="DC11"/>
  <c r="DD11" s="1"/>
  <c r="DE11" s="1"/>
  <c r="DB11"/>
  <c r="DC5"/>
  <c r="DD5" s="1"/>
  <c r="DE5" s="1"/>
  <c r="DB5"/>
  <c r="EF34"/>
  <c r="EG34" s="1"/>
  <c r="EH34" s="1"/>
  <c r="EE34"/>
  <c r="EF33"/>
  <c r="EG33" s="1"/>
  <c r="EH33" s="1"/>
  <c r="EE33"/>
  <c r="FX17"/>
  <c r="FY17" s="1"/>
  <c r="FZ17" s="1"/>
  <c r="FW17"/>
  <c r="GI16"/>
  <c r="GJ16" s="1"/>
  <c r="GK16" s="1"/>
  <c r="GH16"/>
  <c r="GT15"/>
  <c r="GU15" s="1"/>
  <c r="GV15" s="1"/>
  <c r="GS15"/>
  <c r="GI14"/>
  <c r="GJ14" s="1"/>
  <c r="GK14" s="1"/>
  <c r="GH14"/>
  <c r="FM14"/>
  <c r="FN14" s="1"/>
  <c r="FO14" s="1"/>
  <c r="FL14"/>
  <c r="GT13"/>
  <c r="GU13" s="1"/>
  <c r="GV13" s="1"/>
  <c r="GS13"/>
  <c r="FX13"/>
  <c r="FY13" s="1"/>
  <c r="FZ13" s="1"/>
  <c r="FW13"/>
  <c r="GI12"/>
  <c r="GJ12" s="1"/>
  <c r="GK12" s="1"/>
  <c r="GH12"/>
  <c r="FB11"/>
  <c r="FC11" s="1"/>
  <c r="FD11" s="1"/>
  <c r="FA11"/>
  <c r="GI44"/>
  <c r="GJ44" s="1"/>
  <c r="GK44" s="1"/>
  <c r="GH44"/>
  <c r="FM44"/>
  <c r="FN44" s="1"/>
  <c r="FO44" s="1"/>
  <c r="FL44"/>
  <c r="FX10"/>
  <c r="FY10" s="1"/>
  <c r="FZ10" s="1"/>
  <c r="FW10"/>
  <c r="GT8"/>
  <c r="GU8" s="1"/>
  <c r="GV8" s="1"/>
  <c r="GS8"/>
  <c r="FX8"/>
  <c r="FY8" s="1"/>
  <c r="FZ8" s="1"/>
  <c r="FW8"/>
  <c r="FB8"/>
  <c r="FC8" s="1"/>
  <c r="FD8" s="1"/>
  <c r="FA8"/>
  <c r="FM7"/>
  <c r="FN7" s="1"/>
  <c r="FO7" s="1"/>
  <c r="FL7"/>
  <c r="GI43"/>
  <c r="GJ43" s="1"/>
  <c r="GK43" s="1"/>
  <c r="GH43"/>
  <c r="FM43"/>
  <c r="FN43" s="1"/>
  <c r="FO43" s="1"/>
  <c r="FL43"/>
  <c r="GT5"/>
  <c r="GU5" s="1"/>
  <c r="GV5" s="1"/>
  <c r="GS5"/>
  <c r="FB5"/>
  <c r="FC5" s="1"/>
  <c r="FD5" s="1"/>
  <c r="FA5"/>
  <c r="FX3"/>
  <c r="FY3" s="1"/>
  <c r="FZ3" s="1"/>
  <c r="FW3"/>
  <c r="FB3"/>
  <c r="FC3" s="1"/>
  <c r="FD3" s="1"/>
  <c r="FA3"/>
  <c r="GI34"/>
  <c r="GJ34" s="1"/>
  <c r="GK34" s="1"/>
  <c r="GH34"/>
  <c r="FM34"/>
  <c r="FN34" s="1"/>
  <c r="FO34" s="1"/>
  <c r="FL34"/>
  <c r="GT33"/>
  <c r="GU33" s="1"/>
  <c r="GV33" s="1"/>
  <c r="GS33"/>
  <c r="FX33"/>
  <c r="FY33" s="1"/>
  <c r="FZ33" s="1"/>
  <c r="FW33"/>
  <c r="FB33"/>
  <c r="FC33" s="1"/>
  <c r="FD33" s="1"/>
  <c r="FA33"/>
  <c r="DN32"/>
  <c r="DO32" s="1"/>
  <c r="DP32" s="1"/>
  <c r="DM32"/>
  <c r="DN29"/>
  <c r="DO29" s="1"/>
  <c r="DP29" s="1"/>
  <c r="DM29"/>
  <c r="DN27"/>
  <c r="DO27" s="1"/>
  <c r="DP27" s="1"/>
  <c r="DM27"/>
  <c r="DN25"/>
  <c r="DO25" s="1"/>
  <c r="DP25" s="1"/>
  <c r="DM25"/>
  <c r="DN22"/>
  <c r="DO22" s="1"/>
  <c r="DP22" s="1"/>
  <c r="DM22"/>
  <c r="DN18"/>
  <c r="DO18" s="1"/>
  <c r="DP18" s="1"/>
  <c r="DM18"/>
  <c r="DN17"/>
  <c r="DO17" s="1"/>
  <c r="DP17" s="1"/>
  <c r="DM17"/>
  <c r="DN15"/>
  <c r="DO15" s="1"/>
  <c r="DP15" s="1"/>
  <c r="DM15"/>
  <c r="DN13"/>
  <c r="DO13" s="1"/>
  <c r="DP13" s="1"/>
  <c r="DM13"/>
  <c r="DN6"/>
  <c r="DO6" s="1"/>
  <c r="DP6" s="1"/>
  <c r="DM6"/>
  <c r="DN4"/>
  <c r="DO4" s="1"/>
  <c r="DP4" s="1"/>
  <c r="DM4"/>
  <c r="EQ22"/>
  <c r="ER22" s="1"/>
  <c r="ES22" s="1"/>
  <c r="EP22"/>
  <c r="EQ9"/>
  <c r="ER9" s="1"/>
  <c r="ES9" s="1"/>
  <c r="EP9"/>
  <c r="EQ43"/>
  <c r="ER43" s="1"/>
  <c r="ES43" s="1"/>
  <c r="EP43"/>
  <c r="GT32"/>
  <c r="GU32" s="1"/>
  <c r="GV32" s="1"/>
  <c r="GS32"/>
  <c r="FB30"/>
  <c r="FC30" s="1"/>
  <c r="FD30" s="1"/>
  <c r="FA30"/>
  <c r="FM29"/>
  <c r="FN29" s="1"/>
  <c r="FO29" s="1"/>
  <c r="FL29"/>
  <c r="GT28"/>
  <c r="GU28" s="1"/>
  <c r="GV28" s="1"/>
  <c r="GS28"/>
  <c r="GI25"/>
  <c r="GJ25" s="1"/>
  <c r="GK25" s="1"/>
  <c r="GH25"/>
  <c r="FX34"/>
  <c r="FY34" s="1"/>
  <c r="FZ34" s="1"/>
  <c r="FW34"/>
  <c r="DN2"/>
  <c r="DO2" s="1"/>
  <c r="DP2" s="1"/>
  <c r="DM2"/>
  <c r="DC32"/>
  <c r="DD32" s="1"/>
  <c r="DE32" s="1"/>
  <c r="DB32"/>
  <c r="DC28"/>
  <c r="DD28" s="1"/>
  <c r="DE28" s="1"/>
  <c r="DB28"/>
  <c r="DC34"/>
  <c r="DD34" s="1"/>
  <c r="DE34" s="1"/>
  <c r="DB34"/>
  <c r="EQ2"/>
  <c r="ER2" s="1"/>
  <c r="ES2" s="1"/>
  <c r="EP2"/>
  <c r="AN45"/>
  <c r="AO45" s="1"/>
  <c r="AP45" s="1"/>
  <c r="AM45"/>
  <c r="DC2" i="62"/>
  <c r="DD2" s="1"/>
  <c r="DE2" s="1"/>
  <c r="DS2"/>
  <c r="DT2" s="1"/>
  <c r="FX71" i="66"/>
  <c r="FY71" s="1"/>
  <c r="FZ71" s="1"/>
  <c r="FM45" i="64"/>
  <c r="FN45" s="1"/>
  <c r="FO45" s="1"/>
  <c r="GI32" i="63"/>
  <c r="GJ32" s="1"/>
  <c r="GK32" s="1"/>
  <c r="GI36"/>
  <c r="GJ36" s="1"/>
  <c r="GK36" s="1"/>
  <c r="FM2" i="66"/>
  <c r="FN2" s="1"/>
  <c r="FO2" s="1"/>
  <c r="DS5"/>
  <c r="FX45" i="64"/>
  <c r="FY45" s="1"/>
  <c r="FZ45" s="1"/>
  <c r="DC2"/>
  <c r="DD2" s="1"/>
  <c r="DE2" s="1"/>
  <c r="FB2"/>
  <c r="FC2" s="1"/>
  <c r="FD2" s="1"/>
  <c r="GI23"/>
  <c r="GJ23" s="1"/>
  <c r="GK23" s="1"/>
  <c r="EQ12"/>
  <c r="ER12" s="1"/>
  <c r="ES12" s="1"/>
  <c r="FB6"/>
  <c r="FC6" s="1"/>
  <c r="FD6" s="1"/>
  <c r="EQ34" i="63"/>
  <c r="ER34" s="1"/>
  <c r="ES34" s="1"/>
  <c r="EP41"/>
  <c r="FX11"/>
  <c r="FY11" s="1"/>
  <c r="FZ11" s="1"/>
  <c r="FM20"/>
  <c r="FN20" s="1"/>
  <c r="FO20" s="1"/>
  <c r="GI29"/>
  <c r="GJ29" s="1"/>
  <c r="GK29" s="1"/>
  <c r="FX7"/>
  <c r="FY7" s="1"/>
  <c r="FZ7" s="1"/>
  <c r="FB43"/>
  <c r="FC43" s="1"/>
  <c r="FD43" s="1"/>
  <c r="GT6" i="62"/>
  <c r="GU6" s="1"/>
  <c r="GV6" s="1"/>
  <c r="FX20"/>
  <c r="FY20" s="1"/>
  <c r="FZ20" s="1"/>
  <c r="DC44"/>
  <c r="DD44" s="1"/>
  <c r="DE44" s="1"/>
  <c r="EQ6"/>
  <c r="ER6" s="1"/>
  <c r="ES6" s="1"/>
  <c r="EQ41"/>
  <c r="ER41" s="1"/>
  <c r="ES41" s="1"/>
  <c r="FM25"/>
  <c r="FN25" s="1"/>
  <c r="FO25" s="1"/>
  <c r="GI17" i="64"/>
  <c r="GJ17" s="1"/>
  <c r="GK17" s="1"/>
  <c r="FX15"/>
  <c r="FY15" s="1"/>
  <c r="FZ15" s="1"/>
  <c r="EQ26"/>
  <c r="ER26" s="1"/>
  <c r="ES26" s="1"/>
  <c r="GT26"/>
  <c r="GU26" s="1"/>
  <c r="GV26" s="1"/>
  <c r="FX11"/>
  <c r="FY11" s="1"/>
  <c r="FZ11" s="1"/>
  <c r="GT3"/>
  <c r="GU3" s="1"/>
  <c r="GV3" s="1"/>
  <c r="FM9"/>
  <c r="FN9" s="1"/>
  <c r="FO9" s="1"/>
  <c r="GT30"/>
  <c r="GU30" s="1"/>
  <c r="GV30" s="1"/>
  <c r="FM21"/>
  <c r="FN21" s="1"/>
  <c r="FO21" s="1"/>
  <c r="DS25" i="63"/>
  <c r="DT25" s="1"/>
  <c r="FX26"/>
  <c r="FY26" s="1"/>
  <c r="FZ26" s="1"/>
  <c r="GT21"/>
  <c r="GU21" s="1"/>
  <c r="GV21" s="1"/>
  <c r="FM34"/>
  <c r="FN34" s="1"/>
  <c r="FO34" s="1"/>
  <c r="DC28"/>
  <c r="DD28" s="1"/>
  <c r="DE28" s="1"/>
  <c r="DC25"/>
  <c r="DD25" s="1"/>
  <c r="DE25" s="1"/>
  <c r="GT42"/>
  <c r="GU42" s="1"/>
  <c r="GV42" s="1"/>
  <c r="GT17"/>
  <c r="GU17" s="1"/>
  <c r="GV17" s="1"/>
  <c r="GT13"/>
  <c r="GU13" s="1"/>
  <c r="GV13" s="1"/>
  <c r="FB5"/>
  <c r="FC5" s="1"/>
  <c r="FD5" s="1"/>
  <c r="DS31"/>
  <c r="DT31" s="1"/>
  <c r="DC21"/>
  <c r="DD21" s="1"/>
  <c r="DE21" s="1"/>
  <c r="FB42"/>
  <c r="FC42" s="1"/>
  <c r="FD42" s="1"/>
  <c r="FB13"/>
  <c r="FC13" s="1"/>
  <c r="FD13" s="1"/>
  <c r="FB9"/>
  <c r="FC9" s="1"/>
  <c r="FD9" s="1"/>
  <c r="DC18"/>
  <c r="DD18" s="1"/>
  <c r="DE18" s="1"/>
  <c r="DS35"/>
  <c r="DT35" s="1"/>
  <c r="GT28"/>
  <c r="GU28" s="1"/>
  <c r="GV28" s="1"/>
  <c r="FM24"/>
  <c r="FN24" s="1"/>
  <c r="FO24" s="1"/>
  <c r="FX19"/>
  <c r="FY19" s="1"/>
  <c r="FZ19" s="1"/>
  <c r="FX15"/>
  <c r="FY15" s="1"/>
  <c r="FZ15" s="1"/>
  <c r="GI6"/>
  <c r="GJ6" s="1"/>
  <c r="GK6" s="1"/>
  <c r="DC29" i="62"/>
  <c r="DD29" s="1"/>
  <c r="DE29" s="1"/>
  <c r="DS22"/>
  <c r="DT22" s="1"/>
  <c r="DS41"/>
  <c r="DS16"/>
  <c r="DT16" s="1"/>
  <c r="DS13"/>
  <c r="DT13" s="1"/>
  <c r="EQ26"/>
  <c r="ER26" s="1"/>
  <c r="ES26" s="1"/>
  <c r="EQ13"/>
  <c r="ER13" s="1"/>
  <c r="ES13" s="1"/>
  <c r="FX28"/>
  <c r="FY28" s="1"/>
  <c r="FZ28" s="1"/>
  <c r="GI17"/>
  <c r="GJ17" s="1"/>
  <c r="GK17" s="1"/>
  <c r="DS29"/>
  <c r="DT29" s="1"/>
  <c r="FB2"/>
  <c r="FC2" s="1"/>
  <c r="FD2" s="1"/>
  <c r="GI19"/>
  <c r="GJ19" s="1"/>
  <c r="GK19" s="1"/>
  <c r="GT15" i="66"/>
  <c r="GU15" s="1"/>
  <c r="GV15" s="1"/>
  <c r="DC5"/>
  <c r="DD5" s="1"/>
  <c r="DE5" s="1"/>
  <c r="DC71"/>
  <c r="DS62"/>
  <c r="DU62" s="1"/>
  <c r="DV62" s="1"/>
  <c r="DW62" s="1"/>
  <c r="FB25"/>
  <c r="FC25" s="1"/>
  <c r="FD25" s="1"/>
  <c r="DB62"/>
  <c r="FB19"/>
  <c r="FC19" s="1"/>
  <c r="FD19" s="1"/>
  <c r="FX62"/>
  <c r="FY62" s="1"/>
  <c r="FZ62" s="1"/>
  <c r="DC6"/>
  <c r="DD6" s="1"/>
  <c r="DE6" s="1"/>
  <c r="DN5"/>
  <c r="DO5" s="1"/>
  <c r="DP5" s="1"/>
  <c r="EQ11"/>
  <c r="ER11" s="1"/>
  <c r="ES11" s="1"/>
  <c r="GT17"/>
  <c r="GU17" s="1"/>
  <c r="GV17" s="1"/>
  <c r="FX17"/>
  <c r="FY17" s="1"/>
  <c r="FZ17" s="1"/>
  <c r="GT63"/>
  <c r="GU63" s="1"/>
  <c r="GV63" s="1"/>
  <c r="FM6"/>
  <c r="FN6" s="1"/>
  <c r="FO6" s="1"/>
  <c r="EQ69"/>
  <c r="ER69" s="1"/>
  <c r="ES69" s="1"/>
  <c r="EQ5"/>
  <c r="ER5" s="1"/>
  <c r="ES5" s="1"/>
  <c r="GT22"/>
  <c r="GU22" s="1"/>
  <c r="GV22" s="1"/>
  <c r="EP70"/>
  <c r="GI10"/>
  <c r="GJ10" s="1"/>
  <c r="GK10" s="1"/>
  <c r="FM29"/>
  <c r="FN29" s="1"/>
  <c r="FO29" s="1"/>
  <c r="DS26"/>
  <c r="DS15"/>
  <c r="EQ62"/>
  <c r="ER62" s="1"/>
  <c r="ES62" s="1"/>
  <c r="FM65"/>
  <c r="FN65" s="1"/>
  <c r="FO65" s="1"/>
  <c r="GH64"/>
  <c r="FW64"/>
  <c r="FL64"/>
  <c r="FM16"/>
  <c r="FN16" s="1"/>
  <c r="FO16" s="1"/>
  <c r="GT13"/>
  <c r="GU13" s="1"/>
  <c r="GV13" s="1"/>
  <c r="FA63"/>
  <c r="FB3"/>
  <c r="FC3" s="1"/>
  <c r="FD3" s="1"/>
  <c r="FX28"/>
  <c r="FY28" s="1"/>
  <c r="FZ28" s="1"/>
  <c r="FM27"/>
  <c r="FN27" s="1"/>
  <c r="FO27" s="1"/>
  <c r="DC18"/>
  <c r="DD18" s="1"/>
  <c r="DE18" s="1"/>
  <c r="GI67"/>
  <c r="GJ67" s="1"/>
  <c r="GK67" s="1"/>
  <c r="FX19"/>
  <c r="FY19" s="1"/>
  <c r="FZ19" s="1"/>
  <c r="FX68"/>
  <c r="FY68" s="1"/>
  <c r="FZ68" s="1"/>
  <c r="DS22"/>
  <c r="DS9"/>
  <c r="GI61"/>
  <c r="GJ61" s="1"/>
  <c r="GK61" s="1"/>
  <c r="GT6" i="64"/>
  <c r="GU6" s="1"/>
  <c r="GV6" s="1"/>
  <c r="DS32"/>
  <c r="DT32" s="1"/>
  <c r="EQ16"/>
  <c r="ER16" s="1"/>
  <c r="ES16" s="1"/>
  <c r="FX20"/>
  <c r="FY20" s="1"/>
  <c r="FZ20" s="1"/>
  <c r="GT19"/>
  <c r="GU19" s="1"/>
  <c r="GV19" s="1"/>
  <c r="FM33"/>
  <c r="FN33" s="1"/>
  <c r="FO33" s="1"/>
  <c r="EF45"/>
  <c r="EG45" s="1"/>
  <c r="EH45" s="1"/>
  <c r="FX24"/>
  <c r="FY24" s="1"/>
  <c r="FZ24" s="1"/>
  <c r="FB10"/>
  <c r="FC10" s="1"/>
  <c r="FD10" s="1"/>
  <c r="GI4"/>
  <c r="GJ4" s="1"/>
  <c r="GK4" s="1"/>
  <c r="DS24"/>
  <c r="DT24" s="1"/>
  <c r="GI27"/>
  <c r="GJ27" s="1"/>
  <c r="GK27" s="1"/>
  <c r="FM12"/>
  <c r="FN12" s="1"/>
  <c r="FO12" s="1"/>
  <c r="DC31" i="63"/>
  <c r="DD31" s="1"/>
  <c r="DE31" s="1"/>
  <c r="DS10"/>
  <c r="DT10" s="1"/>
  <c r="DC5"/>
  <c r="DD5" s="1"/>
  <c r="DE5" s="1"/>
  <c r="HF42"/>
  <c r="HG42" s="1"/>
  <c r="FX41"/>
  <c r="FY41" s="1"/>
  <c r="FZ41" s="1"/>
  <c r="FM27"/>
  <c r="FN27" s="1"/>
  <c r="FO27" s="1"/>
  <c r="GT43"/>
  <c r="GU43" s="1"/>
  <c r="GV43" s="1"/>
  <c r="GI22"/>
  <c r="GJ22" s="1"/>
  <c r="GK22" s="1"/>
  <c r="GI18"/>
  <c r="GJ18" s="1"/>
  <c r="GK18" s="1"/>
  <c r="FM16"/>
  <c r="FN16" s="1"/>
  <c r="FO16" s="1"/>
  <c r="FM12"/>
  <c r="FN12" s="1"/>
  <c r="FO12" s="1"/>
  <c r="GT9"/>
  <c r="GU9" s="1"/>
  <c r="GV9" s="1"/>
  <c r="FX3"/>
  <c r="FY3" s="1"/>
  <c r="FZ3" s="1"/>
  <c r="DS18"/>
  <c r="DT18" s="1"/>
  <c r="DC13"/>
  <c r="DD13" s="1"/>
  <c r="DE13" s="1"/>
  <c r="DC10"/>
  <c r="DD10" s="1"/>
  <c r="DE10" s="1"/>
  <c r="GI31"/>
  <c r="GJ31" s="1"/>
  <c r="GK31" s="1"/>
  <c r="FM30"/>
  <c r="FN30" s="1"/>
  <c r="FO30" s="1"/>
  <c r="FB28"/>
  <c r="FC28" s="1"/>
  <c r="FD28" s="1"/>
  <c r="GI25"/>
  <c r="GJ25" s="1"/>
  <c r="GK25" s="1"/>
  <c r="FX23"/>
  <c r="FY23" s="1"/>
  <c r="FZ23" s="1"/>
  <c r="FB21"/>
  <c r="FC21" s="1"/>
  <c r="FD21" s="1"/>
  <c r="FB17"/>
  <c r="FC17" s="1"/>
  <c r="FD17" s="1"/>
  <c r="GI14"/>
  <c r="GJ14" s="1"/>
  <c r="GK14" s="1"/>
  <c r="GI10"/>
  <c r="GJ10" s="1"/>
  <c r="GK10" s="1"/>
  <c r="FM8"/>
  <c r="FN8" s="1"/>
  <c r="FO8" s="1"/>
  <c r="FM4"/>
  <c r="FN4" s="1"/>
  <c r="FO4" s="1"/>
  <c r="GT35"/>
  <c r="GU35" s="1"/>
  <c r="GV35" s="1"/>
  <c r="FX33"/>
  <c r="FY33" s="1"/>
  <c r="FZ33" s="1"/>
  <c r="GT5"/>
  <c r="GU5" s="1"/>
  <c r="GV5" s="1"/>
  <c r="FX37"/>
  <c r="FY37" s="1"/>
  <c r="FZ37" s="1"/>
  <c r="FB35"/>
  <c r="FC35" s="1"/>
  <c r="FD35" s="1"/>
  <c r="DS2"/>
  <c r="DT2" s="1"/>
  <c r="EQ28"/>
  <c r="ER28" s="1"/>
  <c r="ES28" s="1"/>
  <c r="EQ21"/>
  <c r="ER21" s="1"/>
  <c r="ES21" s="1"/>
  <c r="EQ13"/>
  <c r="ER13" s="1"/>
  <c r="ES13" s="1"/>
  <c r="EQ5"/>
  <c r="ER5" s="1"/>
  <c r="ES5" s="1"/>
  <c r="GT8" i="62"/>
  <c r="GU8" s="1"/>
  <c r="GV8" s="1"/>
  <c r="DS10"/>
  <c r="DT10" s="1"/>
  <c r="FM17"/>
  <c r="FN17" s="1"/>
  <c r="FO17" s="1"/>
  <c r="GI23"/>
  <c r="GJ23" s="1"/>
  <c r="GK23" s="1"/>
  <c r="FW41"/>
  <c r="FM5"/>
  <c r="FN5" s="1"/>
  <c r="FO5" s="1"/>
  <c r="DS44"/>
  <c r="DT44" s="1"/>
  <c r="GT26"/>
  <c r="GU26" s="1"/>
  <c r="GV26" s="1"/>
  <c r="GT45"/>
  <c r="GU45" s="1"/>
  <c r="GV45" s="1"/>
  <c r="FX6"/>
  <c r="FY6" s="1"/>
  <c r="FZ6" s="1"/>
  <c r="FX44"/>
  <c r="FY44" s="1"/>
  <c r="FZ44" s="1"/>
  <c r="FM27"/>
  <c r="FN27" s="1"/>
  <c r="FO27" s="1"/>
  <c r="DC22"/>
  <c r="DD22" s="1"/>
  <c r="DE22" s="1"/>
  <c r="DS21"/>
  <c r="DT21" s="1"/>
  <c r="DC21"/>
  <c r="DD21" s="1"/>
  <c r="DE21" s="1"/>
  <c r="DC16"/>
  <c r="DD16" s="1"/>
  <c r="DE16" s="1"/>
  <c r="DS42"/>
  <c r="DT42" s="1"/>
  <c r="DC42"/>
  <c r="DD42" s="1"/>
  <c r="DE42" s="1"/>
  <c r="DC10"/>
  <c r="DD10" s="1"/>
  <c r="DE10" s="1"/>
  <c r="DS9"/>
  <c r="DT9" s="1"/>
  <c r="DC9"/>
  <c r="DD9" s="1"/>
  <c r="DE9" s="1"/>
  <c r="EQ28"/>
  <c r="ER28" s="1"/>
  <c r="ES28" s="1"/>
  <c r="EQ24"/>
  <c r="ER24" s="1"/>
  <c r="ES24" s="1"/>
  <c r="EQ20"/>
  <c r="ER20" s="1"/>
  <c r="ES20" s="1"/>
  <c r="EQ18"/>
  <c r="ER18" s="1"/>
  <c r="ES18" s="1"/>
  <c r="EQ15"/>
  <c r="ER15" s="1"/>
  <c r="ES15" s="1"/>
  <c r="EQ45"/>
  <c r="ER45" s="1"/>
  <c r="ES45" s="1"/>
  <c r="EQ8"/>
  <c r="ER8" s="1"/>
  <c r="ES8" s="1"/>
  <c r="EQ4"/>
  <c r="ER4" s="1"/>
  <c r="ES4" s="1"/>
  <c r="GT28"/>
  <c r="GU28" s="1"/>
  <c r="GV28" s="1"/>
  <c r="GT41"/>
  <c r="GU41" s="1"/>
  <c r="GV41" s="1"/>
  <c r="GI11"/>
  <c r="GJ11" s="1"/>
  <c r="GK11" s="1"/>
  <c r="FB6"/>
  <c r="FC6" s="1"/>
  <c r="FD6" s="1"/>
  <c r="EQ2"/>
  <c r="ER2" s="1"/>
  <c r="ES2" s="1"/>
  <c r="GI25"/>
  <c r="GJ25" s="1"/>
  <c r="GK25" s="1"/>
  <c r="FX22"/>
  <c r="FY22" s="1"/>
  <c r="FZ22" s="1"/>
  <c r="GT20"/>
  <c r="GU20" s="1"/>
  <c r="GV20" s="1"/>
  <c r="FM43"/>
  <c r="FN43" s="1"/>
  <c r="FO43" s="1"/>
  <c r="GT16"/>
  <c r="GU16" s="1"/>
  <c r="GV16" s="1"/>
  <c r="FX45"/>
  <c r="FY45" s="1"/>
  <c r="FZ45" s="1"/>
  <c r="EF2" i="63"/>
  <c r="EG2" s="1"/>
  <c r="EH2" s="1"/>
  <c r="DC12" i="62"/>
  <c r="DD12" s="1"/>
  <c r="DE12" s="1"/>
  <c r="DS12"/>
  <c r="DT12" s="1"/>
  <c r="EQ20" i="64"/>
  <c r="ER20" s="1"/>
  <c r="ES20" s="1"/>
  <c r="EQ7"/>
  <c r="ER7" s="1"/>
  <c r="ES7" s="1"/>
  <c r="FX16" i="62"/>
  <c r="FY16" s="1"/>
  <c r="FZ16" s="1"/>
  <c r="GI15"/>
  <c r="GJ15" s="1"/>
  <c r="GK15" s="1"/>
  <c r="GT3"/>
  <c r="GU3" s="1"/>
  <c r="GV3" s="1"/>
  <c r="FB7" i="66"/>
  <c r="FC7" s="1"/>
  <c r="FD7" s="1"/>
  <c r="FB28" i="64"/>
  <c r="FC28" s="1"/>
  <c r="FD28" s="1"/>
  <c r="GI33"/>
  <c r="GJ33" s="1"/>
  <c r="GK33" s="1"/>
  <c r="FM32" i="63"/>
  <c r="FN32" s="1"/>
  <c r="FO32" s="1"/>
  <c r="FL69" i="66"/>
  <c r="FM69"/>
  <c r="FN69" s="1"/>
  <c r="FO69" s="1"/>
  <c r="BU45" i="64"/>
  <c r="BV45" s="1"/>
  <c r="BW45" s="1"/>
  <c r="FB45"/>
  <c r="FC45" s="1"/>
  <c r="FD45" s="1"/>
  <c r="DC23"/>
  <c r="DD23" s="1"/>
  <c r="DE23" s="1"/>
  <c r="DC29" i="63"/>
  <c r="DD29" s="1"/>
  <c r="DE29" s="1"/>
  <c r="DS29"/>
  <c r="DT29" s="1"/>
  <c r="EQ23" i="62"/>
  <c r="ER23" s="1"/>
  <c r="ES23" s="1"/>
  <c r="EQ43"/>
  <c r="ER43" s="1"/>
  <c r="ES43" s="1"/>
  <c r="EQ11"/>
  <c r="ER11" s="1"/>
  <c r="ES11" s="1"/>
  <c r="EQ7"/>
  <c r="ER7" s="1"/>
  <c r="ES7" s="1"/>
  <c r="EQ63" i="66"/>
  <c r="ER63" s="1"/>
  <c r="ES63" s="1"/>
  <c r="EP63"/>
  <c r="EQ14" i="64"/>
  <c r="ER14" s="1"/>
  <c r="ES14" s="1"/>
  <c r="EQ22" i="63"/>
  <c r="ER22" s="1"/>
  <c r="ES22" s="1"/>
  <c r="EQ18"/>
  <c r="ER18" s="1"/>
  <c r="ES18" s="1"/>
  <c r="EQ14"/>
  <c r="ER14" s="1"/>
  <c r="ES14" s="1"/>
  <c r="EQ10"/>
  <c r="ER10" s="1"/>
  <c r="ES10" s="1"/>
  <c r="EQ33"/>
  <c r="ER33" s="1"/>
  <c r="ES33" s="1"/>
  <c r="FB20" i="62"/>
  <c r="FC20" s="1"/>
  <c r="FD20" s="1"/>
  <c r="FX19"/>
  <c r="FY19" s="1"/>
  <c r="FZ19" s="1"/>
  <c r="FM11"/>
  <c r="FN11" s="1"/>
  <c r="FO11" s="1"/>
  <c r="GT10"/>
  <c r="GU10" s="1"/>
  <c r="GV10" s="1"/>
  <c r="GI8"/>
  <c r="GJ8" s="1"/>
  <c r="GK8" s="1"/>
  <c r="FM71" i="66"/>
  <c r="FN71" s="1"/>
  <c r="FO71" s="1"/>
  <c r="GT7"/>
  <c r="GU7" s="1"/>
  <c r="GV7" s="1"/>
  <c r="GI2"/>
  <c r="GJ2" s="1"/>
  <c r="GK2" s="1"/>
  <c r="GI9" i="64"/>
  <c r="GJ9" s="1"/>
  <c r="GK9" s="1"/>
  <c r="DC19" i="62"/>
  <c r="DD19" s="1"/>
  <c r="DE19" s="1"/>
  <c r="DS19"/>
  <c r="DT19" s="1"/>
  <c r="DC64" i="66"/>
  <c r="DD64" s="1"/>
  <c r="DE64" s="1"/>
  <c r="DB64"/>
  <c r="DC22" i="63"/>
  <c r="DD22" s="1"/>
  <c r="DE22" s="1"/>
  <c r="DS22"/>
  <c r="DT22" s="1"/>
  <c r="DC6"/>
  <c r="DD6" s="1"/>
  <c r="DE6" s="1"/>
  <c r="DS6"/>
  <c r="DT6" s="1"/>
  <c r="EQ29" i="62"/>
  <c r="ER29" s="1"/>
  <c r="ES29" s="1"/>
  <c r="EQ25"/>
  <c r="ER25" s="1"/>
  <c r="ES25" s="1"/>
  <c r="EQ21"/>
  <c r="ER21" s="1"/>
  <c r="ES21" s="1"/>
  <c r="EQ19"/>
  <c r="ER19" s="1"/>
  <c r="ES19" s="1"/>
  <c r="EQ42"/>
  <c r="ER42" s="1"/>
  <c r="ES42" s="1"/>
  <c r="EQ12"/>
  <c r="ER12" s="1"/>
  <c r="ES12" s="1"/>
  <c r="EQ9"/>
  <c r="ER9" s="1"/>
  <c r="ES9" s="1"/>
  <c r="EQ5"/>
  <c r="ER5" s="1"/>
  <c r="ES5" s="1"/>
  <c r="EQ13" i="66"/>
  <c r="ER13" s="1"/>
  <c r="ES13" s="1"/>
  <c r="EQ32" i="64"/>
  <c r="ER32" s="1"/>
  <c r="ES32" s="1"/>
  <c r="EQ44"/>
  <c r="ER44" s="1"/>
  <c r="ES44" s="1"/>
  <c r="EQ30" i="63"/>
  <c r="ER30" s="1"/>
  <c r="ES30" s="1"/>
  <c r="ES41"/>
  <c r="EQ27"/>
  <c r="ER27" s="1"/>
  <c r="ES27" s="1"/>
  <c r="EQ24"/>
  <c r="ER24" s="1"/>
  <c r="ES24" s="1"/>
  <c r="EQ20"/>
  <c r="ER20" s="1"/>
  <c r="ES20" s="1"/>
  <c r="EQ16"/>
  <c r="ER16" s="1"/>
  <c r="ES16" s="1"/>
  <c r="EQ12"/>
  <c r="ER12" s="1"/>
  <c r="ES12" s="1"/>
  <c r="EQ8"/>
  <c r="ER8" s="1"/>
  <c r="ES8" s="1"/>
  <c r="EQ4"/>
  <c r="ER4" s="1"/>
  <c r="ES4" s="1"/>
  <c r="EQ35"/>
  <c r="ER35" s="1"/>
  <c r="ES35" s="1"/>
  <c r="EQ34" i="64"/>
  <c r="ER34" s="1"/>
  <c r="ES34" s="1"/>
  <c r="GT2" i="63"/>
  <c r="GU2" s="1"/>
  <c r="GV2" s="1"/>
  <c r="FB28" i="62"/>
  <c r="FC28" s="1"/>
  <c r="FD28" s="1"/>
  <c r="FB26"/>
  <c r="FC26" s="1"/>
  <c r="FD26" s="1"/>
  <c r="FM19"/>
  <c r="FN19" s="1"/>
  <c r="FO19" s="1"/>
  <c r="GI42"/>
  <c r="GJ42" s="1"/>
  <c r="GK42" s="1"/>
  <c r="FM42"/>
  <c r="FN42" s="1"/>
  <c r="FO42" s="1"/>
  <c r="FB11"/>
  <c r="FC11" s="1"/>
  <c r="FD11" s="1"/>
  <c r="FX8"/>
  <c r="FY8" s="1"/>
  <c r="FZ8" s="1"/>
  <c r="GT4"/>
  <c r="GU4" s="1"/>
  <c r="GV4" s="1"/>
  <c r="FX4"/>
  <c r="FY4" s="1"/>
  <c r="FZ4" s="1"/>
  <c r="FB24" i="66"/>
  <c r="FC24" s="1"/>
  <c r="FD24" s="1"/>
  <c r="FB22"/>
  <c r="FC22" s="1"/>
  <c r="FD22" s="1"/>
  <c r="GT20"/>
  <c r="GU20" s="1"/>
  <c r="GV20" s="1"/>
  <c r="FM12"/>
  <c r="FN12" s="1"/>
  <c r="FO12" s="1"/>
  <c r="FB62"/>
  <c r="FC62" s="1"/>
  <c r="FD62" s="1"/>
  <c r="FA62"/>
  <c r="FX32" i="64"/>
  <c r="FY32" s="1"/>
  <c r="FZ32" s="1"/>
  <c r="FM27"/>
  <c r="FN27" s="1"/>
  <c r="FO27" s="1"/>
  <c r="FB15"/>
  <c r="FC15" s="1"/>
  <c r="FD15" s="1"/>
  <c r="FM4"/>
  <c r="FN4" s="1"/>
  <c r="FO4" s="1"/>
  <c r="GT33" i="63"/>
  <c r="GU33" s="1"/>
  <c r="GV33" s="1"/>
  <c r="FX10" i="62"/>
  <c r="FY10" s="1"/>
  <c r="FZ10" s="1"/>
  <c r="DC2" i="63"/>
  <c r="DD2" s="1"/>
  <c r="DE2" s="1"/>
  <c r="DS26" i="62"/>
  <c r="DT26" s="1"/>
  <c r="EE61" i="66"/>
  <c r="GI2" i="63"/>
  <c r="GJ2" s="1"/>
  <c r="GK2" s="1"/>
  <c r="GS43" i="62"/>
  <c r="GT15"/>
  <c r="GU15" s="1"/>
  <c r="GV15" s="1"/>
  <c r="DC26" i="66"/>
  <c r="DD26" s="1"/>
  <c r="DE26" s="1"/>
  <c r="DC16" i="64"/>
  <c r="DD16" s="1"/>
  <c r="DE16" s="1"/>
  <c r="DC8"/>
  <c r="DD8" s="1"/>
  <c r="DE8" s="1"/>
  <c r="DC34" i="63"/>
  <c r="DD34" s="1"/>
  <c r="DE34" s="1"/>
  <c r="DS34"/>
  <c r="DT34" s="1"/>
  <c r="EQ3" i="66"/>
  <c r="ER3" s="1"/>
  <c r="ES3" s="1"/>
  <c r="GI5" i="62"/>
  <c r="GJ5" s="1"/>
  <c r="GK5" s="1"/>
  <c r="GT62" i="66"/>
  <c r="GU62" s="1"/>
  <c r="GV62" s="1"/>
  <c r="GS62"/>
  <c r="FM25" i="64"/>
  <c r="FN25" s="1"/>
  <c r="FO25" s="1"/>
  <c r="FB13"/>
  <c r="FC13" s="1"/>
  <c r="FD13" s="1"/>
  <c r="DC5" i="62"/>
  <c r="DD5" s="1"/>
  <c r="DE5" s="1"/>
  <c r="DS5"/>
  <c r="DT5" s="1"/>
  <c r="DN43" i="64"/>
  <c r="DO43" s="1"/>
  <c r="DP43" s="1"/>
  <c r="DS43"/>
  <c r="DT43" s="1"/>
  <c r="DC14" i="63"/>
  <c r="DD14" s="1"/>
  <c r="DE14" s="1"/>
  <c r="DS14"/>
  <c r="DT14" s="1"/>
  <c r="EF44" i="62"/>
  <c r="EG44" s="1"/>
  <c r="EH44" s="1"/>
  <c r="EQ27"/>
  <c r="ER27" s="1"/>
  <c r="ES27" s="1"/>
  <c r="EQ17"/>
  <c r="ER17" s="1"/>
  <c r="ES17" s="1"/>
  <c r="EQ3"/>
  <c r="ER3" s="1"/>
  <c r="ES3" s="1"/>
  <c r="EQ28" i="64"/>
  <c r="ER28" s="1"/>
  <c r="ES28" s="1"/>
  <c r="EQ31" i="63"/>
  <c r="ER31" s="1"/>
  <c r="ES31" s="1"/>
  <c r="EQ29"/>
  <c r="ER29" s="1"/>
  <c r="ES29" s="1"/>
  <c r="EQ25"/>
  <c r="ER25" s="1"/>
  <c r="ES25" s="1"/>
  <c r="EQ6"/>
  <c r="ER6" s="1"/>
  <c r="ES6" s="1"/>
  <c r="EQ37"/>
  <c r="ER37" s="1"/>
  <c r="ES37" s="1"/>
  <c r="EQ29" i="66"/>
  <c r="ER29" s="1"/>
  <c r="ES29" s="1"/>
  <c r="FB41" i="62"/>
  <c r="FC41" s="1"/>
  <c r="FX42"/>
  <c r="FY42" s="1"/>
  <c r="FZ42" s="1"/>
  <c r="FB15"/>
  <c r="FC15" s="1"/>
  <c r="FD15" s="1"/>
  <c r="GT13"/>
  <c r="GU13" s="1"/>
  <c r="GV13" s="1"/>
  <c r="GI4"/>
  <c r="GJ4" s="1"/>
  <c r="GK4" s="1"/>
  <c r="FX13" i="66"/>
  <c r="FY13" s="1"/>
  <c r="FZ13" s="1"/>
  <c r="FB26" i="64"/>
  <c r="FC26" s="1"/>
  <c r="FD26" s="1"/>
  <c r="GT20"/>
  <c r="GU20" s="1"/>
  <c r="GV20" s="1"/>
  <c r="FB37" i="63"/>
  <c r="FC37" s="1"/>
  <c r="FD37" s="1"/>
  <c r="DC25" i="62"/>
  <c r="DD25" s="1"/>
  <c r="DE25" s="1"/>
  <c r="DS25"/>
  <c r="DT25" s="1"/>
  <c r="DC15" i="66"/>
  <c r="DD15" s="1"/>
  <c r="DE15" s="1"/>
  <c r="DN12" i="64"/>
  <c r="DO12" s="1"/>
  <c r="DP12" s="1"/>
  <c r="DS12"/>
  <c r="DT12" s="1"/>
  <c r="EQ7" i="66"/>
  <c r="ER7" s="1"/>
  <c r="ES7" s="1"/>
  <c r="EQ24" i="64"/>
  <c r="ER24" s="1"/>
  <c r="ES24" s="1"/>
  <c r="EQ4"/>
  <c r="ER4" s="1"/>
  <c r="ES4" s="1"/>
  <c r="EQ27" i="66"/>
  <c r="ER27" s="1"/>
  <c r="ES27" s="1"/>
  <c r="FM2" i="62"/>
  <c r="FN2" s="1"/>
  <c r="FO2" s="1"/>
  <c r="FB23"/>
  <c r="FC23" s="1"/>
  <c r="FD23" s="1"/>
  <c r="FB45"/>
  <c r="FC45" s="1"/>
  <c r="FD45" s="1"/>
  <c r="FM10"/>
  <c r="FN10" s="1"/>
  <c r="FO10" s="1"/>
  <c r="FB3"/>
  <c r="FC3" s="1"/>
  <c r="FD3" s="1"/>
  <c r="GS66" i="66"/>
  <c r="GT66"/>
  <c r="GU66" s="1"/>
  <c r="GV66" s="1"/>
  <c r="FW66"/>
  <c r="FX66"/>
  <c r="FY66" s="1"/>
  <c r="FZ66" s="1"/>
  <c r="FM14"/>
  <c r="FN14" s="1"/>
  <c r="FO14" s="1"/>
  <c r="FX11"/>
  <c r="FY11" s="1"/>
  <c r="FZ11" s="1"/>
  <c r="FX3"/>
  <c r="FY3" s="1"/>
  <c r="FZ3" s="1"/>
  <c r="GI31" i="64"/>
  <c r="GJ31" s="1"/>
  <c r="GK31" s="1"/>
  <c r="GI21"/>
  <c r="GJ21" s="1"/>
  <c r="GK21" s="1"/>
  <c r="GI7"/>
  <c r="GJ7" s="1"/>
  <c r="GK7" s="1"/>
  <c r="FX35" i="63"/>
  <c r="FY35" s="1"/>
  <c r="FZ35" s="1"/>
  <c r="BJ45" i="64"/>
  <c r="BK45" s="1"/>
  <c r="BL45" s="1"/>
  <c r="GT45"/>
  <c r="GU45" s="1"/>
  <c r="GV45" s="1"/>
  <c r="DC19"/>
  <c r="DD19" s="1"/>
  <c r="DE19" s="1"/>
  <c r="FL41" i="62"/>
  <c r="DS2" i="64"/>
  <c r="DT2" s="1"/>
  <c r="DB41" i="62"/>
  <c r="DS6"/>
  <c r="DT6" s="1"/>
  <c r="DS2" i="66"/>
  <c r="DS16" i="64"/>
  <c r="DT16" s="1"/>
  <c r="DC70" i="66"/>
  <c r="DD70" s="1"/>
  <c r="DE70" s="1"/>
  <c r="GS44" i="62"/>
  <c r="FA41"/>
  <c r="FM12"/>
  <c r="FN12" s="1"/>
  <c r="FO12" s="1"/>
  <c r="FA41" i="63"/>
  <c r="FB27" i="62"/>
  <c r="FC27" s="1"/>
  <c r="FD27" s="1"/>
  <c r="FB43"/>
  <c r="FC43" s="1"/>
  <c r="FD43" s="1"/>
  <c r="FB17"/>
  <c r="FC17" s="1"/>
  <c r="FD17" s="1"/>
  <c r="FM16"/>
  <c r="FN16" s="1"/>
  <c r="FO16" s="1"/>
  <c r="GT11"/>
  <c r="GU11" s="1"/>
  <c r="GV11" s="1"/>
  <c r="FX5"/>
  <c r="FY5" s="1"/>
  <c r="FZ5" s="1"/>
  <c r="GI66" i="66"/>
  <c r="GJ66" s="1"/>
  <c r="GK66" s="1"/>
  <c r="GH66"/>
  <c r="GI14"/>
  <c r="GJ14" s="1"/>
  <c r="GK14" s="1"/>
  <c r="FM10"/>
  <c r="FN10" s="1"/>
  <c r="FO10" s="1"/>
  <c r="FM9"/>
  <c r="FN9" s="1"/>
  <c r="FO9" s="1"/>
  <c r="GT5"/>
  <c r="GU5" s="1"/>
  <c r="GV5" s="1"/>
  <c r="GT3"/>
  <c r="GU3" s="1"/>
  <c r="GV3" s="1"/>
  <c r="FX30" i="64"/>
  <c r="FY30" s="1"/>
  <c r="FZ30" s="1"/>
  <c r="FX28"/>
  <c r="FY28" s="1"/>
  <c r="FZ28" s="1"/>
  <c r="FB24"/>
  <c r="FC24" s="1"/>
  <c r="FD24" s="1"/>
  <c r="FB22"/>
  <c r="FC22" s="1"/>
  <c r="FD22" s="1"/>
  <c r="FB34"/>
  <c r="FC34" s="1"/>
  <c r="FD34" s="1"/>
  <c r="AY45"/>
  <c r="AZ45" s="1"/>
  <c r="BA45" s="1"/>
  <c r="DS71" i="66"/>
  <c r="DS6"/>
  <c r="EQ45" i="64"/>
  <c r="ER45" s="1"/>
  <c r="ES45" s="1"/>
  <c r="GI45"/>
  <c r="GJ45" s="1"/>
  <c r="GK45" s="1"/>
  <c r="CL45"/>
  <c r="CM45" s="1"/>
  <c r="GT17" i="62"/>
  <c r="GU17" s="1"/>
  <c r="GV17" s="1"/>
  <c r="FX12"/>
  <c r="FY12" s="1"/>
  <c r="FZ12" s="1"/>
  <c r="FB7"/>
  <c r="FC7" s="1"/>
  <c r="FD7" s="1"/>
  <c r="FB21" i="66"/>
  <c r="FC21" s="1"/>
  <c r="FD21" s="1"/>
  <c r="GI20"/>
  <c r="GJ20" s="1"/>
  <c r="GK20" s="1"/>
  <c r="FX15"/>
  <c r="FY15" s="1"/>
  <c r="FZ15" s="1"/>
  <c r="FM16" i="64"/>
  <c r="FN16" s="1"/>
  <c r="FO16" s="1"/>
  <c r="GT11"/>
  <c r="GU11" s="1"/>
  <c r="GV11" s="1"/>
  <c r="GT10"/>
  <c r="GU10" s="1"/>
  <c r="GV10" s="1"/>
  <c r="FX6"/>
  <c r="FY6" s="1"/>
  <c r="FZ6" s="1"/>
  <c r="FX5"/>
  <c r="FY5" s="1"/>
  <c r="FZ5" s="1"/>
  <c r="FL70" i="66"/>
  <c r="FM70"/>
  <c r="FN70" s="1"/>
  <c r="FO70" s="1"/>
  <c r="CR45" i="64"/>
  <c r="CS45" s="1"/>
  <c r="DS45"/>
  <c r="DT45" s="1"/>
  <c r="DS20" i="66"/>
  <c r="DS19"/>
  <c r="DS16"/>
  <c r="DS21" i="64"/>
  <c r="DT21" s="1"/>
  <c r="DS20"/>
  <c r="DT20" s="1"/>
  <c r="DS17"/>
  <c r="DT17" s="1"/>
  <c r="DC12"/>
  <c r="DD12" s="1"/>
  <c r="DE12" s="1"/>
  <c r="DC43"/>
  <c r="DD43" s="1"/>
  <c r="DE43" s="1"/>
  <c r="DC28" i="66"/>
  <c r="DD28" s="1"/>
  <c r="DE28" s="1"/>
  <c r="HF41" i="63"/>
  <c r="HG41" s="1"/>
  <c r="FB18" i="62"/>
  <c r="FC18" s="1"/>
  <c r="FD18" s="1"/>
  <c r="FX15"/>
  <c r="FY15" s="1"/>
  <c r="FZ15" s="1"/>
  <c r="GI12"/>
  <c r="GJ12" s="1"/>
  <c r="GK12" s="1"/>
  <c r="FB10"/>
  <c r="FC10" s="1"/>
  <c r="FD10" s="1"/>
  <c r="FM7"/>
  <c r="FN7" s="1"/>
  <c r="FO7" s="1"/>
  <c r="GI3"/>
  <c r="GJ3" s="1"/>
  <c r="GK3" s="1"/>
  <c r="GS41" i="63"/>
  <c r="GS67" i="66"/>
  <c r="GS65"/>
  <c r="FA65"/>
  <c r="FW63"/>
  <c r="FX72"/>
  <c r="FY72" s="1"/>
  <c r="FZ72" s="1"/>
  <c r="ES65"/>
  <c r="EQ8"/>
  <c r="ER8" s="1"/>
  <c r="ES8" s="1"/>
  <c r="EQ23" i="64"/>
  <c r="ER23" s="1"/>
  <c r="ES23" s="1"/>
  <c r="EQ8"/>
  <c r="ER8" s="1"/>
  <c r="ES8" s="1"/>
  <c r="ES70" i="66"/>
  <c r="EQ6"/>
  <c r="ER6" s="1"/>
  <c r="ES6" s="1"/>
  <c r="EQ13" i="64"/>
  <c r="ER13" s="1"/>
  <c r="ES13" s="1"/>
  <c r="EQ72" i="66"/>
  <c r="ER72" s="1"/>
  <c r="ES72" s="1"/>
  <c r="GI29"/>
  <c r="GJ29" s="1"/>
  <c r="GK29" s="1"/>
  <c r="GI27"/>
  <c r="GJ27" s="1"/>
  <c r="GK27" s="1"/>
  <c r="EQ10"/>
  <c r="ER10" s="1"/>
  <c r="ES10" s="1"/>
  <c r="EQ4"/>
  <c r="ER4" s="1"/>
  <c r="ES4" s="1"/>
  <c r="EQ27" i="64"/>
  <c r="ER27" s="1"/>
  <c r="ES27" s="1"/>
  <c r="EQ19"/>
  <c r="ER19" s="1"/>
  <c r="ES19" s="1"/>
  <c r="EQ11"/>
  <c r="ER11" s="1"/>
  <c r="ES11" s="1"/>
  <c r="EQ5"/>
  <c r="ER5" s="1"/>
  <c r="ES5" s="1"/>
  <c r="EQ28" i="66"/>
  <c r="ER28" s="1"/>
  <c r="ES28" s="1"/>
  <c r="GT28"/>
  <c r="GU28" s="1"/>
  <c r="GV28" s="1"/>
  <c r="DC65"/>
  <c r="DD65" s="1"/>
  <c r="DE65" s="1"/>
  <c r="DN15"/>
  <c r="DO15" s="1"/>
  <c r="DP15" s="1"/>
  <c r="DS69"/>
  <c r="DU69" s="1"/>
  <c r="DV69" s="1"/>
  <c r="DW69" s="1"/>
  <c r="GH65"/>
  <c r="DS61"/>
  <c r="DU61" s="1"/>
  <c r="DV61" s="1"/>
  <c r="DW61" s="1"/>
  <c r="DB61"/>
  <c r="DN20"/>
  <c r="DO20" s="1"/>
  <c r="DP20" s="1"/>
  <c r="DC20"/>
  <c r="DD20" s="1"/>
  <c r="DE20" s="1"/>
  <c r="DN19"/>
  <c r="DO19" s="1"/>
  <c r="DP19" s="1"/>
  <c r="DN9"/>
  <c r="DO9" s="1"/>
  <c r="DP9" s="1"/>
  <c r="DN21" i="64"/>
  <c r="DO21" s="1"/>
  <c r="DP21" s="1"/>
  <c r="DC21"/>
  <c r="DD21" s="1"/>
  <c r="DE21" s="1"/>
  <c r="DN20"/>
  <c r="DO20" s="1"/>
  <c r="DP20" s="1"/>
  <c r="DS9"/>
  <c r="DT9" s="1"/>
  <c r="DC9"/>
  <c r="DD9" s="1"/>
  <c r="DE9" s="1"/>
  <c r="DC69" i="66"/>
  <c r="DD69" s="1"/>
  <c r="DE69" s="1"/>
  <c r="EQ71"/>
  <c r="ER71" s="1"/>
  <c r="ES71" s="1"/>
  <c r="EQ25"/>
  <c r="ER25" s="1"/>
  <c r="ES25" s="1"/>
  <c r="EQ24"/>
  <c r="ER24" s="1"/>
  <c r="ES24" s="1"/>
  <c r="EQ66"/>
  <c r="ER66" s="1"/>
  <c r="EQ22"/>
  <c r="ER22" s="1"/>
  <c r="ES22" s="1"/>
  <c r="EQ21"/>
  <c r="ER21" s="1"/>
  <c r="ES21" s="1"/>
  <c r="EQ19"/>
  <c r="ER19" s="1"/>
  <c r="ES19" s="1"/>
  <c r="EQ17"/>
  <c r="ER17" s="1"/>
  <c r="ES17" s="1"/>
  <c r="FA67"/>
  <c r="FB19" i="64"/>
  <c r="FC19" s="1"/>
  <c r="FD19" s="1"/>
  <c r="ES67" i="66"/>
  <c r="ES64"/>
  <c r="EQ14"/>
  <c r="ER14" s="1"/>
  <c r="ES14" s="1"/>
  <c r="EQ31" i="64"/>
  <c r="ER31" s="1"/>
  <c r="ES31" s="1"/>
  <c r="EQ15"/>
  <c r="ER15" s="1"/>
  <c r="ES15" s="1"/>
  <c r="FM19"/>
  <c r="FN19" s="1"/>
  <c r="FO19" s="1"/>
  <c r="GT72" i="66"/>
  <c r="GU72" s="1"/>
  <c r="GV72" s="1"/>
  <c r="GS68"/>
  <c r="GT68"/>
  <c r="GU68" s="1"/>
  <c r="GV68" s="1"/>
  <c r="EQ12"/>
  <c r="ER12" s="1"/>
  <c r="ES12" s="1"/>
  <c r="EQ29" i="64"/>
  <c r="ER29" s="1"/>
  <c r="ES29" s="1"/>
  <c r="EQ21"/>
  <c r="ER21" s="1"/>
  <c r="ES21" s="1"/>
  <c r="EQ6"/>
  <c r="ER6" s="1"/>
  <c r="ES6" s="1"/>
  <c r="EQ16" i="66"/>
  <c r="ER16" s="1"/>
  <c r="ES16" s="1"/>
  <c r="EQ9"/>
  <c r="ER9" s="1"/>
  <c r="ES9" s="1"/>
  <c r="EQ2"/>
  <c r="ER2" s="1"/>
  <c r="ES2" s="1"/>
  <c r="EQ25" i="64"/>
  <c r="ER25" s="1"/>
  <c r="ES25" s="1"/>
  <c r="EQ17"/>
  <c r="ER17" s="1"/>
  <c r="ES17" s="1"/>
  <c r="EQ10"/>
  <c r="ER10" s="1"/>
  <c r="ES10" s="1"/>
  <c r="EQ3"/>
  <c r="ER3" s="1"/>
  <c r="ES3" s="1"/>
  <c r="EQ68" i="66"/>
  <c r="ER68" s="1"/>
  <c r="GS61"/>
  <c r="GT61"/>
  <c r="GU61" s="1"/>
  <c r="GV61" s="1"/>
  <c r="GH70"/>
  <c r="GI70"/>
  <c r="GJ70" s="1"/>
  <c r="GK70" s="1"/>
  <c r="GH69"/>
  <c r="GI69"/>
  <c r="GJ69" s="1"/>
  <c r="GK69" s="1"/>
  <c r="DC25" i="64"/>
  <c r="DD25" s="1"/>
  <c r="DE25" s="1"/>
  <c r="DN16"/>
  <c r="DO16" s="1"/>
  <c r="DP16" s="1"/>
  <c r="EP66" i="66"/>
  <c r="FL67"/>
  <c r="FM18" i="64"/>
  <c r="FN18" s="1"/>
  <c r="FO18" s="1"/>
  <c r="DS65" i="66"/>
  <c r="DU65" s="1"/>
  <c r="DV65" s="1"/>
  <c r="DW65" s="1"/>
  <c r="DC9"/>
  <c r="DD9" s="1"/>
  <c r="DE9" s="1"/>
  <c r="DS25" i="64"/>
  <c r="DT25" s="1"/>
  <c r="DS70" i="66"/>
  <c r="DU70" s="1"/>
  <c r="DV70" s="1"/>
  <c r="DW70" s="1"/>
  <c r="DS28"/>
  <c r="EP67"/>
  <c r="EP65"/>
  <c r="EP64"/>
  <c r="FM2" i="64"/>
  <c r="FN2" s="1"/>
  <c r="FO2" s="1"/>
  <c r="FW61" i="66"/>
  <c r="FA66"/>
  <c r="AC45" i="64"/>
  <c r="AD45" s="1"/>
  <c r="AE45" s="1"/>
  <c r="DC45"/>
  <c r="DD45" s="1"/>
  <c r="DE45" s="1"/>
  <c r="GZ42" i="63"/>
  <c r="HA42" s="1"/>
  <c r="GZ41"/>
  <c r="HA41" s="1"/>
  <c r="FA70" i="66"/>
  <c r="FA69"/>
  <c r="FA68"/>
  <c r="GS70"/>
  <c r="FW70"/>
  <c r="GS69"/>
  <c r="FW69"/>
  <c r="GH68"/>
  <c r="FL68"/>
  <c r="FX14"/>
  <c r="FY14" s="1"/>
  <c r="FZ14" s="1"/>
  <c r="GT12"/>
  <c r="GU12" s="1"/>
  <c r="GV12" s="1"/>
  <c r="FB12"/>
  <c r="FC12" s="1"/>
  <c r="FD12" s="1"/>
  <c r="FM11"/>
  <c r="FN11" s="1"/>
  <c r="FO11" s="1"/>
  <c r="FX10"/>
  <c r="FY10" s="1"/>
  <c r="FZ10" s="1"/>
  <c r="GI63"/>
  <c r="GJ63" s="1"/>
  <c r="GK63" s="1"/>
  <c r="GH63"/>
  <c r="GT9"/>
  <c r="GU9" s="1"/>
  <c r="GV9" s="1"/>
  <c r="FB9"/>
  <c r="FC9" s="1"/>
  <c r="FD9" s="1"/>
  <c r="FM62"/>
  <c r="FN62" s="1"/>
  <c r="FO62" s="1"/>
  <c r="FL62"/>
  <c r="FX8"/>
  <c r="FY8" s="1"/>
  <c r="FZ8" s="1"/>
  <c r="GI7"/>
  <c r="GJ7" s="1"/>
  <c r="GK7" s="1"/>
  <c r="GT6"/>
  <c r="GU6" s="1"/>
  <c r="GV6" s="1"/>
  <c r="FB6"/>
  <c r="FC6" s="1"/>
  <c r="FD6" s="1"/>
  <c r="FM5"/>
  <c r="FN5" s="1"/>
  <c r="FO5" s="1"/>
  <c r="FX4"/>
  <c r="FY4" s="1"/>
  <c r="FZ4" s="1"/>
  <c r="GI3"/>
  <c r="GJ3" s="1"/>
  <c r="GK3" s="1"/>
  <c r="GT2"/>
  <c r="GU2" s="1"/>
  <c r="GV2" s="1"/>
  <c r="FB2"/>
  <c r="FC2" s="1"/>
  <c r="FD2" s="1"/>
  <c r="FM32" i="64"/>
  <c r="FN32" s="1"/>
  <c r="FO32" s="1"/>
  <c r="FX31"/>
  <c r="FY31" s="1"/>
  <c r="FZ31" s="1"/>
  <c r="GI30"/>
  <c r="GJ30" s="1"/>
  <c r="GK30" s="1"/>
  <c r="GT29"/>
  <c r="GU29" s="1"/>
  <c r="GV29" s="1"/>
  <c r="FB29"/>
  <c r="FC29" s="1"/>
  <c r="FD29" s="1"/>
  <c r="FM28"/>
  <c r="FN28" s="1"/>
  <c r="FO28" s="1"/>
  <c r="FX27"/>
  <c r="FY27" s="1"/>
  <c r="FZ27" s="1"/>
  <c r="GI26"/>
  <c r="GJ26" s="1"/>
  <c r="GK26" s="1"/>
  <c r="GT25"/>
  <c r="GU25" s="1"/>
  <c r="GV25" s="1"/>
  <c r="FB25"/>
  <c r="FC25" s="1"/>
  <c r="FD25" s="1"/>
  <c r="FM24"/>
  <c r="FN24" s="1"/>
  <c r="FO24" s="1"/>
  <c r="FX23"/>
  <c r="FY23" s="1"/>
  <c r="FZ23" s="1"/>
  <c r="GI22"/>
  <c r="GJ22" s="1"/>
  <c r="GK22" s="1"/>
  <c r="GT21"/>
  <c r="GU21" s="1"/>
  <c r="GV21" s="1"/>
  <c r="FB21"/>
  <c r="FC21" s="1"/>
  <c r="FD21" s="1"/>
  <c r="FM20"/>
  <c r="FN20" s="1"/>
  <c r="FO20" s="1"/>
  <c r="FB17"/>
  <c r="FC17" s="1"/>
  <c r="FD17" s="1"/>
  <c r="GT44"/>
  <c r="GU44" s="1"/>
  <c r="GV44" s="1"/>
  <c r="FX43"/>
  <c r="FY43" s="1"/>
  <c r="FZ43" s="1"/>
  <c r="FB30" i="63"/>
  <c r="FC30" s="1"/>
  <c r="FD30" s="1"/>
  <c r="GI43"/>
  <c r="GJ43" s="1"/>
  <c r="GK43" s="1"/>
  <c r="FM19"/>
  <c r="FN19" s="1"/>
  <c r="FO19" s="1"/>
  <c r="GT12"/>
  <c r="GU12" s="1"/>
  <c r="GV12" s="1"/>
  <c r="FX6"/>
  <c r="FY6" s="1"/>
  <c r="FZ6" s="1"/>
  <c r="FB14" i="66"/>
  <c r="FC14" s="1"/>
  <c r="FD14" s="1"/>
  <c r="FX12" i="64"/>
  <c r="FY12" s="1"/>
  <c r="FZ12" s="1"/>
  <c r="FB7"/>
  <c r="FC7" s="1"/>
  <c r="FD7" s="1"/>
  <c r="GI42" i="63"/>
  <c r="GJ42" s="1"/>
  <c r="GK42" s="1"/>
  <c r="FM26"/>
  <c r="FN26" s="1"/>
  <c r="FO26" s="1"/>
  <c r="GT20"/>
  <c r="GU20" s="1"/>
  <c r="GV20" s="1"/>
  <c r="FX14"/>
  <c r="FY14" s="1"/>
  <c r="FZ14" s="1"/>
  <c r="FB8"/>
  <c r="FC8" s="1"/>
  <c r="FD8" s="1"/>
  <c r="GI13" i="66"/>
  <c r="GJ13" s="1"/>
  <c r="GK13" s="1"/>
  <c r="FX12"/>
  <c r="FY12" s="1"/>
  <c r="FZ12" s="1"/>
  <c r="GI11"/>
  <c r="GJ11" s="1"/>
  <c r="GK11" s="1"/>
  <c r="GT10"/>
  <c r="GU10" s="1"/>
  <c r="GV10" s="1"/>
  <c r="FB10"/>
  <c r="FC10" s="1"/>
  <c r="FD10" s="1"/>
  <c r="FM63"/>
  <c r="FN63" s="1"/>
  <c r="FO63" s="1"/>
  <c r="FL63"/>
  <c r="FX9"/>
  <c r="FY9" s="1"/>
  <c r="FZ9" s="1"/>
  <c r="GI62"/>
  <c r="GJ62" s="1"/>
  <c r="GK62" s="1"/>
  <c r="GH62"/>
  <c r="GT8"/>
  <c r="GU8" s="1"/>
  <c r="GV8" s="1"/>
  <c r="FB8"/>
  <c r="FC8" s="1"/>
  <c r="FD8" s="1"/>
  <c r="FM7"/>
  <c r="FN7" s="1"/>
  <c r="FO7" s="1"/>
  <c r="FX6"/>
  <c r="FY6" s="1"/>
  <c r="FZ6" s="1"/>
  <c r="GI5"/>
  <c r="GJ5" s="1"/>
  <c r="GK5" s="1"/>
  <c r="GT4"/>
  <c r="GU4" s="1"/>
  <c r="GV4" s="1"/>
  <c r="FB4"/>
  <c r="FC4" s="1"/>
  <c r="FD4" s="1"/>
  <c r="FM3"/>
  <c r="FN3" s="1"/>
  <c r="FO3" s="1"/>
  <c r="FX2"/>
  <c r="FY2" s="1"/>
  <c r="FZ2" s="1"/>
  <c r="GI32" i="64"/>
  <c r="GJ32" s="1"/>
  <c r="GK32" s="1"/>
  <c r="GT31"/>
  <c r="GU31" s="1"/>
  <c r="GV31" s="1"/>
  <c r="FB31"/>
  <c r="FC31" s="1"/>
  <c r="FD31" s="1"/>
  <c r="FM30"/>
  <c r="FN30" s="1"/>
  <c r="FO30" s="1"/>
  <c r="FX29"/>
  <c r="FY29" s="1"/>
  <c r="FZ29" s="1"/>
  <c r="GI28"/>
  <c r="GJ28" s="1"/>
  <c r="GK28" s="1"/>
  <c r="GT27"/>
  <c r="GU27" s="1"/>
  <c r="GV27" s="1"/>
  <c r="FB27"/>
  <c r="FC27" s="1"/>
  <c r="FD27" s="1"/>
  <c r="FM26"/>
  <c r="FN26" s="1"/>
  <c r="FO26" s="1"/>
  <c r="FX25"/>
  <c r="FY25" s="1"/>
  <c r="FZ25" s="1"/>
  <c r="GI24"/>
  <c r="GJ24" s="1"/>
  <c r="GK24" s="1"/>
  <c r="GT23"/>
  <c r="GU23" s="1"/>
  <c r="GV23" s="1"/>
  <c r="FB23"/>
  <c r="FC23" s="1"/>
  <c r="FD23" s="1"/>
  <c r="FM22"/>
  <c r="FN22" s="1"/>
  <c r="FO22" s="1"/>
  <c r="FX21"/>
  <c r="FY21" s="1"/>
  <c r="FZ21" s="1"/>
  <c r="GI20"/>
  <c r="GJ20" s="1"/>
  <c r="GK20" s="1"/>
  <c r="GI18"/>
  <c r="GJ18" s="1"/>
  <c r="GK18" s="1"/>
  <c r="FB14"/>
  <c r="FC14" s="1"/>
  <c r="FD14" s="1"/>
  <c r="GI8"/>
  <c r="GJ8" s="1"/>
  <c r="GK8" s="1"/>
  <c r="FM3"/>
  <c r="FN3" s="1"/>
  <c r="FO3" s="1"/>
  <c r="GT27" i="63"/>
  <c r="GU27" s="1"/>
  <c r="GV27" s="1"/>
  <c r="FX22"/>
  <c r="FY22" s="1"/>
  <c r="FZ22" s="1"/>
  <c r="FB16"/>
  <c r="FC16" s="1"/>
  <c r="FD16" s="1"/>
  <c r="GI9"/>
  <c r="GJ9" s="1"/>
  <c r="GK9" s="1"/>
  <c r="FM3"/>
  <c r="FN3" s="1"/>
  <c r="FO3" s="1"/>
  <c r="GI44" i="62"/>
  <c r="GJ44" s="1"/>
  <c r="GK44" s="1"/>
  <c r="GT29"/>
  <c r="GU29" s="1"/>
  <c r="GV29" s="1"/>
  <c r="FB29"/>
  <c r="FC29" s="1"/>
  <c r="FD29" s="1"/>
  <c r="FM28"/>
  <c r="FN28" s="1"/>
  <c r="FO28" s="1"/>
  <c r="FX27"/>
  <c r="FY27" s="1"/>
  <c r="FZ27" s="1"/>
  <c r="GI26"/>
  <c r="GJ26" s="1"/>
  <c r="GK26" s="1"/>
  <c r="GT25"/>
  <c r="GU25" s="1"/>
  <c r="GV25" s="1"/>
  <c r="FB25"/>
  <c r="FC25" s="1"/>
  <c r="FD25" s="1"/>
  <c r="FM24"/>
  <c r="FN24" s="1"/>
  <c r="FO24" s="1"/>
  <c r="FX23"/>
  <c r="FY23" s="1"/>
  <c r="FZ23" s="1"/>
  <c r="GI22"/>
  <c r="GJ22" s="1"/>
  <c r="GK22" s="1"/>
  <c r="GT21"/>
  <c r="GU21" s="1"/>
  <c r="GV21" s="1"/>
  <c r="FB21"/>
  <c r="FC21" s="1"/>
  <c r="FD21" s="1"/>
  <c r="FM20"/>
  <c r="FN20" s="1"/>
  <c r="FO20" s="1"/>
  <c r="FX43"/>
  <c r="FY43" s="1"/>
  <c r="FZ43" s="1"/>
  <c r="GI41"/>
  <c r="GJ41" s="1"/>
  <c r="GK41" s="1"/>
  <c r="GH41"/>
  <c r="GT19"/>
  <c r="GU19" s="1"/>
  <c r="GV19" s="1"/>
  <c r="FB19"/>
  <c r="FC19" s="1"/>
  <c r="FD19" s="1"/>
  <c r="FM18"/>
  <c r="FN18" s="1"/>
  <c r="FO18" s="1"/>
  <c r="FX17"/>
  <c r="FY17" s="1"/>
  <c r="FZ17" s="1"/>
  <c r="GI16"/>
  <c r="GJ16" s="1"/>
  <c r="GK16" s="1"/>
  <c r="GT42"/>
  <c r="GU42" s="1"/>
  <c r="GV42" s="1"/>
  <c r="GS42"/>
  <c r="FB42"/>
  <c r="FC42" s="1"/>
  <c r="FD42" s="1"/>
  <c r="FM15"/>
  <c r="FN15" s="1"/>
  <c r="FO15" s="1"/>
  <c r="GI13"/>
  <c r="GJ13" s="1"/>
  <c r="GK13" s="1"/>
  <c r="GT12"/>
  <c r="GU12" s="1"/>
  <c r="GV12" s="1"/>
  <c r="FB12"/>
  <c r="FC12" s="1"/>
  <c r="FD12" s="1"/>
  <c r="FM45"/>
  <c r="FN45" s="1"/>
  <c r="FO45" s="1"/>
  <c r="FX11"/>
  <c r="FY11" s="1"/>
  <c r="FZ11" s="1"/>
  <c r="GI10"/>
  <c r="GJ10" s="1"/>
  <c r="GK10" s="1"/>
  <c r="GT9"/>
  <c r="GU9" s="1"/>
  <c r="GV9" s="1"/>
  <c r="FB9"/>
  <c r="FC9" s="1"/>
  <c r="FD9" s="1"/>
  <c r="FM8"/>
  <c r="FN8" s="1"/>
  <c r="FO8" s="1"/>
  <c r="FX7"/>
  <c r="FY7" s="1"/>
  <c r="FZ7" s="1"/>
  <c r="GI6"/>
  <c r="GJ6" s="1"/>
  <c r="GK6" s="1"/>
  <c r="GT5"/>
  <c r="GU5" s="1"/>
  <c r="GV5" s="1"/>
  <c r="FB5"/>
  <c r="FC5" s="1"/>
  <c r="FD5" s="1"/>
  <c r="FM4"/>
  <c r="FN4" s="1"/>
  <c r="FO4" s="1"/>
  <c r="FX3"/>
  <c r="FY3" s="1"/>
  <c r="FZ3" s="1"/>
  <c r="GI71" i="66"/>
  <c r="GJ71" s="1"/>
  <c r="GK71" s="1"/>
  <c r="GT26"/>
  <c r="GU26" s="1"/>
  <c r="GV26" s="1"/>
  <c r="FB26"/>
  <c r="FC26" s="1"/>
  <c r="FD26" s="1"/>
  <c r="FM25"/>
  <c r="FN25" s="1"/>
  <c r="FO25" s="1"/>
  <c r="FX67"/>
  <c r="FY67" s="1"/>
  <c r="FZ67" s="1"/>
  <c r="FW67"/>
  <c r="GI24"/>
  <c r="GJ24" s="1"/>
  <c r="GK24" s="1"/>
  <c r="GT23"/>
  <c r="GU23" s="1"/>
  <c r="GV23" s="1"/>
  <c r="FB23"/>
  <c r="FC23" s="1"/>
  <c r="FD23" s="1"/>
  <c r="FM66"/>
  <c r="FN66" s="1"/>
  <c r="FO66" s="1"/>
  <c r="FL66"/>
  <c r="FX65"/>
  <c r="FY65" s="1"/>
  <c r="FZ65" s="1"/>
  <c r="FW65"/>
  <c r="GI22"/>
  <c r="GJ22" s="1"/>
  <c r="GK22" s="1"/>
  <c r="GT64"/>
  <c r="GU64" s="1"/>
  <c r="GV64" s="1"/>
  <c r="GS64"/>
  <c r="FB64"/>
  <c r="FC64" s="1"/>
  <c r="FD64" s="1"/>
  <c r="FA64"/>
  <c r="FM21"/>
  <c r="FN21" s="1"/>
  <c r="FO21" s="1"/>
  <c r="FX20"/>
  <c r="FY20" s="1"/>
  <c r="FZ20" s="1"/>
  <c r="GI19"/>
  <c r="GJ19" s="1"/>
  <c r="GK19" s="1"/>
  <c r="GT18"/>
  <c r="GU18" s="1"/>
  <c r="GV18" s="1"/>
  <c r="FB18"/>
  <c r="FC18" s="1"/>
  <c r="FD18" s="1"/>
  <c r="FM17"/>
  <c r="FN17" s="1"/>
  <c r="FO17" s="1"/>
  <c r="FX16"/>
  <c r="FY16" s="1"/>
  <c r="FZ16" s="1"/>
  <c r="GI15"/>
  <c r="GJ15" s="1"/>
  <c r="GK15" s="1"/>
  <c r="GT14"/>
  <c r="GU14" s="1"/>
  <c r="GV14" s="1"/>
  <c r="FM13"/>
  <c r="FN13" s="1"/>
  <c r="FO13" s="1"/>
  <c r="GI15" i="64"/>
  <c r="GJ15" s="1"/>
  <c r="GK15" s="1"/>
  <c r="FM10"/>
  <c r="FN10" s="1"/>
  <c r="FO10" s="1"/>
  <c r="GT4"/>
  <c r="GU4" s="1"/>
  <c r="GV4" s="1"/>
  <c r="FX29" i="63"/>
  <c r="FY29" s="1"/>
  <c r="FZ29" s="1"/>
  <c r="FB24"/>
  <c r="FC24" s="1"/>
  <c r="FD24" s="1"/>
  <c r="GI17"/>
  <c r="GJ17" s="1"/>
  <c r="GK17" s="1"/>
  <c r="FM11"/>
  <c r="FN11" s="1"/>
  <c r="FO11" s="1"/>
  <c r="GT4"/>
  <c r="GU4" s="1"/>
  <c r="GV4" s="1"/>
  <c r="GI13" i="64"/>
  <c r="GJ13" s="1"/>
  <c r="GK13" s="1"/>
  <c r="FB12"/>
  <c r="FC12" s="1"/>
  <c r="FD12" s="1"/>
  <c r="FM8"/>
  <c r="FN8" s="1"/>
  <c r="FO8" s="1"/>
  <c r="GI6"/>
  <c r="GJ6" s="1"/>
  <c r="GK6" s="1"/>
  <c r="GT31" i="63"/>
  <c r="GU31" s="1"/>
  <c r="GV31" s="1"/>
  <c r="FM42"/>
  <c r="FN42" s="1"/>
  <c r="FO42" s="1"/>
  <c r="FX27"/>
  <c r="FY27" s="1"/>
  <c r="FZ27" s="1"/>
  <c r="GT25"/>
  <c r="GU25" s="1"/>
  <c r="GV25" s="1"/>
  <c r="FB22"/>
  <c r="FC22" s="1"/>
  <c r="FD22" s="1"/>
  <c r="FX20"/>
  <c r="FY20" s="1"/>
  <c r="FZ20" s="1"/>
  <c r="GI15"/>
  <c r="GJ15" s="1"/>
  <c r="GK15" s="1"/>
  <c r="FB14"/>
  <c r="FC14" s="1"/>
  <c r="FD14" s="1"/>
  <c r="FX12"/>
  <c r="FY12" s="1"/>
  <c r="FZ12" s="1"/>
  <c r="GT10"/>
  <c r="GU10" s="1"/>
  <c r="GV10" s="1"/>
  <c r="FM9"/>
  <c r="FN9" s="1"/>
  <c r="FO9" s="1"/>
  <c r="GI7"/>
  <c r="GJ7" s="1"/>
  <c r="GK7" s="1"/>
  <c r="FB6"/>
  <c r="FC6" s="1"/>
  <c r="FD6" s="1"/>
  <c r="FX4"/>
  <c r="FY4" s="1"/>
  <c r="FZ4" s="1"/>
  <c r="FB16" i="64"/>
  <c r="FC16" s="1"/>
  <c r="FD16" s="1"/>
  <c r="FX14"/>
  <c r="FY14" s="1"/>
  <c r="FZ14" s="1"/>
  <c r="GT12"/>
  <c r="GU12" s="1"/>
  <c r="GV12" s="1"/>
  <c r="FM11"/>
  <c r="FN11" s="1"/>
  <c r="FO11" s="1"/>
  <c r="GI10"/>
  <c r="GJ10" s="1"/>
  <c r="GK10" s="1"/>
  <c r="FB9"/>
  <c r="FC9" s="1"/>
  <c r="FD9" s="1"/>
  <c r="FX7"/>
  <c r="FY7" s="1"/>
  <c r="FZ7" s="1"/>
  <c r="GT43"/>
  <c r="GU43" s="1"/>
  <c r="GV43" s="1"/>
  <c r="FM5"/>
  <c r="FN5" s="1"/>
  <c r="FO5" s="1"/>
  <c r="GI3"/>
  <c r="GJ3" s="1"/>
  <c r="GK3" s="1"/>
  <c r="FB31" i="63"/>
  <c r="FC31" s="1"/>
  <c r="FD31" s="1"/>
  <c r="FX30"/>
  <c r="FY30" s="1"/>
  <c r="FZ30" s="1"/>
  <c r="GT29"/>
  <c r="GU29" s="1"/>
  <c r="GV29" s="1"/>
  <c r="FM28"/>
  <c r="FN28" s="1"/>
  <c r="FO28" s="1"/>
  <c r="GI26"/>
  <c r="GJ26" s="1"/>
  <c r="GK26" s="1"/>
  <c r="FB25"/>
  <c r="FC25" s="1"/>
  <c r="FD25" s="1"/>
  <c r="FX24"/>
  <c r="FY24" s="1"/>
  <c r="FZ24" s="1"/>
  <c r="GT22"/>
  <c r="GU22" s="1"/>
  <c r="GV22" s="1"/>
  <c r="FM21"/>
  <c r="FN21" s="1"/>
  <c r="FO21" s="1"/>
  <c r="GI19"/>
  <c r="GJ19" s="1"/>
  <c r="GK19" s="1"/>
  <c r="FB18"/>
  <c r="FC18" s="1"/>
  <c r="FD18" s="1"/>
  <c r="FX16"/>
  <c r="FY16" s="1"/>
  <c r="FZ16" s="1"/>
  <c r="GT14"/>
  <c r="GU14" s="1"/>
  <c r="GV14" s="1"/>
  <c r="FM13"/>
  <c r="FN13" s="1"/>
  <c r="FO13" s="1"/>
  <c r="GI11"/>
  <c r="GJ11" s="1"/>
  <c r="GK11" s="1"/>
  <c r="FB10"/>
  <c r="FC10" s="1"/>
  <c r="FD10" s="1"/>
  <c r="FX8"/>
  <c r="FY8" s="1"/>
  <c r="FZ8" s="1"/>
  <c r="GT6"/>
  <c r="GU6" s="1"/>
  <c r="GV6" s="1"/>
  <c r="FM5"/>
  <c r="FN5" s="1"/>
  <c r="FO5" s="1"/>
  <c r="GI3"/>
  <c r="GJ3" s="1"/>
  <c r="GK3" s="1"/>
  <c r="FM15" i="64"/>
  <c r="FN15" s="1"/>
  <c r="FO15" s="1"/>
  <c r="FX44"/>
  <c r="FY44" s="1"/>
  <c r="FZ44" s="1"/>
  <c r="GT9"/>
  <c r="GU9" s="1"/>
  <c r="GV9" s="1"/>
  <c r="FB43"/>
  <c r="FC43" s="1"/>
  <c r="FD43" s="1"/>
  <c r="FX4"/>
  <c r="FY4" s="1"/>
  <c r="FZ4" s="1"/>
  <c r="GI41" i="63"/>
  <c r="GJ41" s="1"/>
  <c r="GK41" s="1"/>
  <c r="GH41"/>
  <c r="FB29"/>
  <c r="FC29" s="1"/>
  <c r="FD29" s="1"/>
  <c r="FM43"/>
  <c r="FN43" s="1"/>
  <c r="FO43" s="1"/>
  <c r="GI23"/>
  <c r="GJ23" s="1"/>
  <c r="GK23" s="1"/>
  <c r="GT18"/>
  <c r="GU18" s="1"/>
  <c r="GV18" s="1"/>
  <c r="FM17"/>
  <c r="FN17" s="1"/>
  <c r="FO17" s="1"/>
  <c r="FX19" i="64"/>
  <c r="FY19" s="1"/>
  <c r="FZ19" s="1"/>
  <c r="GT17"/>
  <c r="GU17" s="1"/>
  <c r="GV17" s="1"/>
  <c r="FX16"/>
  <c r="FY16" s="1"/>
  <c r="FZ16" s="1"/>
  <c r="GT14"/>
  <c r="GU14" s="1"/>
  <c r="GV14" s="1"/>
  <c r="FM13"/>
  <c r="FN13" s="1"/>
  <c r="FO13" s="1"/>
  <c r="GI11"/>
  <c r="GJ11" s="1"/>
  <c r="GK11" s="1"/>
  <c r="FB44"/>
  <c r="FC44" s="1"/>
  <c r="FD44" s="1"/>
  <c r="FX9"/>
  <c r="FY9" s="1"/>
  <c r="FZ9" s="1"/>
  <c r="GT7"/>
  <c r="GU7" s="1"/>
  <c r="GV7" s="1"/>
  <c r="FM6"/>
  <c r="FN6" s="1"/>
  <c r="FO6" s="1"/>
  <c r="GI5"/>
  <c r="GJ5" s="1"/>
  <c r="GK5" s="1"/>
  <c r="FB4"/>
  <c r="FC4" s="1"/>
  <c r="FD4" s="1"/>
  <c r="FX31" i="63"/>
  <c r="FY31" s="1"/>
  <c r="FZ31" s="1"/>
  <c r="GT30"/>
  <c r="GU30" s="1"/>
  <c r="GV30" s="1"/>
  <c r="FM41"/>
  <c r="FN41" s="1"/>
  <c r="FO41" s="1"/>
  <c r="FL41"/>
  <c r="GI28"/>
  <c r="GJ28" s="1"/>
  <c r="GK28" s="1"/>
  <c r="FB27"/>
  <c r="FC27" s="1"/>
  <c r="FD27" s="1"/>
  <c r="FX25"/>
  <c r="FY25" s="1"/>
  <c r="FZ25" s="1"/>
  <c r="GT24"/>
  <c r="GU24" s="1"/>
  <c r="GV24" s="1"/>
  <c r="FM23"/>
  <c r="FN23" s="1"/>
  <c r="FO23" s="1"/>
  <c r="GI21"/>
  <c r="GJ21" s="1"/>
  <c r="GK21" s="1"/>
  <c r="FB20"/>
  <c r="FC20" s="1"/>
  <c r="FD20" s="1"/>
  <c r="FX18"/>
  <c r="FY18" s="1"/>
  <c r="FZ18" s="1"/>
  <c r="GT16"/>
  <c r="GU16" s="1"/>
  <c r="GV16" s="1"/>
  <c r="FM15"/>
  <c r="FN15" s="1"/>
  <c r="FO15" s="1"/>
  <c r="GI13"/>
  <c r="GJ13" s="1"/>
  <c r="GK13" s="1"/>
  <c r="FB12"/>
  <c r="FC12" s="1"/>
  <c r="FD12" s="1"/>
  <c r="FX10"/>
  <c r="FY10" s="1"/>
  <c r="FZ10" s="1"/>
  <c r="GT8"/>
  <c r="GU8" s="1"/>
  <c r="GV8" s="1"/>
  <c r="FM7"/>
  <c r="FN7" s="1"/>
  <c r="FO7" s="1"/>
  <c r="GI5"/>
  <c r="GJ5" s="1"/>
  <c r="GK5" s="1"/>
  <c r="FB4"/>
  <c r="FC4" s="1"/>
  <c r="FD4" s="1"/>
  <c r="FB20" i="64"/>
  <c r="FC20" s="1"/>
  <c r="FD20" s="1"/>
  <c r="FX18"/>
  <c r="FY18" s="1"/>
  <c r="FZ18" s="1"/>
  <c r="GT16"/>
  <c r="GU16" s="1"/>
  <c r="GV16" s="1"/>
  <c r="GI19"/>
  <c r="GJ19" s="1"/>
  <c r="GK19" s="1"/>
  <c r="GT18"/>
  <c r="GU18" s="1"/>
  <c r="GV18" s="1"/>
  <c r="FB18"/>
  <c r="FC18" s="1"/>
  <c r="FD18" s="1"/>
  <c r="FM17"/>
  <c r="FN17" s="1"/>
  <c r="FO17" s="1"/>
  <c r="GT2" i="62"/>
  <c r="GU2" s="1"/>
  <c r="GV2" s="1"/>
  <c r="GT2" i="64"/>
  <c r="GU2" s="1"/>
  <c r="GV2" s="1"/>
  <c r="GI2" i="62"/>
  <c r="GJ2" s="1"/>
  <c r="GK2" s="1"/>
  <c r="GI2" i="64"/>
  <c r="GJ2" s="1"/>
  <c r="GK2" s="1"/>
  <c r="FM61" i="66"/>
  <c r="FN61" s="1"/>
  <c r="FO61" s="1"/>
  <c r="FM2" i="63"/>
  <c r="FN2" s="1"/>
  <c r="FO2" s="1"/>
  <c r="FB61" i="66"/>
  <c r="FC61" s="1"/>
  <c r="FD61" s="1"/>
  <c r="FB2" i="63"/>
  <c r="FC2" s="1"/>
  <c r="FD2" s="1"/>
  <c r="EE70" i="66"/>
  <c r="EE69"/>
  <c r="EE68"/>
  <c r="EF29" i="62"/>
  <c r="EG29" s="1"/>
  <c r="EH29" s="1"/>
  <c r="EF28"/>
  <c r="EG28" s="1"/>
  <c r="EH28" s="1"/>
  <c r="EF27"/>
  <c r="EG27" s="1"/>
  <c r="EH27" s="1"/>
  <c r="EF26"/>
  <c r="EG26" s="1"/>
  <c r="EH26" s="1"/>
  <c r="EF25"/>
  <c r="EG25" s="1"/>
  <c r="EH25" s="1"/>
  <c r="EF24"/>
  <c r="EG24" s="1"/>
  <c r="EH24" s="1"/>
  <c r="EF23"/>
  <c r="EG23" s="1"/>
  <c r="EH23" s="1"/>
  <c r="EF22"/>
  <c r="EG22" s="1"/>
  <c r="EH22" s="1"/>
  <c r="EF21"/>
  <c r="EG21" s="1"/>
  <c r="EH21" s="1"/>
  <c r="EF43"/>
  <c r="EG43" s="1"/>
  <c r="EH43" s="1"/>
  <c r="EF41"/>
  <c r="EG41" s="1"/>
  <c r="EH41" s="1"/>
  <c r="EE41"/>
  <c r="EF19"/>
  <c r="EG19" s="1"/>
  <c r="EH19" s="1"/>
  <c r="EF18"/>
  <c r="EG18" s="1"/>
  <c r="EH18" s="1"/>
  <c r="EF17"/>
  <c r="EG17" s="1"/>
  <c r="EH17" s="1"/>
  <c r="EF16"/>
  <c r="EG16" s="1"/>
  <c r="EH16" s="1"/>
  <c r="EF42"/>
  <c r="EG42" s="1"/>
  <c r="EH42" s="1"/>
  <c r="EF15"/>
  <c r="EG15" s="1"/>
  <c r="EH15" s="1"/>
  <c r="EF13"/>
  <c r="EG13" s="1"/>
  <c r="EH13" s="1"/>
  <c r="EF12"/>
  <c r="EG12" s="1"/>
  <c r="EH12" s="1"/>
  <c r="EF45"/>
  <c r="EG45" s="1"/>
  <c r="EH45" s="1"/>
  <c r="EF11"/>
  <c r="EG11" s="1"/>
  <c r="EH11" s="1"/>
  <c r="EF10"/>
  <c r="EG10" s="1"/>
  <c r="EH10" s="1"/>
  <c r="EF9"/>
  <c r="EG9" s="1"/>
  <c r="EH9" s="1"/>
  <c r="EF8"/>
  <c r="EG8" s="1"/>
  <c r="EH8" s="1"/>
  <c r="EF7"/>
  <c r="EG7" s="1"/>
  <c r="EH7" s="1"/>
  <c r="EF6"/>
  <c r="EG6" s="1"/>
  <c r="EH6" s="1"/>
  <c r="EF5"/>
  <c r="EG5" s="1"/>
  <c r="EH5" s="1"/>
  <c r="EF4"/>
  <c r="EG4" s="1"/>
  <c r="EH4" s="1"/>
  <c r="EF3"/>
  <c r="EG3" s="1"/>
  <c r="EH3" s="1"/>
  <c r="EF71" i="66"/>
  <c r="EG71" s="1"/>
  <c r="EH71" s="1"/>
  <c r="EF26"/>
  <c r="EG26" s="1"/>
  <c r="EH26" s="1"/>
  <c r="EF25"/>
  <c r="EG25" s="1"/>
  <c r="EH25" s="1"/>
  <c r="EF67"/>
  <c r="EG67" s="1"/>
  <c r="EH67" s="1"/>
  <c r="EE67"/>
  <c r="EF24"/>
  <c r="EG24" s="1"/>
  <c r="EH24" s="1"/>
  <c r="EF23"/>
  <c r="EG23" s="1"/>
  <c r="EH23" s="1"/>
  <c r="EF66"/>
  <c r="EG66" s="1"/>
  <c r="EH66" s="1"/>
  <c r="EE66"/>
  <c r="EF65"/>
  <c r="EG65" s="1"/>
  <c r="EH65" s="1"/>
  <c r="EE65"/>
  <c r="EF22"/>
  <c r="EG22" s="1"/>
  <c r="EH22" s="1"/>
  <c r="EF64"/>
  <c r="EG64" s="1"/>
  <c r="EH64" s="1"/>
  <c r="EE64"/>
  <c r="EF21"/>
  <c r="EG21" s="1"/>
  <c r="EH21" s="1"/>
  <c r="EF20"/>
  <c r="EG20" s="1"/>
  <c r="EH20" s="1"/>
  <c r="EF19"/>
  <c r="EG19" s="1"/>
  <c r="EH19" s="1"/>
  <c r="EF18"/>
  <c r="EG18" s="1"/>
  <c r="EH18" s="1"/>
  <c r="EF17"/>
  <c r="EG17" s="1"/>
  <c r="EH17" s="1"/>
  <c r="EF16"/>
  <c r="EG16" s="1"/>
  <c r="EH16" s="1"/>
  <c r="EF15"/>
  <c r="EG15" s="1"/>
  <c r="EH15" s="1"/>
  <c r="EF14"/>
  <c r="EG14" s="1"/>
  <c r="EH14" s="1"/>
  <c r="EF13"/>
  <c r="EG13" s="1"/>
  <c r="EH13" s="1"/>
  <c r="EF12"/>
  <c r="EG12" s="1"/>
  <c r="EH12" s="1"/>
  <c r="EF11"/>
  <c r="EG11" s="1"/>
  <c r="EH11" s="1"/>
  <c r="EF10"/>
  <c r="EG10" s="1"/>
  <c r="EH10" s="1"/>
  <c r="EF63"/>
  <c r="EG63" s="1"/>
  <c r="EH63" s="1"/>
  <c r="EE63"/>
  <c r="EF9"/>
  <c r="EG9" s="1"/>
  <c r="EH9" s="1"/>
  <c r="EF62"/>
  <c r="EG62" s="1"/>
  <c r="EH62" s="1"/>
  <c r="EE62"/>
  <c r="EF8"/>
  <c r="EG8" s="1"/>
  <c r="EH8" s="1"/>
  <c r="EF7"/>
  <c r="EG7" s="1"/>
  <c r="EH7" s="1"/>
  <c r="EF6"/>
  <c r="EG6" s="1"/>
  <c r="EH6" s="1"/>
  <c r="EF5"/>
  <c r="EG5" s="1"/>
  <c r="EH5" s="1"/>
  <c r="EF4"/>
  <c r="EG4" s="1"/>
  <c r="EH4" s="1"/>
  <c r="EF3"/>
  <c r="EG3" s="1"/>
  <c r="EH3" s="1"/>
  <c r="EF2"/>
  <c r="EG2" s="1"/>
  <c r="EH2" s="1"/>
  <c r="EF32" i="64"/>
  <c r="EG32" s="1"/>
  <c r="EH32" s="1"/>
  <c r="EF31"/>
  <c r="EG31" s="1"/>
  <c r="EH31" s="1"/>
  <c r="EF30"/>
  <c r="EG30" s="1"/>
  <c r="EH30" s="1"/>
  <c r="EF29"/>
  <c r="EG29" s="1"/>
  <c r="EH29" s="1"/>
  <c r="EF28"/>
  <c r="EG28" s="1"/>
  <c r="EH28" s="1"/>
  <c r="EF27"/>
  <c r="EG27" s="1"/>
  <c r="EH27" s="1"/>
  <c r="EF26"/>
  <c r="EG26" s="1"/>
  <c r="EH26" s="1"/>
  <c r="EF25"/>
  <c r="EG25" s="1"/>
  <c r="EH25" s="1"/>
  <c r="EF24"/>
  <c r="EG24" s="1"/>
  <c r="EH24" s="1"/>
  <c r="EF23"/>
  <c r="EG23" s="1"/>
  <c r="EH23" s="1"/>
  <c r="EF22"/>
  <c r="EG22" s="1"/>
  <c r="EH22" s="1"/>
  <c r="EF21"/>
  <c r="EG21" s="1"/>
  <c r="EH21" s="1"/>
  <c r="EF20"/>
  <c r="EG20" s="1"/>
  <c r="EH20" s="1"/>
  <c r="EF19"/>
  <c r="EG19" s="1"/>
  <c r="EH19" s="1"/>
  <c r="EF18"/>
  <c r="EG18" s="1"/>
  <c r="EH18" s="1"/>
  <c r="EF17"/>
  <c r="EG17" s="1"/>
  <c r="EH17" s="1"/>
  <c r="EF16"/>
  <c r="EG16" s="1"/>
  <c r="EH16" s="1"/>
  <c r="EF15"/>
  <c r="EG15" s="1"/>
  <c r="EH15" s="1"/>
  <c r="EF14"/>
  <c r="EG14" s="1"/>
  <c r="EH14" s="1"/>
  <c r="EF13"/>
  <c r="EG13" s="1"/>
  <c r="EH13" s="1"/>
  <c r="EF12"/>
  <c r="EG12" s="1"/>
  <c r="EH12" s="1"/>
  <c r="EF11"/>
  <c r="EG11" s="1"/>
  <c r="EH11" s="1"/>
  <c r="EF44"/>
  <c r="EG44" s="1"/>
  <c r="EH44" s="1"/>
  <c r="EF10"/>
  <c r="EG10" s="1"/>
  <c r="EH10" s="1"/>
  <c r="EF9"/>
  <c r="EG9" s="1"/>
  <c r="EH9" s="1"/>
  <c r="EF8"/>
  <c r="EG8" s="1"/>
  <c r="EH8" s="1"/>
  <c r="EF7"/>
  <c r="EG7" s="1"/>
  <c r="EH7" s="1"/>
  <c r="EF6"/>
  <c r="EG6" s="1"/>
  <c r="EH6" s="1"/>
  <c r="EF43"/>
  <c r="EG43" s="1"/>
  <c r="EH43" s="1"/>
  <c r="EF5"/>
  <c r="EG5" s="1"/>
  <c r="EH5" s="1"/>
  <c r="EF4"/>
  <c r="EG4" s="1"/>
  <c r="EH4" s="1"/>
  <c r="EF3"/>
  <c r="EG3" s="1"/>
  <c r="EH3" s="1"/>
  <c r="EF31" i="63"/>
  <c r="EG31" s="1"/>
  <c r="EH31" s="1"/>
  <c r="EF42"/>
  <c r="EG42" s="1"/>
  <c r="EH42" s="1"/>
  <c r="EF30"/>
  <c r="EG30" s="1"/>
  <c r="EH30" s="1"/>
  <c r="EF41"/>
  <c r="EG41" s="1"/>
  <c r="EH41" s="1"/>
  <c r="EE41"/>
  <c r="EF29"/>
  <c r="EG29" s="1"/>
  <c r="EH29" s="1"/>
  <c r="EF28"/>
  <c r="EG28" s="1"/>
  <c r="EH28" s="1"/>
  <c r="EF27"/>
  <c r="EG27" s="1"/>
  <c r="EH27" s="1"/>
  <c r="EF26"/>
  <c r="EG26" s="1"/>
  <c r="EH26" s="1"/>
  <c r="EF25"/>
  <c r="EG25" s="1"/>
  <c r="EH25" s="1"/>
  <c r="EF43"/>
  <c r="EG43" s="1"/>
  <c r="EH43" s="1"/>
  <c r="EF24"/>
  <c r="EG24" s="1"/>
  <c r="EH24" s="1"/>
  <c r="EF23"/>
  <c r="EG23" s="1"/>
  <c r="EH23" s="1"/>
  <c r="EF22"/>
  <c r="EG22" s="1"/>
  <c r="EH22" s="1"/>
  <c r="EF21"/>
  <c r="EG21" s="1"/>
  <c r="EH21" s="1"/>
  <c r="EF20"/>
  <c r="EG20" s="1"/>
  <c r="EH20" s="1"/>
  <c r="EF19"/>
  <c r="EG19" s="1"/>
  <c r="EH19" s="1"/>
  <c r="EF18"/>
  <c r="EG18" s="1"/>
  <c r="EH18" s="1"/>
  <c r="EF17"/>
  <c r="EG17" s="1"/>
  <c r="EH17" s="1"/>
  <c r="EF16"/>
  <c r="EG16" s="1"/>
  <c r="EH16" s="1"/>
  <c r="EF15"/>
  <c r="EG15" s="1"/>
  <c r="EH15" s="1"/>
  <c r="EF14"/>
  <c r="EG14" s="1"/>
  <c r="EH14" s="1"/>
  <c r="EF13"/>
  <c r="EG13" s="1"/>
  <c r="EH13" s="1"/>
  <c r="EF12"/>
  <c r="EG12" s="1"/>
  <c r="EH12" s="1"/>
  <c r="EF11"/>
  <c r="EG11" s="1"/>
  <c r="EH11" s="1"/>
  <c r="EF10"/>
  <c r="EG10" s="1"/>
  <c r="EH10" s="1"/>
  <c r="EF9"/>
  <c r="EG9" s="1"/>
  <c r="EH9" s="1"/>
  <c r="EF8"/>
  <c r="EG8" s="1"/>
  <c r="EH8" s="1"/>
  <c r="EF7"/>
  <c r="EG7" s="1"/>
  <c r="EH7" s="1"/>
  <c r="EF6"/>
  <c r="EG6" s="1"/>
  <c r="EH6" s="1"/>
  <c r="EF5"/>
  <c r="EG5" s="1"/>
  <c r="EH5" s="1"/>
  <c r="EF4"/>
  <c r="EG4" s="1"/>
  <c r="EH4" s="1"/>
  <c r="EF3"/>
  <c r="EG3" s="1"/>
  <c r="EH3" s="1"/>
  <c r="EQ61" i="66"/>
  <c r="ER61" s="1"/>
  <c r="EQ2" i="63"/>
  <c r="ER2" s="1"/>
  <c r="ES2" s="1"/>
  <c r="EF2" i="62"/>
  <c r="EG2" s="1"/>
  <c r="EH2" s="1"/>
  <c r="EF2" i="64"/>
  <c r="EG2" s="1"/>
  <c r="EH2" s="1"/>
  <c r="DB68" i="66"/>
  <c r="DS72"/>
  <c r="DC72"/>
  <c r="DD72" s="1"/>
  <c r="DE72" s="1"/>
  <c r="DS68"/>
  <c r="DU68" s="1"/>
  <c r="DV68" s="1"/>
  <c r="DW68" s="1"/>
  <c r="DS29"/>
  <c r="DS27"/>
  <c r="DT34" i="64"/>
  <c r="DS33"/>
  <c r="DT33" s="1"/>
  <c r="DS37" i="63"/>
  <c r="DT37" s="1"/>
  <c r="DS33"/>
  <c r="DT33" s="1"/>
  <c r="DS36"/>
  <c r="DT36" s="1"/>
  <c r="DS32"/>
  <c r="DT32" s="1"/>
  <c r="DC28" i="62"/>
  <c r="DD28" s="1"/>
  <c r="DE28" s="1"/>
  <c r="DS28"/>
  <c r="DT28" s="1"/>
  <c r="DC20"/>
  <c r="DD20" s="1"/>
  <c r="DE20" s="1"/>
  <c r="DS20"/>
  <c r="DT20" s="1"/>
  <c r="DC15"/>
  <c r="DD15" s="1"/>
  <c r="DE15" s="1"/>
  <c r="DS15"/>
  <c r="DT15" s="1"/>
  <c r="DC25" i="66"/>
  <c r="DD25" s="1"/>
  <c r="DE25" s="1"/>
  <c r="DS25"/>
  <c r="DC13"/>
  <c r="DD13" s="1"/>
  <c r="DE13" s="1"/>
  <c r="DS13"/>
  <c r="DC15" i="63"/>
  <c r="DD15" s="1"/>
  <c r="DE15" s="1"/>
  <c r="DS15"/>
  <c r="DT15" s="1"/>
  <c r="DC15" i="64"/>
  <c r="DD15" s="1"/>
  <c r="DE15" s="1"/>
  <c r="DC10"/>
  <c r="DD10" s="1"/>
  <c r="DE10" s="1"/>
  <c r="DS10"/>
  <c r="DT10" s="1"/>
  <c r="DN8"/>
  <c r="DO8" s="1"/>
  <c r="DP8" s="1"/>
  <c r="DS8"/>
  <c r="DT8" s="1"/>
  <c r="DC3"/>
  <c r="DD3" s="1"/>
  <c r="DE3" s="1"/>
  <c r="DS3"/>
  <c r="DT3" s="1"/>
  <c r="DN42" i="63"/>
  <c r="DO42" s="1"/>
  <c r="DP42" s="1"/>
  <c r="DS42"/>
  <c r="DC41"/>
  <c r="DD41" s="1"/>
  <c r="DE41" s="1"/>
  <c r="DS41"/>
  <c r="DU41" s="1"/>
  <c r="DV41" s="1"/>
  <c r="DW41" s="1"/>
  <c r="DB41"/>
  <c r="DN28"/>
  <c r="DO28" s="1"/>
  <c r="DP28" s="1"/>
  <c r="DS28"/>
  <c r="DT28" s="1"/>
  <c r="DC23"/>
  <c r="DD23" s="1"/>
  <c r="DE23" s="1"/>
  <c r="DS23"/>
  <c r="DT23" s="1"/>
  <c r="DN21"/>
  <c r="DO21" s="1"/>
  <c r="DP21" s="1"/>
  <c r="DS21"/>
  <c r="DT21" s="1"/>
  <c r="DC17" i="62"/>
  <c r="DD17" s="1"/>
  <c r="DE17" s="1"/>
  <c r="DS17"/>
  <c r="DT17" s="1"/>
  <c r="DC3"/>
  <c r="DD3" s="1"/>
  <c r="DE3" s="1"/>
  <c r="DS3"/>
  <c r="DT3" s="1"/>
  <c r="DS23" i="66"/>
  <c r="DS13" i="64"/>
  <c r="DT13" s="1"/>
  <c r="DN16" i="62"/>
  <c r="DO16" s="1"/>
  <c r="DP16" s="1"/>
  <c r="DN13"/>
  <c r="DO13" s="1"/>
  <c r="DP13" s="1"/>
  <c r="DN71" i="66"/>
  <c r="DO71" s="1"/>
  <c r="DP71" s="1"/>
  <c r="DC12"/>
  <c r="DD12" s="1"/>
  <c r="DE12" s="1"/>
  <c r="DC24" i="62"/>
  <c r="DD24" s="1"/>
  <c r="DE24" s="1"/>
  <c r="DS24"/>
  <c r="DT24" s="1"/>
  <c r="DC18"/>
  <c r="DD18" s="1"/>
  <c r="DE18" s="1"/>
  <c r="DS18"/>
  <c r="DT18" s="1"/>
  <c r="DC45"/>
  <c r="DD45" s="1"/>
  <c r="DE45" s="1"/>
  <c r="DS45"/>
  <c r="DT45" s="1"/>
  <c r="DC8"/>
  <c r="DD8" s="1"/>
  <c r="DE8" s="1"/>
  <c r="DS8"/>
  <c r="DT8" s="1"/>
  <c r="DC4"/>
  <c r="DD4" s="1"/>
  <c r="DE4" s="1"/>
  <c r="DS4"/>
  <c r="DT4" s="1"/>
  <c r="DC30" i="64"/>
  <c r="DD30" s="1"/>
  <c r="DE30" s="1"/>
  <c r="DS30"/>
  <c r="DT30" s="1"/>
  <c r="DC14"/>
  <c r="DD14" s="1"/>
  <c r="DE14" s="1"/>
  <c r="DS14"/>
  <c r="DT14" s="1"/>
  <c r="DN64" i="66"/>
  <c r="DO64" s="1"/>
  <c r="DP64" s="1"/>
  <c r="DS64"/>
  <c r="DU64" s="1"/>
  <c r="DV64" s="1"/>
  <c r="DW64" s="1"/>
  <c r="DC14"/>
  <c r="DD14" s="1"/>
  <c r="DE14" s="1"/>
  <c r="DN8"/>
  <c r="DO8" s="1"/>
  <c r="DP8" s="1"/>
  <c r="DS8"/>
  <c r="DC31" i="64"/>
  <c r="DD31" s="1"/>
  <c r="DE31" s="1"/>
  <c r="DN23"/>
  <c r="DO23" s="1"/>
  <c r="DP23" s="1"/>
  <c r="DS23"/>
  <c r="DT23" s="1"/>
  <c r="DN11"/>
  <c r="DO11" s="1"/>
  <c r="DP11" s="1"/>
  <c r="DS11"/>
  <c r="DT11" s="1"/>
  <c r="DC6"/>
  <c r="DD6" s="1"/>
  <c r="DE6" s="1"/>
  <c r="DS6"/>
  <c r="DT6" s="1"/>
  <c r="DN5"/>
  <c r="DO5" s="1"/>
  <c r="DP5" s="1"/>
  <c r="DS5"/>
  <c r="DT5" s="1"/>
  <c r="DC26" i="63"/>
  <c r="DD26" s="1"/>
  <c r="DE26" s="1"/>
  <c r="DS26"/>
  <c r="DT26" s="1"/>
  <c r="DN43"/>
  <c r="DO43" s="1"/>
  <c r="DP43" s="1"/>
  <c r="DS43"/>
  <c r="DT43" s="1"/>
  <c r="DC19"/>
  <c r="DD19" s="1"/>
  <c r="DE19" s="1"/>
  <c r="DS19"/>
  <c r="DT19" s="1"/>
  <c r="DC3"/>
  <c r="DD3" s="1"/>
  <c r="DE3" s="1"/>
  <c r="DS3"/>
  <c r="DT3" s="1"/>
  <c r="DC27" i="62"/>
  <c r="DD27" s="1"/>
  <c r="DE27" s="1"/>
  <c r="DS27"/>
  <c r="DT27" s="1"/>
  <c r="DC23"/>
  <c r="DD23" s="1"/>
  <c r="DE23" s="1"/>
  <c r="DS23"/>
  <c r="DT23" s="1"/>
  <c r="DC43"/>
  <c r="DD43" s="1"/>
  <c r="DE43" s="1"/>
  <c r="DS43"/>
  <c r="DT43" s="1"/>
  <c r="DC11"/>
  <c r="DD11" s="1"/>
  <c r="DE11" s="1"/>
  <c r="DS11"/>
  <c r="DT11" s="1"/>
  <c r="DC7"/>
  <c r="DD7" s="1"/>
  <c r="DE7" s="1"/>
  <c r="DS7"/>
  <c r="DT7" s="1"/>
  <c r="DC7" i="63"/>
  <c r="DD7" s="1"/>
  <c r="DE7" s="1"/>
  <c r="DS7"/>
  <c r="DT7" s="1"/>
  <c r="DC17" i="66"/>
  <c r="DD17" s="1"/>
  <c r="DE17" s="1"/>
  <c r="DS17"/>
  <c r="DC16"/>
  <c r="DD16" s="1"/>
  <c r="DE16" s="1"/>
  <c r="DC3"/>
  <c r="DD3" s="1"/>
  <c r="DE3" s="1"/>
  <c r="DS3"/>
  <c r="DC2"/>
  <c r="DD2" s="1"/>
  <c r="DE2" s="1"/>
  <c r="DC18" i="64"/>
  <c r="DD18" s="1"/>
  <c r="DE18" s="1"/>
  <c r="DS18"/>
  <c r="DT18" s="1"/>
  <c r="DC17"/>
  <c r="DD17" s="1"/>
  <c r="DE17" s="1"/>
  <c r="DC11" i="63"/>
  <c r="DD11" s="1"/>
  <c r="DE11" s="1"/>
  <c r="DS11"/>
  <c r="DT11" s="1"/>
  <c r="DS67" i="66"/>
  <c r="DU67" s="1"/>
  <c r="DV67" s="1"/>
  <c r="DW67" s="1"/>
  <c r="DS12"/>
  <c r="DS10"/>
  <c r="DS29" i="64"/>
  <c r="DT29" s="1"/>
  <c r="DS27"/>
  <c r="DT27" s="1"/>
  <c r="DN26" i="62"/>
  <c r="DO26" s="1"/>
  <c r="DP26" s="1"/>
  <c r="DN22"/>
  <c r="DO22" s="1"/>
  <c r="DP22" s="1"/>
  <c r="DN41"/>
  <c r="DO41" s="1"/>
  <c r="DP41" s="1"/>
  <c r="DN10"/>
  <c r="DO10" s="1"/>
  <c r="DP10" s="1"/>
  <c r="DN6"/>
  <c r="DO6" s="1"/>
  <c r="DP6" s="1"/>
  <c r="DC67" i="66"/>
  <c r="DD67" s="1"/>
  <c r="DE67" s="1"/>
  <c r="DS24"/>
  <c r="DS11"/>
  <c r="DC29" i="64"/>
  <c r="DD29" s="1"/>
  <c r="DE29" s="1"/>
  <c r="DS28"/>
  <c r="DT28" s="1"/>
  <c r="DC13"/>
  <c r="DD13" s="1"/>
  <c r="DE13" s="1"/>
  <c r="DN22" i="66"/>
  <c r="DO22" s="1"/>
  <c r="DP22" s="1"/>
  <c r="DS14"/>
  <c r="DN62"/>
  <c r="DO62" s="1"/>
  <c r="DP62" s="1"/>
  <c r="DS31" i="64"/>
  <c r="DT31" s="1"/>
  <c r="DN24"/>
  <c r="DO24" s="1"/>
  <c r="DP24" s="1"/>
  <c r="DS15"/>
  <c r="DT15" s="1"/>
  <c r="DC66" i="66"/>
  <c r="DD66" s="1"/>
  <c r="DE66" s="1"/>
  <c r="DS66"/>
  <c r="DU66" s="1"/>
  <c r="DV66" s="1"/>
  <c r="DW66" s="1"/>
  <c r="DC63"/>
  <c r="DD63" s="1"/>
  <c r="DE63" s="1"/>
  <c r="DS63"/>
  <c r="DU63" s="1"/>
  <c r="DV63" s="1"/>
  <c r="DW63" s="1"/>
  <c r="DC26" i="64"/>
  <c r="DD26" s="1"/>
  <c r="DE26" s="1"/>
  <c r="DS26"/>
  <c r="DT26" s="1"/>
  <c r="DS17" i="63"/>
  <c r="DT17" s="1"/>
  <c r="DS13"/>
  <c r="DT13" s="1"/>
  <c r="DS9"/>
  <c r="DT9" s="1"/>
  <c r="DS5"/>
  <c r="DT5" s="1"/>
  <c r="DC21" i="66"/>
  <c r="DD21" s="1"/>
  <c r="DE21" s="1"/>
  <c r="DS21"/>
  <c r="DC7"/>
  <c r="DD7" s="1"/>
  <c r="DE7" s="1"/>
  <c r="DS7"/>
  <c r="DC22" i="64"/>
  <c r="DD22" s="1"/>
  <c r="DE22" s="1"/>
  <c r="DS22"/>
  <c r="DT22" s="1"/>
  <c r="DC44"/>
  <c r="DD44" s="1"/>
  <c r="DE44" s="1"/>
  <c r="DS44"/>
  <c r="DT44" s="1"/>
  <c r="DC7"/>
  <c r="DD7" s="1"/>
  <c r="DE7" s="1"/>
  <c r="DS7"/>
  <c r="DT7" s="1"/>
  <c r="DC4"/>
  <c r="DD4" s="1"/>
  <c r="DE4" s="1"/>
  <c r="DS4"/>
  <c r="DT4" s="1"/>
  <c r="DC30" i="63"/>
  <c r="DD30" s="1"/>
  <c r="DE30" s="1"/>
  <c r="DS30"/>
  <c r="DT30" s="1"/>
  <c r="DC27"/>
  <c r="DD27" s="1"/>
  <c r="DE27" s="1"/>
  <c r="DS27"/>
  <c r="DT27" s="1"/>
  <c r="DC24"/>
  <c r="DD24" s="1"/>
  <c r="DE24" s="1"/>
  <c r="DS24"/>
  <c r="DT24" s="1"/>
  <c r="DC20"/>
  <c r="DD20" s="1"/>
  <c r="DE20" s="1"/>
  <c r="DS20"/>
  <c r="DT20" s="1"/>
  <c r="DC16"/>
  <c r="DD16" s="1"/>
  <c r="DE16" s="1"/>
  <c r="DS16"/>
  <c r="DT16" s="1"/>
  <c r="DC12"/>
  <c r="DD12" s="1"/>
  <c r="DE12" s="1"/>
  <c r="DS12"/>
  <c r="DT12" s="1"/>
  <c r="DC8"/>
  <c r="DD8" s="1"/>
  <c r="DE8" s="1"/>
  <c r="DS8"/>
  <c r="DT8" s="1"/>
  <c r="DC4"/>
  <c r="DD4" s="1"/>
  <c r="DE4" s="1"/>
  <c r="DS4"/>
  <c r="DT4" s="1"/>
  <c r="DS18" i="66"/>
  <c r="DS4"/>
  <c r="DS19" i="64"/>
  <c r="DT19" s="1"/>
  <c r="AC26" i="62"/>
  <c r="AD26" s="1"/>
  <c r="AE26" s="1"/>
  <c r="AC13"/>
  <c r="AD13" s="1"/>
  <c r="AE13" s="1"/>
  <c r="AC41"/>
  <c r="AD41" s="1"/>
  <c r="AE41" s="1"/>
  <c r="AC8"/>
  <c r="AD8" s="1"/>
  <c r="AE8" s="1"/>
  <c r="AC15"/>
  <c r="AD15" s="1"/>
  <c r="AE15" s="1"/>
  <c r="AC40"/>
  <c r="AD40" s="1"/>
  <c r="AE40" s="1"/>
  <c r="AC20"/>
  <c r="AD20" s="1"/>
  <c r="AE20" s="1"/>
  <c r="AC6"/>
  <c r="AD6" s="1"/>
  <c r="AE6" s="1"/>
  <c r="AC38"/>
  <c r="AD38" s="1"/>
  <c r="AE38" s="1"/>
  <c r="AC24"/>
  <c r="AD24" s="1"/>
  <c r="AE24" s="1"/>
  <c r="AC18"/>
  <c r="AD18" s="1"/>
  <c r="AE18" s="1"/>
  <c r="AC45"/>
  <c r="AD45" s="1"/>
  <c r="AE45" s="1"/>
  <c r="AC4"/>
  <c r="AD4" s="1"/>
  <c r="AE4" s="1"/>
  <c r="AB39"/>
  <c r="AB37"/>
  <c r="AC44"/>
  <c r="AD44" s="1"/>
  <c r="AE44" s="1"/>
  <c r="AC22"/>
  <c r="AD22" s="1"/>
  <c r="AE22" s="1"/>
  <c r="AC16"/>
  <c r="AD16" s="1"/>
  <c r="AE16" s="1"/>
  <c r="AC10"/>
  <c r="AD10" s="1"/>
  <c r="AE10" s="1"/>
  <c r="AC2"/>
  <c r="AD2" s="1"/>
  <c r="AE2" s="1"/>
  <c r="AC28"/>
  <c r="AD28" s="1"/>
  <c r="AE28" s="1"/>
  <c r="BJ39"/>
  <c r="BK39" s="1"/>
  <c r="BL39" s="1"/>
  <c r="BU39"/>
  <c r="BV39" s="1"/>
  <c r="BW39" s="1"/>
  <c r="CF39"/>
  <c r="CG39" s="1"/>
  <c r="CH39" s="1"/>
  <c r="AY39"/>
  <c r="AZ39" s="1"/>
  <c r="BA39" s="1"/>
  <c r="AN39"/>
  <c r="AO39" s="1"/>
  <c r="AP39" s="1"/>
  <c r="CR39"/>
  <c r="CL39"/>
  <c r="CM8" i="31"/>
  <c r="CH8"/>
  <c r="CA8"/>
  <c r="CB8" s="1"/>
  <c r="BZ8"/>
  <c r="BP8"/>
  <c r="BQ8" s="1"/>
  <c r="BO8"/>
  <c r="BE8"/>
  <c r="BF8" s="1"/>
  <c r="BD8"/>
  <c r="AT8"/>
  <c r="AU8" s="1"/>
  <c r="AS8"/>
  <c r="AI8"/>
  <c r="AJ8" s="1"/>
  <c r="AH8"/>
  <c r="X8"/>
  <c r="W8"/>
  <c r="P8"/>
  <c r="Q8" s="1"/>
  <c r="R8" s="1"/>
  <c r="K8"/>
  <c r="L8" s="1"/>
  <c r="M8" s="1"/>
  <c r="M34" i="64"/>
  <c r="N34" s="1"/>
  <c r="O34" s="1"/>
  <c r="S34"/>
  <c r="T34" s="1"/>
  <c r="U34" s="1"/>
  <c r="Z34"/>
  <c r="AA34"/>
  <c r="AB34" s="1"/>
  <c r="AK34"/>
  <c r="AL34"/>
  <c r="AM34" s="1"/>
  <c r="BJ34"/>
  <c r="BK34" s="1"/>
  <c r="BL34" s="1"/>
  <c r="BR34"/>
  <c r="BS34"/>
  <c r="BT34" s="1"/>
  <c r="CF34"/>
  <c r="CG34" s="1"/>
  <c r="CH34" s="1"/>
  <c r="CK34"/>
  <c r="HJ34" s="1"/>
  <c r="LV34" s="1"/>
  <c r="CQ34"/>
  <c r="HK34" s="1"/>
  <c r="CF3" i="66"/>
  <c r="HK3" s="1"/>
  <c r="CF4"/>
  <c r="HK4" s="1"/>
  <c r="CF5"/>
  <c r="HK5" s="1"/>
  <c r="LW5" s="1"/>
  <c r="CF6"/>
  <c r="HK6" s="1"/>
  <c r="CF7"/>
  <c r="HK7" s="1"/>
  <c r="CF8"/>
  <c r="HK8" s="1"/>
  <c r="CF62"/>
  <c r="CF9"/>
  <c r="HK9" s="1"/>
  <c r="CF63"/>
  <c r="CF10"/>
  <c r="HK10" s="1"/>
  <c r="CF11"/>
  <c r="HK11" s="1"/>
  <c r="CF12"/>
  <c r="HK12" s="1"/>
  <c r="CF13"/>
  <c r="HK13" s="1"/>
  <c r="CF14"/>
  <c r="HK14" s="1"/>
  <c r="CF15"/>
  <c r="HK15" s="1"/>
  <c r="CF16"/>
  <c r="HK16" s="1"/>
  <c r="CF17"/>
  <c r="HK17" s="1"/>
  <c r="CF18"/>
  <c r="HK18" s="1"/>
  <c r="CF19"/>
  <c r="HK19" s="1"/>
  <c r="CF20"/>
  <c r="HK20" s="1"/>
  <c r="CF21"/>
  <c r="HK21" s="1"/>
  <c r="CF64"/>
  <c r="CF22"/>
  <c r="HK22" s="1"/>
  <c r="CF65"/>
  <c r="CF66"/>
  <c r="CF23"/>
  <c r="HK23" s="1"/>
  <c r="CF24"/>
  <c r="HK24" s="1"/>
  <c r="CF67"/>
  <c r="CF25"/>
  <c r="HK25" s="1"/>
  <c r="LW25" s="1"/>
  <c r="CF26"/>
  <c r="HK26" s="1"/>
  <c r="CF71"/>
  <c r="HK71" s="1"/>
  <c r="CF27"/>
  <c r="HK27" s="1"/>
  <c r="CF60"/>
  <c r="CF68"/>
  <c r="CF69"/>
  <c r="CF28"/>
  <c r="HK28" s="1"/>
  <c r="CF29"/>
  <c r="HK29" s="1"/>
  <c r="CF72"/>
  <c r="HK72" s="1"/>
  <c r="CF70"/>
  <c r="CF2"/>
  <c r="HK2" s="1"/>
  <c r="CF61"/>
  <c r="CQ33" i="64"/>
  <c r="HK33" s="1"/>
  <c r="LW33" s="1"/>
  <c r="CQ32"/>
  <c r="HK32" s="1"/>
  <c r="CQ31"/>
  <c r="HK31" s="1"/>
  <c r="LW31" s="1"/>
  <c r="CQ30"/>
  <c r="HK30" s="1"/>
  <c r="CQ29"/>
  <c r="HK29" s="1"/>
  <c r="CQ28"/>
  <c r="HK28" s="1"/>
  <c r="CQ27"/>
  <c r="HK27" s="1"/>
  <c r="CQ26"/>
  <c r="HK26" s="1"/>
  <c r="CQ25"/>
  <c r="HK25" s="1"/>
  <c r="CQ24"/>
  <c r="HK24" s="1"/>
  <c r="CQ23"/>
  <c r="HK23" s="1"/>
  <c r="CQ22"/>
  <c r="HK22" s="1"/>
  <c r="CQ21"/>
  <c r="HK21" s="1"/>
  <c r="LW21" s="1"/>
  <c r="CQ20"/>
  <c r="HK20" s="1"/>
  <c r="CQ19"/>
  <c r="HK19" s="1"/>
  <c r="CQ18"/>
  <c r="HK18" s="1"/>
  <c r="LW18" s="1"/>
  <c r="CQ17"/>
  <c r="HK17" s="1"/>
  <c r="LW17" s="1"/>
  <c r="CQ16"/>
  <c r="HK16" s="1"/>
  <c r="CQ42"/>
  <c r="CQ15"/>
  <c r="HK15" s="1"/>
  <c r="CQ14"/>
  <c r="HK14" s="1"/>
  <c r="CQ13"/>
  <c r="HK13" s="1"/>
  <c r="LW13" s="1"/>
  <c r="CQ12"/>
  <c r="HK12" s="1"/>
  <c r="CQ41"/>
  <c r="CQ11"/>
  <c r="HK11" s="1"/>
  <c r="CQ44"/>
  <c r="HK44" s="1"/>
  <c r="CQ40"/>
  <c r="CQ10"/>
  <c r="HK10" s="1"/>
  <c r="CQ39"/>
  <c r="CQ9"/>
  <c r="HK9" s="1"/>
  <c r="CQ8"/>
  <c r="HK8" s="1"/>
  <c r="CQ7"/>
  <c r="HK7" s="1"/>
  <c r="CQ6"/>
  <c r="HK6" s="1"/>
  <c r="CQ43"/>
  <c r="HK43" s="1"/>
  <c r="CQ5"/>
  <c r="HK5" s="1"/>
  <c r="LW5" s="1"/>
  <c r="CQ4"/>
  <c r="HK4" s="1"/>
  <c r="CQ3"/>
  <c r="HK3" s="1"/>
  <c r="CQ2"/>
  <c r="HK2" s="1"/>
  <c r="LW26" i="66" l="1"/>
  <c r="LW14"/>
  <c r="LW10"/>
  <c r="LW4"/>
  <c r="LW24"/>
  <c r="LW22"/>
  <c r="LW19"/>
  <c r="LW15"/>
  <c r="LW11"/>
  <c r="LW28"/>
  <c r="LW16"/>
  <c r="LW9"/>
  <c r="LW23"/>
  <c r="LW18"/>
  <c r="LW8"/>
  <c r="LW2"/>
  <c r="LW27"/>
  <c r="LW20"/>
  <c r="LW12"/>
  <c r="LW6"/>
  <c r="LW29"/>
  <c r="LW21"/>
  <c r="LW17"/>
  <c r="LW13"/>
  <c r="LW7"/>
  <c r="LW3"/>
  <c r="LW2" i="64"/>
  <c r="LW16"/>
  <c r="LW8"/>
  <c r="LW19"/>
  <c r="LW27"/>
  <c r="LW3"/>
  <c r="LW6"/>
  <c r="LW11"/>
  <c r="LW14"/>
  <c r="LW25"/>
  <c r="LW29"/>
  <c r="LW9"/>
  <c r="LW20"/>
  <c r="LW24"/>
  <c r="LW28"/>
  <c r="LW32"/>
  <c r="LW12"/>
  <c r="LW23"/>
  <c r="LW34"/>
  <c r="LW4"/>
  <c r="LW7"/>
  <c r="LW10"/>
  <c r="LW15"/>
  <c r="LW22"/>
  <c r="LW26"/>
  <c r="LW30"/>
  <c r="DU42" i="63"/>
  <c r="DV42" s="1"/>
  <c r="DW42" s="1"/>
  <c r="DT42"/>
  <c r="DU18" i="66"/>
  <c r="DV18" s="1"/>
  <c r="DW18" s="1"/>
  <c r="DT18"/>
  <c r="DU11"/>
  <c r="DV11" s="1"/>
  <c r="DW11" s="1"/>
  <c r="DT11"/>
  <c r="DU25"/>
  <c r="DV25" s="1"/>
  <c r="DW25" s="1"/>
  <c r="DT25"/>
  <c r="DU9"/>
  <c r="DV9" s="1"/>
  <c r="DW9" s="1"/>
  <c r="DT9"/>
  <c r="DU4"/>
  <c r="DV4" s="1"/>
  <c r="DW4" s="1"/>
  <c r="DT4"/>
  <c r="DU21"/>
  <c r="DV21" s="1"/>
  <c r="DW21" s="1"/>
  <c r="DT21"/>
  <c r="DU14"/>
  <c r="DV14" s="1"/>
  <c r="DW14" s="1"/>
  <c r="DT14"/>
  <c r="DU12"/>
  <c r="DV12" s="1"/>
  <c r="DW12" s="1"/>
  <c r="DT12"/>
  <c r="DU3"/>
  <c r="DV3" s="1"/>
  <c r="DW3" s="1"/>
  <c r="DT3"/>
  <c r="DU71"/>
  <c r="DV71" s="1"/>
  <c r="DW71" s="1"/>
  <c r="DT71"/>
  <c r="DU7"/>
  <c r="DV7" s="1"/>
  <c r="DW7" s="1"/>
  <c r="DT7"/>
  <c r="DU24"/>
  <c r="DV24" s="1"/>
  <c r="DW24" s="1"/>
  <c r="DT24"/>
  <c r="DU8"/>
  <c r="DV8" s="1"/>
  <c r="DW8" s="1"/>
  <c r="DT8"/>
  <c r="DU23"/>
  <c r="DV23" s="1"/>
  <c r="DW23" s="1"/>
  <c r="DT23"/>
  <c r="DU19"/>
  <c r="DV19" s="1"/>
  <c r="DW19" s="1"/>
  <c r="DT19"/>
  <c r="DU22"/>
  <c r="DV22" s="1"/>
  <c r="DW22" s="1"/>
  <c r="DT22"/>
  <c r="DU15"/>
  <c r="DV15" s="1"/>
  <c r="DW15" s="1"/>
  <c r="DT15"/>
  <c r="DU16"/>
  <c r="DV16" s="1"/>
  <c r="DW16" s="1"/>
  <c r="DT16"/>
  <c r="DU5"/>
  <c r="DV5" s="1"/>
  <c r="DW5" s="1"/>
  <c r="DT5"/>
  <c r="DU29"/>
  <c r="DV29" s="1"/>
  <c r="DW29" s="1"/>
  <c r="DT29"/>
  <c r="DU28"/>
  <c r="DV28" s="1"/>
  <c r="DW28" s="1"/>
  <c r="DT28"/>
  <c r="DU10"/>
  <c r="DV10" s="1"/>
  <c r="DW10" s="1"/>
  <c r="DT10"/>
  <c r="DU17"/>
  <c r="DV17" s="1"/>
  <c r="DW17" s="1"/>
  <c r="DT17"/>
  <c r="DU13"/>
  <c r="DV13" s="1"/>
  <c r="DW13" s="1"/>
  <c r="DT13"/>
  <c r="DU27"/>
  <c r="DV27" s="1"/>
  <c r="DW27" s="1"/>
  <c r="DT27"/>
  <c r="DU72"/>
  <c r="DV72" s="1"/>
  <c r="DW72" s="1"/>
  <c r="DT72"/>
  <c r="DU20"/>
  <c r="DV20" s="1"/>
  <c r="DW20" s="1"/>
  <c r="DT20"/>
  <c r="DU6"/>
  <c r="DV6" s="1"/>
  <c r="DW6" s="1"/>
  <c r="DT6"/>
  <c r="DU2"/>
  <c r="DV2" s="1"/>
  <c r="DW2" s="1"/>
  <c r="DT2"/>
  <c r="DU26"/>
  <c r="DV26" s="1"/>
  <c r="DW26" s="1"/>
  <c r="DT26"/>
  <c r="DU4" i="62"/>
  <c r="DV4" s="1"/>
  <c r="DW4" s="1"/>
  <c r="GZ4"/>
  <c r="HA4" s="1"/>
  <c r="HF4"/>
  <c r="HG4" s="1"/>
  <c r="DU45"/>
  <c r="DV45" s="1"/>
  <c r="DW45" s="1"/>
  <c r="GZ45"/>
  <c r="HA45" s="1"/>
  <c r="HF45"/>
  <c r="HG45" s="1"/>
  <c r="DU24"/>
  <c r="DV24" s="1"/>
  <c r="DW24" s="1"/>
  <c r="HF24"/>
  <c r="HG24" s="1"/>
  <c r="GZ24"/>
  <c r="HA24" s="1"/>
  <c r="DU3"/>
  <c r="DV3" s="1"/>
  <c r="DW3" s="1"/>
  <c r="HF3"/>
  <c r="HG3" s="1"/>
  <c r="GZ3"/>
  <c r="HA3" s="1"/>
  <c r="DU42"/>
  <c r="DV42" s="1"/>
  <c r="DW42" s="1"/>
  <c r="GZ42"/>
  <c r="HA42" s="1"/>
  <c r="HF42"/>
  <c r="HG42" s="1"/>
  <c r="DU16"/>
  <c r="DV16" s="1"/>
  <c r="DW16" s="1"/>
  <c r="HF16"/>
  <c r="HG16" s="1"/>
  <c r="GZ16"/>
  <c r="HA16" s="1"/>
  <c r="DU43"/>
  <c r="DV43" s="1"/>
  <c r="DW43" s="1"/>
  <c r="GZ43"/>
  <c r="HA43" s="1"/>
  <c r="HF43"/>
  <c r="HG43" s="1"/>
  <c r="DU17"/>
  <c r="DV17" s="1"/>
  <c r="DW17" s="1"/>
  <c r="GZ17"/>
  <c r="HA17" s="1"/>
  <c r="HF17"/>
  <c r="HG17" s="1"/>
  <c r="DU28"/>
  <c r="DV28" s="1"/>
  <c r="DW28" s="1"/>
  <c r="HF28"/>
  <c r="HG28" s="1"/>
  <c r="GZ28"/>
  <c r="HA28" s="1"/>
  <c r="DU5"/>
  <c r="DV5" s="1"/>
  <c r="DW5" s="1"/>
  <c r="GZ5"/>
  <c r="HA5" s="1"/>
  <c r="HF5"/>
  <c r="HG5" s="1"/>
  <c r="DU2"/>
  <c r="DV2" s="1"/>
  <c r="DW2" s="1"/>
  <c r="HF2"/>
  <c r="HG2" s="1"/>
  <c r="GZ2"/>
  <c r="HA2" s="1"/>
  <c r="DU21"/>
  <c r="DV21" s="1"/>
  <c r="DW21" s="1"/>
  <c r="GZ21"/>
  <c r="HA21" s="1"/>
  <c r="HF21"/>
  <c r="HG21" s="1"/>
  <c r="DU7"/>
  <c r="DV7" s="1"/>
  <c r="DW7" s="1"/>
  <c r="HF7"/>
  <c r="HG7" s="1"/>
  <c r="GZ7"/>
  <c r="HA7" s="1"/>
  <c r="DU23"/>
  <c r="DV23" s="1"/>
  <c r="DW23" s="1"/>
  <c r="HF23"/>
  <c r="HG23" s="1"/>
  <c r="GZ23"/>
  <c r="HA23" s="1"/>
  <c r="DU8"/>
  <c r="DV8" s="1"/>
  <c r="DW8" s="1"/>
  <c r="GZ8"/>
  <c r="HA8" s="1"/>
  <c r="HF8"/>
  <c r="HG8" s="1"/>
  <c r="DU18"/>
  <c r="DV18" s="1"/>
  <c r="DW18" s="1"/>
  <c r="HF18"/>
  <c r="HG18" s="1"/>
  <c r="GZ18"/>
  <c r="HA18" s="1"/>
  <c r="DU19"/>
  <c r="DV19" s="1"/>
  <c r="DW19" s="1"/>
  <c r="GZ19"/>
  <c r="HA19" s="1"/>
  <c r="HF19"/>
  <c r="HG19" s="1"/>
  <c r="DU12"/>
  <c r="DV12" s="1"/>
  <c r="DW12" s="1"/>
  <c r="GZ12"/>
  <c r="HA12" s="1"/>
  <c r="HF12"/>
  <c r="HG12" s="1"/>
  <c r="DU44"/>
  <c r="DV44" s="1"/>
  <c r="DW44" s="1"/>
  <c r="GZ44"/>
  <c r="HA44" s="1"/>
  <c r="HF44"/>
  <c r="HG44" s="1"/>
  <c r="DU29"/>
  <c r="DV29" s="1"/>
  <c r="DW29" s="1"/>
  <c r="GZ29"/>
  <c r="HA29" s="1"/>
  <c r="HF29"/>
  <c r="HG29" s="1"/>
  <c r="DU22"/>
  <c r="DV22" s="1"/>
  <c r="DW22" s="1"/>
  <c r="GZ22"/>
  <c r="HA22" s="1"/>
  <c r="HF22"/>
  <c r="HG22" s="1"/>
  <c r="DU15"/>
  <c r="DV15" s="1"/>
  <c r="DW15" s="1"/>
  <c r="HF15"/>
  <c r="HG15" s="1"/>
  <c r="GZ15"/>
  <c r="HA15" s="1"/>
  <c r="DU13"/>
  <c r="DV13" s="1"/>
  <c r="DW13" s="1"/>
  <c r="GZ13"/>
  <c r="HA13" s="1"/>
  <c r="HF13"/>
  <c r="HG13" s="1"/>
  <c r="DU11"/>
  <c r="DV11" s="1"/>
  <c r="DW11" s="1"/>
  <c r="GZ11"/>
  <c r="HA11" s="1"/>
  <c r="HF11"/>
  <c r="HG11" s="1"/>
  <c r="DU27"/>
  <c r="DV27" s="1"/>
  <c r="DW27" s="1"/>
  <c r="HF27"/>
  <c r="HG27" s="1"/>
  <c r="GZ27"/>
  <c r="HA27" s="1"/>
  <c r="DU20"/>
  <c r="DV20" s="1"/>
  <c r="DW20" s="1"/>
  <c r="HF20"/>
  <c r="HG20" s="1"/>
  <c r="GZ20"/>
  <c r="HA20" s="1"/>
  <c r="DU6"/>
  <c r="DV6" s="1"/>
  <c r="DW6" s="1"/>
  <c r="GZ6"/>
  <c r="HA6" s="1"/>
  <c r="HF6"/>
  <c r="HG6" s="1"/>
  <c r="DU25"/>
  <c r="DV25" s="1"/>
  <c r="DW25" s="1"/>
  <c r="GZ25"/>
  <c r="HA25" s="1"/>
  <c r="HF25"/>
  <c r="HG25" s="1"/>
  <c r="DU26"/>
  <c r="DV26" s="1"/>
  <c r="DW26" s="1"/>
  <c r="HF26"/>
  <c r="HG26" s="1"/>
  <c r="GZ26"/>
  <c r="HA26" s="1"/>
  <c r="DU9"/>
  <c r="DV9" s="1"/>
  <c r="DW9" s="1"/>
  <c r="GZ9"/>
  <c r="HA9" s="1"/>
  <c r="HF9"/>
  <c r="HG9" s="1"/>
  <c r="DU10"/>
  <c r="DV10" s="1"/>
  <c r="DW10" s="1"/>
  <c r="HF10"/>
  <c r="HG10" s="1"/>
  <c r="GZ10"/>
  <c r="HA10" s="1"/>
  <c r="DU41"/>
  <c r="DV41" s="1"/>
  <c r="GZ41"/>
  <c r="HA41" s="1"/>
  <c r="HF41"/>
  <c r="HG41" s="1"/>
  <c r="DU4" i="64"/>
  <c r="DV4" s="1"/>
  <c r="DW4" s="1"/>
  <c r="GZ4"/>
  <c r="HA4" s="1"/>
  <c r="HF4"/>
  <c r="HG4" s="1"/>
  <c r="DU44"/>
  <c r="DV44" s="1"/>
  <c r="DW44" s="1"/>
  <c r="HF44"/>
  <c r="HG44" s="1"/>
  <c r="GZ44"/>
  <c r="HA44" s="1"/>
  <c r="DU26"/>
  <c r="DV26" s="1"/>
  <c r="DW26" s="1"/>
  <c r="GZ26"/>
  <c r="HA26" s="1"/>
  <c r="HF26"/>
  <c r="HG26" s="1"/>
  <c r="DU31"/>
  <c r="DV31" s="1"/>
  <c r="DW31" s="1"/>
  <c r="HF31"/>
  <c r="HG31" s="1"/>
  <c r="GZ31"/>
  <c r="HA31" s="1"/>
  <c r="DU33"/>
  <c r="DV33" s="1"/>
  <c r="DW33" s="1"/>
  <c r="HF33"/>
  <c r="HG33" s="1"/>
  <c r="GZ33"/>
  <c r="HA33" s="1"/>
  <c r="DU9"/>
  <c r="DV9" s="1"/>
  <c r="DW9" s="1"/>
  <c r="HF9"/>
  <c r="HG9" s="1"/>
  <c r="GZ9"/>
  <c r="HA9" s="1"/>
  <c r="DU21"/>
  <c r="DV21" s="1"/>
  <c r="DW21" s="1"/>
  <c r="HF21"/>
  <c r="HG21" s="1"/>
  <c r="GZ21"/>
  <c r="HA21" s="1"/>
  <c r="DU12"/>
  <c r="DV12" s="1"/>
  <c r="DW12" s="1"/>
  <c r="GZ12"/>
  <c r="HA12" s="1"/>
  <c r="HF12"/>
  <c r="HG12" s="1"/>
  <c r="DU14"/>
  <c r="DV14" s="1"/>
  <c r="DW14" s="1"/>
  <c r="GZ14"/>
  <c r="HA14" s="1"/>
  <c r="HF14"/>
  <c r="HG14" s="1"/>
  <c r="DU20"/>
  <c r="DV20" s="1"/>
  <c r="DW20" s="1"/>
  <c r="HF20"/>
  <c r="HG20" s="1"/>
  <c r="GZ20"/>
  <c r="HA20" s="1"/>
  <c r="DU22"/>
  <c r="DV22" s="1"/>
  <c r="DW22" s="1"/>
  <c r="GZ22"/>
  <c r="HA22" s="1"/>
  <c r="HF22"/>
  <c r="HG22" s="1"/>
  <c r="DU15"/>
  <c r="DV15" s="1"/>
  <c r="DW15" s="1"/>
  <c r="HF15"/>
  <c r="HG15" s="1"/>
  <c r="GZ15"/>
  <c r="HA15" s="1"/>
  <c r="DU13"/>
  <c r="DV13" s="1"/>
  <c r="DW13" s="1"/>
  <c r="GZ13"/>
  <c r="HA13" s="1"/>
  <c r="HF13"/>
  <c r="HG13" s="1"/>
  <c r="DU3"/>
  <c r="DV3" s="1"/>
  <c r="DW3" s="1"/>
  <c r="HF3"/>
  <c r="HG3" s="1"/>
  <c r="GZ3"/>
  <c r="HA3" s="1"/>
  <c r="DU34"/>
  <c r="DV34" s="1"/>
  <c r="DW34" s="1"/>
  <c r="GZ34"/>
  <c r="HA34" s="1"/>
  <c r="HF34"/>
  <c r="HG34" s="1"/>
  <c r="DU19"/>
  <c r="DV19" s="1"/>
  <c r="DW19" s="1"/>
  <c r="HF19"/>
  <c r="HG19" s="1"/>
  <c r="GZ19"/>
  <c r="HA19" s="1"/>
  <c r="DU27"/>
  <c r="DV27" s="1"/>
  <c r="DW27" s="1"/>
  <c r="HF27"/>
  <c r="HG27" s="1"/>
  <c r="GZ27"/>
  <c r="HA27" s="1"/>
  <c r="DU6"/>
  <c r="DV6" s="1"/>
  <c r="DW6" s="1"/>
  <c r="GZ6"/>
  <c r="HA6" s="1"/>
  <c r="HF6"/>
  <c r="HG6" s="1"/>
  <c r="DU23"/>
  <c r="DV23" s="1"/>
  <c r="DW23" s="1"/>
  <c r="HF23"/>
  <c r="HG23" s="1"/>
  <c r="GZ23"/>
  <c r="HA23" s="1"/>
  <c r="DU30"/>
  <c r="DV30" s="1"/>
  <c r="DW30" s="1"/>
  <c r="GZ30"/>
  <c r="HA30" s="1"/>
  <c r="HF30"/>
  <c r="HG30" s="1"/>
  <c r="DU45"/>
  <c r="DV45" s="1"/>
  <c r="DW45" s="1"/>
  <c r="HF45"/>
  <c r="HG45" s="1"/>
  <c r="GZ45"/>
  <c r="HA45" s="1"/>
  <c r="DU16"/>
  <c r="DV16" s="1"/>
  <c r="DW16" s="1"/>
  <c r="HF16"/>
  <c r="HG16" s="1"/>
  <c r="GZ16"/>
  <c r="HA16" s="1"/>
  <c r="DU24"/>
  <c r="DV24" s="1"/>
  <c r="DW24" s="1"/>
  <c r="HF24"/>
  <c r="HG24" s="1"/>
  <c r="GZ24"/>
  <c r="HA24" s="1"/>
  <c r="DU8"/>
  <c r="DV8" s="1"/>
  <c r="DW8" s="1"/>
  <c r="HF8"/>
  <c r="HG8" s="1"/>
  <c r="GZ8"/>
  <c r="HA8" s="1"/>
  <c r="DU43"/>
  <c r="DV43" s="1"/>
  <c r="DW43" s="1"/>
  <c r="HF43"/>
  <c r="HG43" s="1"/>
  <c r="GZ43"/>
  <c r="HA43" s="1"/>
  <c r="DU11"/>
  <c r="DV11" s="1"/>
  <c r="DW11" s="1"/>
  <c r="HF11"/>
  <c r="HG11" s="1"/>
  <c r="GZ11"/>
  <c r="HA11" s="1"/>
  <c r="DU10"/>
  <c r="DV10" s="1"/>
  <c r="DW10" s="1"/>
  <c r="HF10"/>
  <c r="HG10" s="1"/>
  <c r="GZ10"/>
  <c r="HA10" s="1"/>
  <c r="DU25"/>
  <c r="DV25" s="1"/>
  <c r="DW25" s="1"/>
  <c r="GZ25"/>
  <c r="HA25" s="1"/>
  <c r="HF25"/>
  <c r="HG25" s="1"/>
  <c r="DU7"/>
  <c r="DV7" s="1"/>
  <c r="DW7" s="1"/>
  <c r="HF7"/>
  <c r="HG7" s="1"/>
  <c r="GZ7"/>
  <c r="HA7" s="1"/>
  <c r="DU28"/>
  <c r="DV28" s="1"/>
  <c r="DW28" s="1"/>
  <c r="GZ28"/>
  <c r="HA28" s="1"/>
  <c r="HF28"/>
  <c r="HG28" s="1"/>
  <c r="DU29"/>
  <c r="DV29" s="1"/>
  <c r="DW29" s="1"/>
  <c r="HF29"/>
  <c r="HG29" s="1"/>
  <c r="GZ29"/>
  <c r="HA29" s="1"/>
  <c r="DU18"/>
  <c r="DV18" s="1"/>
  <c r="DW18" s="1"/>
  <c r="HF18"/>
  <c r="HG18" s="1"/>
  <c r="GZ18"/>
  <c r="HA18" s="1"/>
  <c r="DU5"/>
  <c r="DV5" s="1"/>
  <c r="DW5" s="1"/>
  <c r="HF5"/>
  <c r="HG5" s="1"/>
  <c r="GZ5"/>
  <c r="HA5" s="1"/>
  <c r="DU17"/>
  <c r="DV17" s="1"/>
  <c r="DW17" s="1"/>
  <c r="GZ17"/>
  <c r="HA17" s="1"/>
  <c r="HF17"/>
  <c r="HG17" s="1"/>
  <c r="DU2"/>
  <c r="DV2" s="1"/>
  <c r="DW2" s="1"/>
  <c r="HF2"/>
  <c r="HG2" s="1"/>
  <c r="GZ2"/>
  <c r="HA2" s="1"/>
  <c r="DU32"/>
  <c r="DV32" s="1"/>
  <c r="DW32" s="1"/>
  <c r="HF32"/>
  <c r="HG32" s="1"/>
  <c r="GZ32"/>
  <c r="HA32" s="1"/>
  <c r="DU4" i="63"/>
  <c r="DV4" s="1"/>
  <c r="DW4" s="1"/>
  <c r="GZ4"/>
  <c r="HA4" s="1"/>
  <c r="HF4"/>
  <c r="HG4" s="1"/>
  <c r="DU20"/>
  <c r="DV20" s="1"/>
  <c r="DW20" s="1"/>
  <c r="GZ20"/>
  <c r="HA20" s="1"/>
  <c r="HF20"/>
  <c r="HG20" s="1"/>
  <c r="DU17"/>
  <c r="DV17" s="1"/>
  <c r="DW17" s="1"/>
  <c r="GZ17"/>
  <c r="HA17" s="1"/>
  <c r="HF17"/>
  <c r="HG17" s="1"/>
  <c r="DU7"/>
  <c r="DV7" s="1"/>
  <c r="DW7" s="1"/>
  <c r="HF7"/>
  <c r="HG7" s="1"/>
  <c r="GZ7"/>
  <c r="HA7" s="1"/>
  <c r="DU19"/>
  <c r="DV19" s="1"/>
  <c r="DW19" s="1"/>
  <c r="HF19"/>
  <c r="HG19" s="1"/>
  <c r="GZ19"/>
  <c r="HA19" s="1"/>
  <c r="DU33"/>
  <c r="DV33" s="1"/>
  <c r="DW33" s="1"/>
  <c r="GZ33"/>
  <c r="HA33" s="1"/>
  <c r="HF33"/>
  <c r="HG33" s="1"/>
  <c r="DU6"/>
  <c r="DV6" s="1"/>
  <c r="DW6" s="1"/>
  <c r="GZ6"/>
  <c r="HA6" s="1"/>
  <c r="HF6"/>
  <c r="HG6" s="1"/>
  <c r="DU18"/>
  <c r="DV18" s="1"/>
  <c r="DW18" s="1"/>
  <c r="HF18"/>
  <c r="HG18" s="1"/>
  <c r="GZ18"/>
  <c r="HA18" s="1"/>
  <c r="DU25"/>
  <c r="DV25" s="1"/>
  <c r="DW25" s="1"/>
  <c r="HF25"/>
  <c r="HG25" s="1"/>
  <c r="GZ25"/>
  <c r="HA25" s="1"/>
  <c r="DU8"/>
  <c r="DV8" s="1"/>
  <c r="DW8" s="1"/>
  <c r="HF8"/>
  <c r="HG8" s="1"/>
  <c r="GZ8"/>
  <c r="HA8" s="1"/>
  <c r="DU16"/>
  <c r="DV16" s="1"/>
  <c r="DW16" s="1"/>
  <c r="GZ16"/>
  <c r="HA16" s="1"/>
  <c r="HF16"/>
  <c r="HG16" s="1"/>
  <c r="DU24"/>
  <c r="DV24" s="1"/>
  <c r="DW24" s="1"/>
  <c r="HF24"/>
  <c r="HG24" s="1"/>
  <c r="GZ24"/>
  <c r="HA24" s="1"/>
  <c r="DU30"/>
  <c r="DV30" s="1"/>
  <c r="DW30" s="1"/>
  <c r="HF30"/>
  <c r="HG30" s="1"/>
  <c r="GZ30"/>
  <c r="HA30" s="1"/>
  <c r="DU13"/>
  <c r="DV13" s="1"/>
  <c r="DW13" s="1"/>
  <c r="GZ13"/>
  <c r="HA13" s="1"/>
  <c r="HF13"/>
  <c r="HG13" s="1"/>
  <c r="DU28"/>
  <c r="DV28" s="1"/>
  <c r="DW28" s="1"/>
  <c r="GZ28"/>
  <c r="HA28" s="1"/>
  <c r="HF28"/>
  <c r="HG28" s="1"/>
  <c r="DU14"/>
  <c r="DV14" s="1"/>
  <c r="DW14" s="1"/>
  <c r="HF14"/>
  <c r="HG14" s="1"/>
  <c r="GZ14"/>
  <c r="HA14" s="1"/>
  <c r="DU34"/>
  <c r="DV34" s="1"/>
  <c r="DW34" s="1"/>
  <c r="HF34"/>
  <c r="HG34" s="1"/>
  <c r="GZ34"/>
  <c r="HA34" s="1"/>
  <c r="DU29"/>
  <c r="DV29" s="1"/>
  <c r="DW29" s="1"/>
  <c r="GZ29"/>
  <c r="HA29" s="1"/>
  <c r="HF29"/>
  <c r="HG29" s="1"/>
  <c r="DU9"/>
  <c r="DV9" s="1"/>
  <c r="DW9" s="1"/>
  <c r="HF9"/>
  <c r="HG9" s="1"/>
  <c r="GZ9"/>
  <c r="HA9" s="1"/>
  <c r="GZ11"/>
  <c r="HA11" s="1"/>
  <c r="HF11"/>
  <c r="HG11" s="1"/>
  <c r="DU43"/>
  <c r="DV43" s="1"/>
  <c r="DW43" s="1"/>
  <c r="HF43"/>
  <c r="HG43" s="1"/>
  <c r="GZ43"/>
  <c r="HA43" s="1"/>
  <c r="DU21"/>
  <c r="DV21" s="1"/>
  <c r="DW21" s="1"/>
  <c r="GZ21"/>
  <c r="HA21" s="1"/>
  <c r="HF21"/>
  <c r="HG21" s="1"/>
  <c r="DU36"/>
  <c r="DV36" s="1"/>
  <c r="DW36" s="1"/>
  <c r="GZ36"/>
  <c r="HA36" s="1"/>
  <c r="HF36"/>
  <c r="HG36" s="1"/>
  <c r="DU37"/>
  <c r="DV37" s="1"/>
  <c r="DW37" s="1"/>
  <c r="GZ37"/>
  <c r="HA37" s="1"/>
  <c r="HF37"/>
  <c r="HG37" s="1"/>
  <c r="DU22"/>
  <c r="DV22" s="1"/>
  <c r="DW22" s="1"/>
  <c r="HF22"/>
  <c r="HG22" s="1"/>
  <c r="GZ22"/>
  <c r="HA22" s="1"/>
  <c r="DU2"/>
  <c r="DV2" s="1"/>
  <c r="DW2" s="1"/>
  <c r="HF2"/>
  <c r="HG2" s="1"/>
  <c r="GZ2"/>
  <c r="HA2" s="1"/>
  <c r="GZ12"/>
  <c r="HA12" s="1"/>
  <c r="HF12"/>
  <c r="HG12" s="1"/>
  <c r="DU27"/>
  <c r="DV27" s="1"/>
  <c r="DW27" s="1"/>
  <c r="GZ27"/>
  <c r="HA27" s="1"/>
  <c r="HF27"/>
  <c r="HG27" s="1"/>
  <c r="DU5"/>
  <c r="DV5" s="1"/>
  <c r="DW5" s="1"/>
  <c r="GZ5"/>
  <c r="HA5" s="1"/>
  <c r="HF5"/>
  <c r="HG5" s="1"/>
  <c r="DU3"/>
  <c r="DV3" s="1"/>
  <c r="DW3" s="1"/>
  <c r="HF3"/>
  <c r="HG3" s="1"/>
  <c r="GZ3"/>
  <c r="HA3" s="1"/>
  <c r="DU26"/>
  <c r="DV26" s="1"/>
  <c r="DW26" s="1"/>
  <c r="HF26"/>
  <c r="HG26" s="1"/>
  <c r="GZ26"/>
  <c r="HA26" s="1"/>
  <c r="DU23"/>
  <c r="DV23" s="1"/>
  <c r="DW23" s="1"/>
  <c r="HF23"/>
  <c r="HG23" s="1"/>
  <c r="GZ23"/>
  <c r="HA23" s="1"/>
  <c r="DU15"/>
  <c r="DV15" s="1"/>
  <c r="DW15" s="1"/>
  <c r="HF15"/>
  <c r="HG15" s="1"/>
  <c r="GZ15"/>
  <c r="HA15" s="1"/>
  <c r="DU32"/>
  <c r="DV32" s="1"/>
  <c r="DW32" s="1"/>
  <c r="GZ32"/>
  <c r="HA32" s="1"/>
  <c r="HF32"/>
  <c r="HG32" s="1"/>
  <c r="HF10"/>
  <c r="HG10" s="1"/>
  <c r="GZ10"/>
  <c r="HA10" s="1"/>
  <c r="DU35"/>
  <c r="DV35" s="1"/>
  <c r="DW35" s="1"/>
  <c r="GZ35"/>
  <c r="HA35" s="1"/>
  <c r="HF35"/>
  <c r="HG35" s="1"/>
  <c r="DU31"/>
  <c r="DV31" s="1"/>
  <c r="DW31" s="1"/>
  <c r="GZ31"/>
  <c r="HA31" s="1"/>
  <c r="HF31"/>
  <c r="HG31" s="1"/>
  <c r="DD71" i="66"/>
  <c r="DE71" s="1"/>
  <c r="DU12" i="63"/>
  <c r="DV12" s="1"/>
  <c r="DW12" s="1"/>
  <c r="DU11"/>
  <c r="DV11" s="1"/>
  <c r="DW11" s="1"/>
  <c r="DU10"/>
  <c r="DV10" s="1"/>
  <c r="DW10" s="1"/>
  <c r="CT45" i="64"/>
  <c r="CU45" s="1"/>
  <c r="HB41" i="63"/>
  <c r="HC41" s="1"/>
  <c r="FD41" i="62"/>
  <c r="HB42" i="63"/>
  <c r="HC42" s="1"/>
  <c r="HH41"/>
  <c r="CN45" i="64"/>
  <c r="HH42" i="63"/>
  <c r="HI42" s="1"/>
  <c r="ES61" i="66"/>
  <c r="ES66"/>
  <c r="ES68"/>
  <c r="CN8" i="31"/>
  <c r="CT39" i="62"/>
  <c r="CV39" s="1"/>
  <c r="CN39"/>
  <c r="CO39" s="1"/>
  <c r="AN34" i="64"/>
  <c r="AO34" s="1"/>
  <c r="AP34" s="1"/>
  <c r="Z8" i="31"/>
  <c r="AA8" s="1"/>
  <c r="AK8"/>
  <c r="AL8" s="1"/>
  <c r="AM8" s="1"/>
  <c r="AV8"/>
  <c r="AW8" s="1"/>
  <c r="AX8" s="1"/>
  <c r="BG8"/>
  <c r="BH8" s="1"/>
  <c r="BI8" s="1"/>
  <c r="BR8"/>
  <c r="BS8" s="1"/>
  <c r="BT8" s="1"/>
  <c r="CC8"/>
  <c r="CD8" s="1"/>
  <c r="CE8" s="1"/>
  <c r="CI8"/>
  <c r="Y8"/>
  <c r="AY34" i="64"/>
  <c r="AZ34" s="1"/>
  <c r="BA34" s="1"/>
  <c r="CR34"/>
  <c r="CS34" s="1"/>
  <c r="AC34"/>
  <c r="AD34" s="1"/>
  <c r="AE34" s="1"/>
  <c r="CL34"/>
  <c r="CM34" s="1"/>
  <c r="BU34"/>
  <c r="BV34" s="1"/>
  <c r="BW34" s="1"/>
  <c r="CP45" l="1"/>
  <c r="CO45"/>
  <c r="HL45"/>
  <c r="HM45" s="1"/>
  <c r="HL34"/>
  <c r="DW41" i="62"/>
  <c r="HH41"/>
  <c r="HI41" s="1"/>
  <c r="HB41"/>
  <c r="HB25"/>
  <c r="HC25" s="1"/>
  <c r="HH25"/>
  <c r="HI25" s="1"/>
  <c r="HH29"/>
  <c r="HI29" s="1"/>
  <c r="HB29"/>
  <c r="HC29" s="1"/>
  <c r="HB21"/>
  <c r="HC21" s="1"/>
  <c r="HH21"/>
  <c r="HI21" s="1"/>
  <c r="HH17"/>
  <c r="HI17" s="1"/>
  <c r="HB17"/>
  <c r="HC17" s="1"/>
  <c r="HH3"/>
  <c r="HI3" s="1"/>
  <c r="HB3"/>
  <c r="HC3" s="1"/>
  <c r="HH6"/>
  <c r="HI6" s="1"/>
  <c r="HB6"/>
  <c r="HC6" s="1"/>
  <c r="HH44"/>
  <c r="HI44" s="1"/>
  <c r="HB44"/>
  <c r="HC44" s="1"/>
  <c r="HB8"/>
  <c r="HC8" s="1"/>
  <c r="HH8"/>
  <c r="HI8" s="1"/>
  <c r="HH2"/>
  <c r="HI2" s="1"/>
  <c r="HB2"/>
  <c r="HB43"/>
  <c r="HC43" s="1"/>
  <c r="HH43"/>
  <c r="HI43" s="1"/>
  <c r="HB24"/>
  <c r="HC24" s="1"/>
  <c r="HH24"/>
  <c r="HI24" s="1"/>
  <c r="HB9"/>
  <c r="HC9" s="1"/>
  <c r="HH9"/>
  <c r="HI9" s="1"/>
  <c r="HH20"/>
  <c r="HI20" s="1"/>
  <c r="HB20"/>
  <c r="HC20" s="1"/>
  <c r="HH15"/>
  <c r="HI15" s="1"/>
  <c r="HB15"/>
  <c r="HC15" s="1"/>
  <c r="HB12"/>
  <c r="HC12" s="1"/>
  <c r="HH12"/>
  <c r="HI12" s="1"/>
  <c r="HH23"/>
  <c r="HI23" s="1"/>
  <c r="HB23"/>
  <c r="HC23" s="1"/>
  <c r="HH5"/>
  <c r="HI5" s="1"/>
  <c r="HB5"/>
  <c r="HC5" s="1"/>
  <c r="HH16"/>
  <c r="HI16" s="1"/>
  <c r="HB16"/>
  <c r="HC16" s="1"/>
  <c r="HB45"/>
  <c r="HC45" s="1"/>
  <c r="HH45"/>
  <c r="HI45" s="1"/>
  <c r="HB11"/>
  <c r="HC11" s="1"/>
  <c r="HH11"/>
  <c r="HI11" s="1"/>
  <c r="HH18"/>
  <c r="HI18" s="1"/>
  <c r="HB18"/>
  <c r="HC18" s="1"/>
  <c r="HH10"/>
  <c r="HI10" s="1"/>
  <c r="HB10"/>
  <c r="HC10" s="1"/>
  <c r="HH13"/>
  <c r="HI13" s="1"/>
  <c r="HB13"/>
  <c r="HC13" s="1"/>
  <c r="HH26"/>
  <c r="HI26" s="1"/>
  <c r="HB26"/>
  <c r="HC26" s="1"/>
  <c r="HB27"/>
  <c r="HC27" s="1"/>
  <c r="HH27"/>
  <c r="HI27" s="1"/>
  <c r="HH22"/>
  <c r="HI22" s="1"/>
  <c r="HB22"/>
  <c r="HC22" s="1"/>
  <c r="HB19"/>
  <c r="HC19" s="1"/>
  <c r="HH19"/>
  <c r="HI19" s="1"/>
  <c r="HB7"/>
  <c r="HC7" s="1"/>
  <c r="HH7"/>
  <c r="HI7" s="1"/>
  <c r="HH28"/>
  <c r="HI28" s="1"/>
  <c r="HB28"/>
  <c r="HC28" s="1"/>
  <c r="HH42"/>
  <c r="HI42" s="1"/>
  <c r="HB42"/>
  <c r="HC42" s="1"/>
  <c r="HH4"/>
  <c r="HI4" s="1"/>
  <c r="HB4"/>
  <c r="HC4" s="1"/>
  <c r="HH7" i="64"/>
  <c r="HI7" s="1"/>
  <c r="HB7"/>
  <c r="HC7" s="1"/>
  <c r="HB45"/>
  <c r="HC45" s="1"/>
  <c r="HH45"/>
  <c r="HI45" s="1"/>
  <c r="HH14"/>
  <c r="HI14" s="1"/>
  <c r="HB14"/>
  <c r="HC14" s="1"/>
  <c r="HB4"/>
  <c r="HC4" s="1"/>
  <c r="HH4"/>
  <c r="HI4" s="1"/>
  <c r="HB32"/>
  <c r="HC32" s="1"/>
  <c r="HH32"/>
  <c r="HI32" s="1"/>
  <c r="HH30"/>
  <c r="HI30" s="1"/>
  <c r="HB30"/>
  <c r="HC30" s="1"/>
  <c r="HB12"/>
  <c r="HC12" s="1"/>
  <c r="HH12"/>
  <c r="HI12" s="1"/>
  <c r="HH31"/>
  <c r="HI31" s="1"/>
  <c r="HB31"/>
  <c r="HC31" s="1"/>
  <c r="HH2"/>
  <c r="HI2" s="1"/>
  <c r="HB2"/>
  <c r="HC2" s="1"/>
  <c r="HH29"/>
  <c r="HI29" s="1"/>
  <c r="HB29"/>
  <c r="HC29" s="1"/>
  <c r="HH10"/>
  <c r="HI10" s="1"/>
  <c r="HB10"/>
  <c r="HC10" s="1"/>
  <c r="HB24"/>
  <c r="HC24" s="1"/>
  <c r="HH24"/>
  <c r="HI24" s="1"/>
  <c r="HB23"/>
  <c r="HC23" s="1"/>
  <c r="HH23"/>
  <c r="HI23" s="1"/>
  <c r="HB34"/>
  <c r="HC34" s="1"/>
  <c r="HH34"/>
  <c r="HI34" s="1"/>
  <c r="HH22"/>
  <c r="HI22" s="1"/>
  <c r="HB22"/>
  <c r="HC22" s="1"/>
  <c r="HB21"/>
  <c r="HC21" s="1"/>
  <c r="HH21"/>
  <c r="HI21" s="1"/>
  <c r="HH26"/>
  <c r="HI26" s="1"/>
  <c r="HB26"/>
  <c r="HC26" s="1"/>
  <c r="HB5"/>
  <c r="HC5" s="1"/>
  <c r="HH5"/>
  <c r="HI5" s="1"/>
  <c r="HB43"/>
  <c r="HC43" s="1"/>
  <c r="HH43"/>
  <c r="HI43" s="1"/>
  <c r="HB27"/>
  <c r="HC27" s="1"/>
  <c r="HH27"/>
  <c r="HI27" s="1"/>
  <c r="HH13"/>
  <c r="HI13" s="1"/>
  <c r="HB13"/>
  <c r="HC13" s="1"/>
  <c r="HB33"/>
  <c r="HC33" s="1"/>
  <c r="HH33"/>
  <c r="HI33" s="1"/>
  <c r="HB18"/>
  <c r="HC18" s="1"/>
  <c r="HH18"/>
  <c r="HI18" s="1"/>
  <c r="HB25"/>
  <c r="HC25" s="1"/>
  <c r="HH25"/>
  <c r="HI25" s="1"/>
  <c r="HB8"/>
  <c r="HC8" s="1"/>
  <c r="HH8"/>
  <c r="HI8" s="1"/>
  <c r="HB19"/>
  <c r="HC19" s="1"/>
  <c r="HH19"/>
  <c r="HI19" s="1"/>
  <c r="HH15"/>
  <c r="HI15" s="1"/>
  <c r="HB15"/>
  <c r="HC15" s="1"/>
  <c r="HH17"/>
  <c r="HI17" s="1"/>
  <c r="HB17"/>
  <c r="HC17" s="1"/>
  <c r="HB28"/>
  <c r="HC28" s="1"/>
  <c r="HH28"/>
  <c r="HI28" s="1"/>
  <c r="HB11"/>
  <c r="HC11" s="1"/>
  <c r="HH11"/>
  <c r="HI11" s="1"/>
  <c r="HB16"/>
  <c r="HC16" s="1"/>
  <c r="HH16"/>
  <c r="HI16" s="1"/>
  <c r="HB6"/>
  <c r="HC6" s="1"/>
  <c r="HH6"/>
  <c r="HI6" s="1"/>
  <c r="HB3"/>
  <c r="HC3" s="1"/>
  <c r="HH3"/>
  <c r="HI3" s="1"/>
  <c r="HB20"/>
  <c r="HC20" s="1"/>
  <c r="HH20"/>
  <c r="HI20" s="1"/>
  <c r="HB9"/>
  <c r="HC9" s="1"/>
  <c r="HH9"/>
  <c r="HI9" s="1"/>
  <c r="HH44"/>
  <c r="HI44" s="1"/>
  <c r="HB44"/>
  <c r="HC44" s="1"/>
  <c r="HH26" i="63"/>
  <c r="HI26" s="1"/>
  <c r="HB26"/>
  <c r="HC26" s="1"/>
  <c r="HB34"/>
  <c r="HC34" s="1"/>
  <c r="HH34"/>
  <c r="HI34" s="1"/>
  <c r="HH25"/>
  <c r="HI25" s="1"/>
  <c r="HB25"/>
  <c r="HC25" s="1"/>
  <c r="HB4"/>
  <c r="HC4" s="1"/>
  <c r="HH4"/>
  <c r="HI4" s="1"/>
  <c r="HB3"/>
  <c r="HC3" s="1"/>
  <c r="HH3"/>
  <c r="HI3" s="1"/>
  <c r="HH14"/>
  <c r="HI14" s="1"/>
  <c r="HB14"/>
  <c r="HC14" s="1"/>
  <c r="HB18"/>
  <c r="HC18" s="1"/>
  <c r="HH18"/>
  <c r="HI18" s="1"/>
  <c r="HH7"/>
  <c r="HI7" s="1"/>
  <c r="HB7"/>
  <c r="HC7" s="1"/>
  <c r="HB11"/>
  <c r="HC11" s="1"/>
  <c r="HH11"/>
  <c r="HI11" s="1"/>
  <c r="HB35"/>
  <c r="HC35" s="1"/>
  <c r="HH35"/>
  <c r="HI35" s="1"/>
  <c r="HH15"/>
  <c r="HI15" s="1"/>
  <c r="HB15"/>
  <c r="HC15" s="1"/>
  <c r="HB5"/>
  <c r="HC5" s="1"/>
  <c r="HH5"/>
  <c r="HI5" s="1"/>
  <c r="HH2"/>
  <c r="HI2" s="1"/>
  <c r="HB2"/>
  <c r="HC2" s="1"/>
  <c r="HH21"/>
  <c r="HI21" s="1"/>
  <c r="HB21"/>
  <c r="HC21" s="1"/>
  <c r="HB9"/>
  <c r="HC9" s="1"/>
  <c r="HH9"/>
  <c r="HI9" s="1"/>
  <c r="HH28"/>
  <c r="HI28" s="1"/>
  <c r="HB28"/>
  <c r="HC28" s="1"/>
  <c r="HH16"/>
  <c r="HI16" s="1"/>
  <c r="HB16"/>
  <c r="HC16" s="1"/>
  <c r="HH6"/>
  <c r="HI6" s="1"/>
  <c r="HB6"/>
  <c r="HC6" s="1"/>
  <c r="HH17"/>
  <c r="HI17" s="1"/>
  <c r="HB17"/>
  <c r="HC17" s="1"/>
  <c r="HH37"/>
  <c r="HI37" s="1"/>
  <c r="HB37"/>
  <c r="HC37" s="1"/>
  <c r="HH30"/>
  <c r="HI30" s="1"/>
  <c r="HB30"/>
  <c r="HC30" s="1"/>
  <c r="HB19"/>
  <c r="HC19" s="1"/>
  <c r="HH19"/>
  <c r="HI19" s="1"/>
  <c r="HB12"/>
  <c r="HC12" s="1"/>
  <c r="HH12"/>
  <c r="HI12" s="1"/>
  <c r="HH31"/>
  <c r="HI31" s="1"/>
  <c r="HB31"/>
  <c r="HC31" s="1"/>
  <c r="HH32"/>
  <c r="HI32" s="1"/>
  <c r="HB32"/>
  <c r="HC32" s="1"/>
  <c r="HH36"/>
  <c r="HI36" s="1"/>
  <c r="HB36"/>
  <c r="HC36" s="1"/>
  <c r="HB24"/>
  <c r="HC24" s="1"/>
  <c r="HH24"/>
  <c r="HI24" s="1"/>
  <c r="HH10"/>
  <c r="HI10" s="1"/>
  <c r="HB10"/>
  <c r="HC10" s="1"/>
  <c r="HB23"/>
  <c r="HC23" s="1"/>
  <c r="HH23"/>
  <c r="HI23" s="1"/>
  <c r="HH27"/>
  <c r="HI27" s="1"/>
  <c r="HB27"/>
  <c r="HC27" s="1"/>
  <c r="HB22"/>
  <c r="HC22" s="1"/>
  <c r="HH22"/>
  <c r="HI22" s="1"/>
  <c r="HH43"/>
  <c r="HI43" s="1"/>
  <c r="HB43"/>
  <c r="HC43" s="1"/>
  <c r="HH29"/>
  <c r="HI29" s="1"/>
  <c r="HB29"/>
  <c r="HC29" s="1"/>
  <c r="HB13"/>
  <c r="HC13" s="1"/>
  <c r="HH13"/>
  <c r="HI13" s="1"/>
  <c r="HB8"/>
  <c r="HC8" s="1"/>
  <c r="HH8"/>
  <c r="HI8" s="1"/>
  <c r="HB33"/>
  <c r="HC33" s="1"/>
  <c r="HH33"/>
  <c r="HI33" s="1"/>
  <c r="HB20"/>
  <c r="HC20" s="1"/>
  <c r="HH20"/>
  <c r="HI20" s="1"/>
  <c r="CV45" i="64"/>
  <c r="HD41" i="63"/>
  <c r="HD42"/>
  <c r="HI41"/>
  <c r="CU39" i="62"/>
  <c r="CP39"/>
  <c r="CT34" i="64"/>
  <c r="CU34" s="1"/>
  <c r="CN34"/>
  <c r="CO34" s="1"/>
  <c r="CJ8" i="31"/>
  <c r="CO8"/>
  <c r="AB8"/>
  <c r="HM34" i="64" l="1"/>
  <c r="LX34"/>
  <c r="HD2" i="62"/>
  <c r="HC2"/>
  <c r="HN45" i="64"/>
  <c r="HO45" s="1"/>
  <c r="HN34"/>
  <c r="HD16" i="62"/>
  <c r="HD15"/>
  <c r="HD6"/>
  <c r="HD29"/>
  <c r="HD25"/>
  <c r="HD26"/>
  <c r="HD18"/>
  <c r="HD5"/>
  <c r="HD20"/>
  <c r="HD9"/>
  <c r="HD8"/>
  <c r="HD3"/>
  <c r="HD4"/>
  <c r="HD13"/>
  <c r="HD45"/>
  <c r="HD23"/>
  <c r="HD12"/>
  <c r="HD24"/>
  <c r="HD17"/>
  <c r="HD21"/>
  <c r="HC41"/>
  <c r="HD41"/>
  <c r="HD28"/>
  <c r="HD7"/>
  <c r="HD19"/>
  <c r="HD11"/>
  <c r="HD42"/>
  <c r="HD22"/>
  <c r="HD27"/>
  <c r="HD10"/>
  <c r="HD43"/>
  <c r="HD44"/>
  <c r="HD3" i="64"/>
  <c r="HD8"/>
  <c r="HD23"/>
  <c r="HD6"/>
  <c r="HD25"/>
  <c r="HD21"/>
  <c r="HD2"/>
  <c r="HD4"/>
  <c r="HD7"/>
  <c r="HD20"/>
  <c r="HD11"/>
  <c r="HD15"/>
  <c r="HD19"/>
  <c r="HD33"/>
  <c r="HD5"/>
  <c r="HD22"/>
  <c r="HD34"/>
  <c r="HD10"/>
  <c r="HD14"/>
  <c r="HD45"/>
  <c r="HD28"/>
  <c r="HD29"/>
  <c r="HD30"/>
  <c r="HD32"/>
  <c r="HD13"/>
  <c r="HD27"/>
  <c r="HD26"/>
  <c r="HD24"/>
  <c r="HD44"/>
  <c r="HD9"/>
  <c r="HD16"/>
  <c r="HD17"/>
  <c r="HD18"/>
  <c r="HD43"/>
  <c r="HD31"/>
  <c r="HD12"/>
  <c r="HD19" i="63"/>
  <c r="HD35"/>
  <c r="HD14"/>
  <c r="HD3"/>
  <c r="HD33"/>
  <c r="HD29"/>
  <c r="HD32"/>
  <c r="HD30"/>
  <c r="HD16"/>
  <c r="HD2"/>
  <c r="HD5"/>
  <c r="HD4"/>
  <c r="HD26"/>
  <c r="HD13"/>
  <c r="HD17"/>
  <c r="HD15"/>
  <c r="HD25"/>
  <c r="HD34"/>
  <c r="HD20"/>
  <c r="HD27"/>
  <c r="HD23"/>
  <c r="HD36"/>
  <c r="HD6"/>
  <c r="HD21"/>
  <c r="HD11"/>
  <c r="HD8"/>
  <c r="HD43"/>
  <c r="HD22"/>
  <c r="HD10"/>
  <c r="HD24"/>
  <c r="HD31"/>
  <c r="HD12"/>
  <c r="HD37"/>
  <c r="HD28"/>
  <c r="HD9"/>
  <c r="HD7"/>
  <c r="HD18"/>
  <c r="CV34" i="64"/>
  <c r="CP34"/>
  <c r="CP8" i="31"/>
  <c r="CQ8"/>
  <c r="CL8"/>
  <c r="CK8"/>
  <c r="CQ34" i="63"/>
  <c r="HK34" s="1"/>
  <c r="CQ35"/>
  <c r="HK35" s="1"/>
  <c r="CQ36"/>
  <c r="HK36" s="1"/>
  <c r="CQ37"/>
  <c r="HK37" s="1"/>
  <c r="CQ2"/>
  <c r="HK2" s="1"/>
  <c r="M25" i="66"/>
  <c r="N25" s="1"/>
  <c r="O25" s="1"/>
  <c r="S25"/>
  <c r="T25" s="1"/>
  <c r="U25" s="1"/>
  <c r="Z25"/>
  <c r="AA25"/>
  <c r="AB25" s="1"/>
  <c r="AK25"/>
  <c r="AL25"/>
  <c r="AM25" s="1"/>
  <c r="M26"/>
  <c r="N26" s="1"/>
  <c r="O26" s="1"/>
  <c r="S26"/>
  <c r="T26" s="1"/>
  <c r="U26" s="1"/>
  <c r="Z26"/>
  <c r="AA26"/>
  <c r="AB26" s="1"/>
  <c r="AK26"/>
  <c r="AL26"/>
  <c r="AM26" s="1"/>
  <c r="M71"/>
  <c r="N71" s="1"/>
  <c r="O71" s="1"/>
  <c r="S71"/>
  <c r="T71" s="1"/>
  <c r="U71" s="1"/>
  <c r="Z71"/>
  <c r="AA71"/>
  <c r="AB71" s="1"/>
  <c r="AK71"/>
  <c r="AL71"/>
  <c r="AM71" s="1"/>
  <c r="M27"/>
  <c r="N27" s="1"/>
  <c r="O27" s="1"/>
  <c r="S27"/>
  <c r="T27" s="1"/>
  <c r="U27" s="1"/>
  <c r="Z27"/>
  <c r="AA27"/>
  <c r="AB27" s="1"/>
  <c r="AK27"/>
  <c r="AL27"/>
  <c r="AM27" s="1"/>
  <c r="M60"/>
  <c r="N60" s="1"/>
  <c r="S60"/>
  <c r="T60" s="1"/>
  <c r="Z60"/>
  <c r="AA60"/>
  <c r="AK60"/>
  <c r="AL60"/>
  <c r="M68"/>
  <c r="N68" s="1"/>
  <c r="S68"/>
  <c r="T68" s="1"/>
  <c r="Z68"/>
  <c r="AA68"/>
  <c r="AK68"/>
  <c r="AL68"/>
  <c r="M69"/>
  <c r="N69" s="1"/>
  <c r="S69"/>
  <c r="T69" s="1"/>
  <c r="Z69"/>
  <c r="AA69"/>
  <c r="AK69"/>
  <c r="AL69"/>
  <c r="M28"/>
  <c r="N28" s="1"/>
  <c r="O28" s="1"/>
  <c r="S28"/>
  <c r="T28" s="1"/>
  <c r="U28" s="1"/>
  <c r="Z28"/>
  <c r="AA28"/>
  <c r="AB28" s="1"/>
  <c r="AK28"/>
  <c r="AL28"/>
  <c r="AM28" s="1"/>
  <c r="M29"/>
  <c r="N29" s="1"/>
  <c r="O29" s="1"/>
  <c r="S29"/>
  <c r="T29" s="1"/>
  <c r="U29" s="1"/>
  <c r="Z29"/>
  <c r="AA29"/>
  <c r="AK29"/>
  <c r="AL29"/>
  <c r="AM29" s="1"/>
  <c r="M72"/>
  <c r="N72" s="1"/>
  <c r="O72" s="1"/>
  <c r="S72"/>
  <c r="T72" s="1"/>
  <c r="U72" s="1"/>
  <c r="Z72"/>
  <c r="AA72"/>
  <c r="AK72"/>
  <c r="AL72"/>
  <c r="AM72" s="1"/>
  <c r="M70"/>
  <c r="N70" s="1"/>
  <c r="S70"/>
  <c r="T70" s="1"/>
  <c r="Z70"/>
  <c r="AA70"/>
  <c r="AK70"/>
  <c r="AL70"/>
  <c r="M53"/>
  <c r="N53" s="1"/>
  <c r="O53" s="1"/>
  <c r="S53"/>
  <c r="T53" s="1"/>
  <c r="U53" s="1"/>
  <c r="Z53"/>
  <c r="AA53"/>
  <c r="AB53" s="1"/>
  <c r="AK53"/>
  <c r="AL53"/>
  <c r="AM53" s="1"/>
  <c r="M54"/>
  <c r="N54" s="1"/>
  <c r="O54" s="1"/>
  <c r="S54"/>
  <c r="T54" s="1"/>
  <c r="U54" s="1"/>
  <c r="Z54"/>
  <c r="AA54"/>
  <c r="AB54" s="1"/>
  <c r="AK54"/>
  <c r="AL54"/>
  <c r="AN54" s="1"/>
  <c r="M55"/>
  <c r="N55" s="1"/>
  <c r="O55" s="1"/>
  <c r="S55"/>
  <c r="T55" s="1"/>
  <c r="U55" s="1"/>
  <c r="Z55"/>
  <c r="AA55"/>
  <c r="AB55" s="1"/>
  <c r="AK55"/>
  <c r="AL55"/>
  <c r="AN55" s="1"/>
  <c r="M56"/>
  <c r="N56" s="1"/>
  <c r="O56" s="1"/>
  <c r="S56"/>
  <c r="T56" s="1"/>
  <c r="U56" s="1"/>
  <c r="Z56"/>
  <c r="AA56"/>
  <c r="AB56" s="1"/>
  <c r="AK56"/>
  <c r="AL56"/>
  <c r="AM56" s="1"/>
  <c r="M57"/>
  <c r="N57" s="1"/>
  <c r="O57" s="1"/>
  <c r="S57"/>
  <c r="T57" s="1"/>
  <c r="U57" s="1"/>
  <c r="Z57"/>
  <c r="AA57"/>
  <c r="AB57" s="1"/>
  <c r="AK57"/>
  <c r="AL57"/>
  <c r="AM57" s="1"/>
  <c r="M58"/>
  <c r="N58" s="1"/>
  <c r="O58" s="1"/>
  <c r="S58"/>
  <c r="T58" s="1"/>
  <c r="U58" s="1"/>
  <c r="Z58"/>
  <c r="AA58"/>
  <c r="AC58" s="1"/>
  <c r="AD58" s="1"/>
  <c r="AE58" s="1"/>
  <c r="AK58"/>
  <c r="AL58"/>
  <c r="AM58" s="1"/>
  <c r="M59"/>
  <c r="N59" s="1"/>
  <c r="O59" s="1"/>
  <c r="S59"/>
  <c r="T59" s="1"/>
  <c r="U59" s="1"/>
  <c r="Z59"/>
  <c r="AA59"/>
  <c r="AB59" s="1"/>
  <c r="AK59"/>
  <c r="AL59"/>
  <c r="AM59" s="1"/>
  <c r="M26" i="64"/>
  <c r="N26" s="1"/>
  <c r="O26" s="1"/>
  <c r="S26"/>
  <c r="T26" s="1"/>
  <c r="U26" s="1"/>
  <c r="Z26"/>
  <c r="AA26"/>
  <c r="AK26"/>
  <c r="AL26"/>
  <c r="M27"/>
  <c r="N27" s="1"/>
  <c r="O27" s="1"/>
  <c r="S27"/>
  <c r="T27" s="1"/>
  <c r="U27" s="1"/>
  <c r="Z27"/>
  <c r="AA27"/>
  <c r="AK27"/>
  <c r="AL27"/>
  <c r="M28"/>
  <c r="N28" s="1"/>
  <c r="O28" s="1"/>
  <c r="S28"/>
  <c r="T28" s="1"/>
  <c r="U28" s="1"/>
  <c r="Z28"/>
  <c r="AA28"/>
  <c r="AB28" s="1"/>
  <c r="AK28"/>
  <c r="AL28"/>
  <c r="M29"/>
  <c r="N29" s="1"/>
  <c r="O29" s="1"/>
  <c r="S29"/>
  <c r="T29" s="1"/>
  <c r="U29" s="1"/>
  <c r="Z29"/>
  <c r="AA29"/>
  <c r="AB29" s="1"/>
  <c r="AK29"/>
  <c r="AL29"/>
  <c r="M30"/>
  <c r="N30" s="1"/>
  <c r="O30" s="1"/>
  <c r="S30"/>
  <c r="T30" s="1"/>
  <c r="U30" s="1"/>
  <c r="Z30"/>
  <c r="AA30"/>
  <c r="AK30"/>
  <c r="AL30"/>
  <c r="M31"/>
  <c r="N31" s="1"/>
  <c r="O31" s="1"/>
  <c r="S31"/>
  <c r="T31" s="1"/>
  <c r="U31" s="1"/>
  <c r="Z31"/>
  <c r="AA31"/>
  <c r="AB31" s="1"/>
  <c r="AK31"/>
  <c r="AL31"/>
  <c r="M32"/>
  <c r="N32" s="1"/>
  <c r="O32" s="1"/>
  <c r="S32"/>
  <c r="T32" s="1"/>
  <c r="U32" s="1"/>
  <c r="Z32"/>
  <c r="AA32"/>
  <c r="AB32" s="1"/>
  <c r="AK32"/>
  <c r="AL32"/>
  <c r="M33"/>
  <c r="N33" s="1"/>
  <c r="O33" s="1"/>
  <c r="S33"/>
  <c r="T33" s="1"/>
  <c r="U33" s="1"/>
  <c r="Z33"/>
  <c r="AA33"/>
  <c r="AB33" s="1"/>
  <c r="AK33"/>
  <c r="AL33"/>
  <c r="M41" i="63"/>
  <c r="N41" s="1"/>
  <c r="O41" s="1"/>
  <c r="S41"/>
  <c r="T41" s="1"/>
  <c r="Z41"/>
  <c r="AA41"/>
  <c r="AB41" s="1"/>
  <c r="AK41"/>
  <c r="AL41"/>
  <c r="O33" i="67" s="1"/>
  <c r="M30" i="63"/>
  <c r="N30" s="1"/>
  <c r="O30" s="1"/>
  <c r="S30"/>
  <c r="T30" s="1"/>
  <c r="U30" s="1"/>
  <c r="Z30"/>
  <c r="AA30"/>
  <c r="AK30"/>
  <c r="AL30"/>
  <c r="M42"/>
  <c r="N42" s="1"/>
  <c r="O42" s="1"/>
  <c r="S42"/>
  <c r="T42" s="1"/>
  <c r="U42" s="1"/>
  <c r="Z42"/>
  <c r="AA42"/>
  <c r="AB42" s="1"/>
  <c r="AK42"/>
  <c r="AL42"/>
  <c r="M31"/>
  <c r="N31" s="1"/>
  <c r="O31" s="1"/>
  <c r="S31"/>
  <c r="T31" s="1"/>
  <c r="U31" s="1"/>
  <c r="Z31"/>
  <c r="AA31"/>
  <c r="AK31"/>
  <c r="AL31"/>
  <c r="M32"/>
  <c r="N32" s="1"/>
  <c r="O32" s="1"/>
  <c r="S32"/>
  <c r="T32" s="1"/>
  <c r="U32" s="1"/>
  <c r="Z32"/>
  <c r="AA32"/>
  <c r="AB32" s="1"/>
  <c r="AK32"/>
  <c r="AL32"/>
  <c r="M33"/>
  <c r="N33" s="1"/>
  <c r="O33" s="1"/>
  <c r="S33"/>
  <c r="T33" s="1"/>
  <c r="U33" s="1"/>
  <c r="Z33"/>
  <c r="AA33"/>
  <c r="AB33" s="1"/>
  <c r="AK33"/>
  <c r="AL33"/>
  <c r="M34"/>
  <c r="N34" s="1"/>
  <c r="O34" s="1"/>
  <c r="S34"/>
  <c r="T34" s="1"/>
  <c r="U34" s="1"/>
  <c r="Z34"/>
  <c r="AA34"/>
  <c r="AB34" s="1"/>
  <c r="AK34"/>
  <c r="AL34"/>
  <c r="M35"/>
  <c r="N35" s="1"/>
  <c r="O35" s="1"/>
  <c r="S35"/>
  <c r="T35" s="1"/>
  <c r="U35" s="1"/>
  <c r="Z35"/>
  <c r="AA35"/>
  <c r="AB35" s="1"/>
  <c r="AK35"/>
  <c r="AL35"/>
  <c r="M36"/>
  <c r="N36" s="1"/>
  <c r="O36" s="1"/>
  <c r="S36"/>
  <c r="T36" s="1"/>
  <c r="U36" s="1"/>
  <c r="Z36"/>
  <c r="AA36"/>
  <c r="AK36"/>
  <c r="AL36"/>
  <c r="M37"/>
  <c r="N37" s="1"/>
  <c r="O37" s="1"/>
  <c r="S37"/>
  <c r="T37" s="1"/>
  <c r="U37" s="1"/>
  <c r="Z37"/>
  <c r="AA37"/>
  <c r="AB37" s="1"/>
  <c r="AK37"/>
  <c r="AL37"/>
  <c r="M27" i="62"/>
  <c r="N27" s="1"/>
  <c r="O27" s="1"/>
  <c r="S27"/>
  <c r="T27" s="1"/>
  <c r="U27" s="1"/>
  <c r="AK27"/>
  <c r="AL27"/>
  <c r="M40"/>
  <c r="N40" s="1"/>
  <c r="S40"/>
  <c r="T40" s="1"/>
  <c r="AK40"/>
  <c r="AL40"/>
  <c r="M28"/>
  <c r="N28" s="1"/>
  <c r="O28" s="1"/>
  <c r="S28"/>
  <c r="T28" s="1"/>
  <c r="U28" s="1"/>
  <c r="AK28"/>
  <c r="AL28"/>
  <c r="AM28" s="1"/>
  <c r="M29"/>
  <c r="N29" s="1"/>
  <c r="S29"/>
  <c r="T29" s="1"/>
  <c r="U29" s="1"/>
  <c r="AK29"/>
  <c r="AL29"/>
  <c r="AM29" s="1"/>
  <c r="M44"/>
  <c r="N44" s="1"/>
  <c r="S44"/>
  <c r="T44" s="1"/>
  <c r="U44" s="1"/>
  <c r="AK44"/>
  <c r="AL44"/>
  <c r="AM44" s="1"/>
  <c r="M37"/>
  <c r="N37" s="1"/>
  <c r="S37"/>
  <c r="T37" s="1"/>
  <c r="AK37"/>
  <c r="AL37"/>
  <c r="M38"/>
  <c r="N38" s="1"/>
  <c r="S38"/>
  <c r="T38" s="1"/>
  <c r="AK38"/>
  <c r="AL38"/>
  <c r="O32" i="31"/>
  <c r="T32"/>
  <c r="AD32"/>
  <c r="O33"/>
  <c r="T33"/>
  <c r="AD33"/>
  <c r="O34"/>
  <c r="T34"/>
  <c r="AD34"/>
  <c r="O35"/>
  <c r="T35"/>
  <c r="AD35"/>
  <c r="O36"/>
  <c r="T36"/>
  <c r="AD36"/>
  <c r="O37"/>
  <c r="T37"/>
  <c r="AD37"/>
  <c r="O38"/>
  <c r="T38"/>
  <c r="AD38"/>
  <c r="O39"/>
  <c r="T39"/>
  <c r="AD39"/>
  <c r="O40"/>
  <c r="T40"/>
  <c r="AD40"/>
  <c r="O41"/>
  <c r="T41"/>
  <c r="AD41"/>
  <c r="HO34" i="64" l="1"/>
  <c r="LY34"/>
  <c r="LW2" i="63"/>
  <c r="L37" i="65"/>
  <c r="O44" i="62"/>
  <c r="L36" i="65"/>
  <c r="O29" i="62"/>
  <c r="AN27"/>
  <c r="AO27" s="1"/>
  <c r="AP27" s="1"/>
  <c r="AM27"/>
  <c r="AC36" i="63"/>
  <c r="AD36" s="1"/>
  <c r="AE36" s="1"/>
  <c r="AB36"/>
  <c r="O40" i="67"/>
  <c r="AM35" i="63"/>
  <c r="AN33"/>
  <c r="AM33"/>
  <c r="O36" i="67"/>
  <c r="AM31" i="63"/>
  <c r="O34" i="67"/>
  <c r="AM30" i="63"/>
  <c r="O42" i="67"/>
  <c r="AM37" i="63"/>
  <c r="O41" i="67"/>
  <c r="AM36" i="63"/>
  <c r="AN34"/>
  <c r="AM34"/>
  <c r="AN32"/>
  <c r="AM32"/>
  <c r="AC31"/>
  <c r="AD31" s="1"/>
  <c r="AE31" s="1"/>
  <c r="AB31"/>
  <c r="O35" i="67"/>
  <c r="AM42" i="63"/>
  <c r="AC30"/>
  <c r="AD30" s="1"/>
  <c r="AE30" s="1"/>
  <c r="AB30"/>
  <c r="N41" i="69"/>
  <c r="AB29" i="66"/>
  <c r="N42" i="69"/>
  <c r="AB72" i="66"/>
  <c r="O40" i="68"/>
  <c r="AM33" i="64"/>
  <c r="O38" i="68"/>
  <c r="AM31" i="64"/>
  <c r="O39" i="68"/>
  <c r="AM32" i="64"/>
  <c r="O37" i="68"/>
  <c r="AM30" i="64"/>
  <c r="O35" i="68"/>
  <c r="AM28" i="64"/>
  <c r="AC30"/>
  <c r="AD30" s="1"/>
  <c r="AE30" s="1"/>
  <c r="AB30"/>
  <c r="O36" i="68"/>
  <c r="AM29" i="64"/>
  <c r="O34" i="68"/>
  <c r="AM27" i="64"/>
  <c r="AC26"/>
  <c r="AD26" s="1"/>
  <c r="AE26" s="1"/>
  <c r="AB26"/>
  <c r="AC27"/>
  <c r="AD27" s="1"/>
  <c r="AE27" s="1"/>
  <c r="AB27"/>
  <c r="O33" i="68"/>
  <c r="AM26" i="64"/>
  <c r="HP34"/>
  <c r="HP45"/>
  <c r="AN59" i="66"/>
  <c r="AN58"/>
  <c r="AN53"/>
  <c r="AN57"/>
  <c r="AN56"/>
  <c r="AM55"/>
  <c r="AM54"/>
  <c r="AC56"/>
  <c r="AD56" s="1"/>
  <c r="AE56" s="1"/>
  <c r="AC55"/>
  <c r="AD55" s="1"/>
  <c r="AE55" s="1"/>
  <c r="AC54"/>
  <c r="AD54" s="1"/>
  <c r="AE54" s="1"/>
  <c r="AC53"/>
  <c r="AD53" s="1"/>
  <c r="AE53" s="1"/>
  <c r="AM70"/>
  <c r="O43" i="69"/>
  <c r="AC70" i="66"/>
  <c r="AD70" s="1"/>
  <c r="AE70" s="1"/>
  <c r="N43" i="69"/>
  <c r="U70" i="66"/>
  <c r="M43" i="69"/>
  <c r="O42"/>
  <c r="M42"/>
  <c r="O41"/>
  <c r="M41"/>
  <c r="O40"/>
  <c r="N40"/>
  <c r="M40"/>
  <c r="AM69" i="66"/>
  <c r="O39" i="69"/>
  <c r="AB69" i="66"/>
  <c r="N39" i="69"/>
  <c r="U69" i="66"/>
  <c r="M39" i="69"/>
  <c r="AM68" i="66"/>
  <c r="O38" i="69"/>
  <c r="AB68" i="66"/>
  <c r="N38" i="69"/>
  <c r="U68" i="66"/>
  <c r="M38" i="69"/>
  <c r="AM60" i="66"/>
  <c r="O37" i="69"/>
  <c r="AC60" i="66"/>
  <c r="AD60" s="1"/>
  <c r="AE60" s="1"/>
  <c r="N37" i="69"/>
  <c r="U60" i="66"/>
  <c r="M37" i="69"/>
  <c r="O36"/>
  <c r="N36"/>
  <c r="M36"/>
  <c r="O35"/>
  <c r="N35"/>
  <c r="M35"/>
  <c r="O34"/>
  <c r="N34"/>
  <c r="M34"/>
  <c r="O33"/>
  <c r="N33"/>
  <c r="M33"/>
  <c r="AC59" i="66"/>
  <c r="AD59" s="1"/>
  <c r="AE59" s="1"/>
  <c r="AC57"/>
  <c r="AD57" s="1"/>
  <c r="AE57" s="1"/>
  <c r="AB58"/>
  <c r="O70"/>
  <c r="L43" i="69"/>
  <c r="L42"/>
  <c r="L41"/>
  <c r="L40"/>
  <c r="O69" i="66"/>
  <c r="L39" i="69"/>
  <c r="O68" i="66"/>
  <c r="L38" i="69"/>
  <c r="O60" i="66"/>
  <c r="L37" i="69"/>
  <c r="L36"/>
  <c r="L35"/>
  <c r="L34"/>
  <c r="L33"/>
  <c r="AC41" i="63"/>
  <c r="AD41" s="1"/>
  <c r="AE41" s="1"/>
  <c r="AN27" i="66"/>
  <c r="AN28"/>
  <c r="AN70"/>
  <c r="AN68"/>
  <c r="AN26"/>
  <c r="AN72"/>
  <c r="AN60"/>
  <c r="AN71"/>
  <c r="AN25"/>
  <c r="AN69"/>
  <c r="AN29"/>
  <c r="AC68"/>
  <c r="AD68" s="1"/>
  <c r="AE68" s="1"/>
  <c r="AC27"/>
  <c r="AD27" s="1"/>
  <c r="AC71"/>
  <c r="AD71" s="1"/>
  <c r="AC26"/>
  <c r="AD26" s="1"/>
  <c r="AC25"/>
  <c r="AD25" s="1"/>
  <c r="AC28"/>
  <c r="AD28" s="1"/>
  <c r="AC69"/>
  <c r="AD69" s="1"/>
  <c r="AB70"/>
  <c r="AB60"/>
  <c r="AC72"/>
  <c r="AD72" s="1"/>
  <c r="AC29"/>
  <c r="AD29" s="1"/>
  <c r="AC32" i="63"/>
  <c r="AD32" s="1"/>
  <c r="AE32" s="1"/>
  <c r="AC42"/>
  <c r="AD42" s="1"/>
  <c r="AE42" s="1"/>
  <c r="AN40" i="62"/>
  <c r="AO40" s="1"/>
  <c r="AN27" i="64"/>
  <c r="AN33"/>
  <c r="AN28"/>
  <c r="AN26"/>
  <c r="AN31"/>
  <c r="AN30"/>
  <c r="AC37" i="63"/>
  <c r="AD37" s="1"/>
  <c r="AE37" s="1"/>
  <c r="AC34"/>
  <c r="AD34" s="1"/>
  <c r="AE34" s="1"/>
  <c r="AN44" i="62"/>
  <c r="AO44" s="1"/>
  <c r="AP44" s="1"/>
  <c r="AN29"/>
  <c r="AO29" s="1"/>
  <c r="AP29" s="1"/>
  <c r="N41" i="67"/>
  <c r="N40"/>
  <c r="N38"/>
  <c r="N36"/>
  <c r="N34"/>
  <c r="N42"/>
  <c r="N39"/>
  <c r="N37"/>
  <c r="N35"/>
  <c r="N33"/>
  <c r="AC33" i="63"/>
  <c r="AD33" s="1"/>
  <c r="AE33" s="1"/>
  <c r="AC28" i="64"/>
  <c r="AD28" s="1"/>
  <c r="AE28" s="1"/>
  <c r="AN32"/>
  <c r="AN29"/>
  <c r="O37" i="62"/>
  <c r="L35" i="65"/>
  <c r="N34"/>
  <c r="U40" i="62"/>
  <c r="O40"/>
  <c r="L34" i="65"/>
  <c r="AN38" i="62"/>
  <c r="AO38" s="1"/>
  <c r="AP38" s="1"/>
  <c r="AN28"/>
  <c r="AO28" s="1"/>
  <c r="AP28" s="1"/>
  <c r="AM38"/>
  <c r="AM37"/>
  <c r="AM40"/>
  <c r="N37" i="65"/>
  <c r="N36"/>
  <c r="O35"/>
  <c r="O34"/>
  <c r="O33"/>
  <c r="U38" i="62"/>
  <c r="O38"/>
  <c r="U37"/>
  <c r="N35" i="65"/>
  <c r="N33"/>
  <c r="L33"/>
  <c r="AN37" i="62"/>
  <c r="AO37" s="1"/>
  <c r="AP37" s="1"/>
  <c r="O37" i="65"/>
  <c r="M37"/>
  <c r="O36"/>
  <c r="M36"/>
  <c r="M35"/>
  <c r="M34"/>
  <c r="M33"/>
  <c r="AC32" i="64"/>
  <c r="AD32" s="1"/>
  <c r="AE32" s="1"/>
  <c r="AC29"/>
  <c r="AD29" s="1"/>
  <c r="AE29" s="1"/>
  <c r="N40" i="68"/>
  <c r="L40"/>
  <c r="N39"/>
  <c r="L39"/>
  <c r="N38"/>
  <c r="L38"/>
  <c r="N37"/>
  <c r="L37"/>
  <c r="N36"/>
  <c r="L36"/>
  <c r="N35"/>
  <c r="L35"/>
  <c r="N34"/>
  <c r="L34"/>
  <c r="N33"/>
  <c r="L33"/>
  <c r="AC33" i="64"/>
  <c r="AD33" s="1"/>
  <c r="AE33" s="1"/>
  <c r="AC31"/>
  <c r="AD31" s="1"/>
  <c r="AE31" s="1"/>
  <c r="M40" i="68"/>
  <c r="M39"/>
  <c r="M38"/>
  <c r="M37"/>
  <c r="M36"/>
  <c r="M35"/>
  <c r="M34"/>
  <c r="M33"/>
  <c r="AN37" i="63"/>
  <c r="AN36"/>
  <c r="AN31"/>
  <c r="AN42"/>
  <c r="AN30"/>
  <c r="AN41"/>
  <c r="AC35"/>
  <c r="AD35" s="1"/>
  <c r="AE35" s="1"/>
  <c r="M42" i="67"/>
  <c r="M41"/>
  <c r="L42"/>
  <c r="L41"/>
  <c r="M40"/>
  <c r="M39"/>
  <c r="M38"/>
  <c r="M37"/>
  <c r="M36"/>
  <c r="M35"/>
  <c r="M34"/>
  <c r="U41" i="63"/>
  <c r="M33" i="67"/>
  <c r="O39"/>
  <c r="O38"/>
  <c r="O37"/>
  <c r="AN35" i="63"/>
  <c r="AM41"/>
  <c r="L40" i="67"/>
  <c r="L39"/>
  <c r="L38"/>
  <c r="L37"/>
  <c r="L36"/>
  <c r="L35"/>
  <c r="L34"/>
  <c r="L33"/>
  <c r="LZ34" i="64" l="1"/>
  <c r="MA34"/>
  <c r="AE25" i="66"/>
  <c r="AE72"/>
  <c r="AE27"/>
  <c r="AE29"/>
  <c r="AE71"/>
  <c r="AE28"/>
  <c r="AE26"/>
  <c r="AE69"/>
  <c r="AP40" i="62"/>
  <c r="BZ2" i="66" l="1"/>
  <c r="HJ2" s="1"/>
  <c r="LV2" s="1"/>
  <c r="BZ3"/>
  <c r="HJ3" s="1"/>
  <c r="LV3" s="1"/>
  <c r="BZ4"/>
  <c r="HJ4" s="1"/>
  <c r="LV4" s="1"/>
  <c r="BZ5"/>
  <c r="HJ5" s="1"/>
  <c r="LV5" s="1"/>
  <c r="BZ6"/>
  <c r="HJ6" s="1"/>
  <c r="LV6" s="1"/>
  <c r="BZ7"/>
  <c r="HJ7" s="1"/>
  <c r="LV7" s="1"/>
  <c r="BZ8"/>
  <c r="HJ8" s="1"/>
  <c r="LV8" s="1"/>
  <c r="BZ62"/>
  <c r="BZ9"/>
  <c r="HJ9" s="1"/>
  <c r="LV9" s="1"/>
  <c r="BZ63"/>
  <c r="BZ10"/>
  <c r="HJ10" s="1"/>
  <c r="LV10" s="1"/>
  <c r="BZ11"/>
  <c r="HJ11" s="1"/>
  <c r="LV11" s="1"/>
  <c r="BZ12"/>
  <c r="HJ12" s="1"/>
  <c r="LV12" s="1"/>
  <c r="BZ13"/>
  <c r="HJ13" s="1"/>
  <c r="LV13" s="1"/>
  <c r="BZ14"/>
  <c r="HJ14" s="1"/>
  <c r="LV14" s="1"/>
  <c r="BZ15"/>
  <c r="HJ15" s="1"/>
  <c r="LV15" s="1"/>
  <c r="BZ16"/>
  <c r="HJ16" s="1"/>
  <c r="LV16" s="1"/>
  <c r="BZ17"/>
  <c r="HJ17" s="1"/>
  <c r="LV17" s="1"/>
  <c r="BZ18"/>
  <c r="HJ18" s="1"/>
  <c r="LV18" s="1"/>
  <c r="BZ19"/>
  <c r="HJ19" s="1"/>
  <c r="LV19" s="1"/>
  <c r="BZ20"/>
  <c r="HJ20" s="1"/>
  <c r="LV20" s="1"/>
  <c r="BZ21"/>
  <c r="HJ21" s="1"/>
  <c r="LV21" s="1"/>
  <c r="BZ64"/>
  <c r="BZ22"/>
  <c r="HJ22" s="1"/>
  <c r="LV22" s="1"/>
  <c r="BZ65"/>
  <c r="BZ66"/>
  <c r="BZ23"/>
  <c r="HJ23" s="1"/>
  <c r="LV23" s="1"/>
  <c r="BZ24"/>
  <c r="HJ24" s="1"/>
  <c r="LV24" s="1"/>
  <c r="BZ67"/>
  <c r="BZ25"/>
  <c r="HJ25" s="1"/>
  <c r="LV25" s="1"/>
  <c r="BZ26"/>
  <c r="HJ26" s="1"/>
  <c r="LV26" s="1"/>
  <c r="BZ71"/>
  <c r="HJ71" s="1"/>
  <c r="BZ27"/>
  <c r="HJ27" s="1"/>
  <c r="LV27" s="1"/>
  <c r="BZ60"/>
  <c r="BZ68"/>
  <c r="BZ69"/>
  <c r="BZ28"/>
  <c r="HJ28" s="1"/>
  <c r="LV28" s="1"/>
  <c r="BZ29"/>
  <c r="HJ29" s="1"/>
  <c r="LV29" s="1"/>
  <c r="BZ72"/>
  <c r="HJ72" s="1"/>
  <c r="BZ70"/>
  <c r="BZ61"/>
  <c r="CQ33" i="63"/>
  <c r="HK33" s="1"/>
  <c r="CQ32"/>
  <c r="HK32" s="1"/>
  <c r="CQ31"/>
  <c r="HK31" s="1"/>
  <c r="CQ42"/>
  <c r="HK42" s="1"/>
  <c r="CQ30"/>
  <c r="HK30" s="1"/>
  <c r="CQ41"/>
  <c r="CQ29"/>
  <c r="HK29" s="1"/>
  <c r="CQ28"/>
  <c r="HK28" s="1"/>
  <c r="LW28" s="1"/>
  <c r="CQ40"/>
  <c r="CQ27"/>
  <c r="HK27" s="1"/>
  <c r="CQ26"/>
  <c r="HK26" s="1"/>
  <c r="CQ25"/>
  <c r="HK25" s="1"/>
  <c r="CQ43"/>
  <c r="HK43" s="1"/>
  <c r="CQ24"/>
  <c r="HK24" s="1"/>
  <c r="LW24" s="1"/>
  <c r="CQ23"/>
  <c r="HK23" s="1"/>
  <c r="CQ22"/>
  <c r="HK22" s="1"/>
  <c r="CQ21"/>
  <c r="HK21" s="1"/>
  <c r="CQ20"/>
  <c r="HK20" s="1"/>
  <c r="LW20" s="1"/>
  <c r="CQ19"/>
  <c r="HK19" s="1"/>
  <c r="CQ18"/>
  <c r="HK18" s="1"/>
  <c r="CQ17"/>
  <c r="HK17" s="1"/>
  <c r="CQ16"/>
  <c r="HK16" s="1"/>
  <c r="LW16" s="1"/>
  <c r="CQ15"/>
  <c r="HK15" s="1"/>
  <c r="CQ14"/>
  <c r="HK14" s="1"/>
  <c r="CQ13"/>
  <c r="HK13" s="1"/>
  <c r="CQ12"/>
  <c r="HK12" s="1"/>
  <c r="CQ11"/>
  <c r="HK11" s="1"/>
  <c r="CQ10"/>
  <c r="HK10" s="1"/>
  <c r="CQ9"/>
  <c r="HK9" s="1"/>
  <c r="CQ8"/>
  <c r="HK8" s="1"/>
  <c r="CQ7"/>
  <c r="HK7" s="1"/>
  <c r="CQ6"/>
  <c r="HK6" s="1"/>
  <c r="CQ5"/>
  <c r="HK5" s="1"/>
  <c r="CQ4"/>
  <c r="HK4" s="1"/>
  <c r="LW4" s="1"/>
  <c r="CQ3"/>
  <c r="HK3" s="1"/>
  <c r="CQ4" i="62"/>
  <c r="HK4" s="1"/>
  <c r="CQ5"/>
  <c r="HK5" s="1"/>
  <c r="CQ6"/>
  <c r="HK6" s="1"/>
  <c r="CQ7"/>
  <c r="HK7" s="1"/>
  <c r="CQ8"/>
  <c r="HK8" s="1"/>
  <c r="CQ9"/>
  <c r="HK9" s="1"/>
  <c r="CQ10"/>
  <c r="HK10" s="1"/>
  <c r="CQ11"/>
  <c r="HK11" s="1"/>
  <c r="CQ45"/>
  <c r="HK45" s="1"/>
  <c r="CQ12"/>
  <c r="HK12" s="1"/>
  <c r="CQ13"/>
  <c r="HK13" s="1"/>
  <c r="CQ15"/>
  <c r="HK15" s="1"/>
  <c r="CQ42"/>
  <c r="HK42" s="1"/>
  <c r="CQ16"/>
  <c r="HK16" s="1"/>
  <c r="CQ17"/>
  <c r="HK17" s="1"/>
  <c r="CQ18"/>
  <c r="HK18" s="1"/>
  <c r="CQ19"/>
  <c r="HK19" s="1"/>
  <c r="CQ41"/>
  <c r="CQ43"/>
  <c r="HK43" s="1"/>
  <c r="CQ20"/>
  <c r="HK20" s="1"/>
  <c r="CQ21"/>
  <c r="HK21" s="1"/>
  <c r="CQ22"/>
  <c r="HK22" s="1"/>
  <c r="CQ23"/>
  <c r="HK23" s="1"/>
  <c r="CQ24"/>
  <c r="HK24" s="1"/>
  <c r="CQ25"/>
  <c r="HK25" s="1"/>
  <c r="CQ26"/>
  <c r="HK26" s="1"/>
  <c r="CQ27"/>
  <c r="HK27" s="1"/>
  <c r="CQ40"/>
  <c r="CQ28"/>
  <c r="HK28" s="1"/>
  <c r="CQ29"/>
  <c r="HK29" s="1"/>
  <c r="CQ44"/>
  <c r="HK44" s="1"/>
  <c r="CQ3"/>
  <c r="HK3" s="1"/>
  <c r="M2"/>
  <c r="N2" s="1"/>
  <c r="O2" s="1"/>
  <c r="S2"/>
  <c r="T2" s="1"/>
  <c r="U2" s="1"/>
  <c r="AK2"/>
  <c r="AL2"/>
  <c r="AM2" s="1"/>
  <c r="CE4" i="31"/>
  <c r="CF4"/>
  <c r="CG4" s="1"/>
  <c r="CE5"/>
  <c r="CF5"/>
  <c r="CH5" s="1"/>
  <c r="CI5" s="1"/>
  <c r="CJ5" s="1"/>
  <c r="CE6"/>
  <c r="CF6"/>
  <c r="CG6" s="1"/>
  <c r="CE7"/>
  <c r="CF7"/>
  <c r="CG7" s="1"/>
  <c r="BU5"/>
  <c r="BV5"/>
  <c r="BW5" s="1"/>
  <c r="BU6"/>
  <c r="BV6"/>
  <c r="BW6" s="1"/>
  <c r="BU7"/>
  <c r="BV7"/>
  <c r="BW7" s="1"/>
  <c r="BH5"/>
  <c r="BL5" s="1"/>
  <c r="BK5"/>
  <c r="BH6"/>
  <c r="BL6" s="1"/>
  <c r="BK6"/>
  <c r="BK7"/>
  <c r="BL7"/>
  <c r="BM7" s="1"/>
  <c r="AD6"/>
  <c r="AG6" s="1"/>
  <c r="AG7"/>
  <c r="AH7"/>
  <c r="AI7" s="1"/>
  <c r="CK33" i="64"/>
  <c r="HJ33" s="1"/>
  <c r="LV33" s="1"/>
  <c r="AV33"/>
  <c r="AW33"/>
  <c r="AX33" s="1"/>
  <c r="BG33"/>
  <c r="BH33"/>
  <c r="BI33" s="1"/>
  <c r="BR33"/>
  <c r="BS33"/>
  <c r="BT33" s="1"/>
  <c r="CC33"/>
  <c r="CD33"/>
  <c r="CE33" s="1"/>
  <c r="CQ2" i="62"/>
  <c r="HK2" s="1"/>
  <c r="LW14" i="63" l="1"/>
  <c r="LW25"/>
  <c r="LW5"/>
  <c r="LW9"/>
  <c r="LW13"/>
  <c r="LW17"/>
  <c r="LW21"/>
  <c r="LW30"/>
  <c r="LW6"/>
  <c r="LW8"/>
  <c r="LW12"/>
  <c r="LW27"/>
  <c r="LW10"/>
  <c r="LW18"/>
  <c r="LW22"/>
  <c r="LW3"/>
  <c r="LW7"/>
  <c r="LW11"/>
  <c r="LW15"/>
  <c r="LW19"/>
  <c r="LW23"/>
  <c r="LW26"/>
  <c r="LW29"/>
  <c r="LW31"/>
  <c r="LW25" i="62"/>
  <c r="LW19"/>
  <c r="LW8"/>
  <c r="LW29"/>
  <c r="LW26"/>
  <c r="LW22"/>
  <c r="LW16"/>
  <c r="LW12"/>
  <c r="LW9"/>
  <c r="LW5"/>
  <c r="LW27"/>
  <c r="LW23"/>
  <c r="LW17"/>
  <c r="LW13"/>
  <c r="LW10"/>
  <c r="LW6"/>
  <c r="LW2"/>
  <c r="LW28"/>
  <c r="LW21"/>
  <c r="LW4"/>
  <c r="LW3"/>
  <c r="LW24"/>
  <c r="LW20"/>
  <c r="LW18"/>
  <c r="LW15"/>
  <c r="LW11"/>
  <c r="LW7"/>
  <c r="CH4" i="31"/>
  <c r="CI4" s="1"/>
  <c r="CJ4" s="1"/>
  <c r="CH7"/>
  <c r="CI7" s="1"/>
  <c r="CJ7" s="1"/>
  <c r="BN5"/>
  <c r="BO5" s="1"/>
  <c r="BP5" s="1"/>
  <c r="BM5"/>
  <c r="AH6"/>
  <c r="CH6"/>
  <c r="CI6" s="1"/>
  <c r="CJ6" s="1"/>
  <c r="CG5"/>
  <c r="CL33" i="64"/>
  <c r="CM33" s="1"/>
  <c r="CR33"/>
  <c r="CS33" s="1"/>
  <c r="O3" i="65"/>
  <c r="M3"/>
  <c r="L3"/>
  <c r="N3"/>
  <c r="S40" i="68"/>
  <c r="R40"/>
  <c r="Q40"/>
  <c r="P40"/>
  <c r="CF33" i="64"/>
  <c r="CG33" s="1"/>
  <c r="CH33" s="1"/>
  <c r="BU33"/>
  <c r="BV33" s="1"/>
  <c r="BW33" s="1"/>
  <c r="AN2" i="62"/>
  <c r="AO2" s="1"/>
  <c r="AP2" s="1"/>
  <c r="BX7" i="31"/>
  <c r="BY7" s="1"/>
  <c r="BZ7" s="1"/>
  <c r="BX5"/>
  <c r="BY5" s="1"/>
  <c r="BZ5" s="1"/>
  <c r="BX6"/>
  <c r="BY6" s="1"/>
  <c r="BZ6" s="1"/>
  <c r="BN7"/>
  <c r="BO7" s="1"/>
  <c r="BP7" s="1"/>
  <c r="BM6"/>
  <c r="BN6"/>
  <c r="BO6" s="1"/>
  <c r="BP6" s="1"/>
  <c r="AJ7"/>
  <c r="AK7" s="1"/>
  <c r="AL7" s="1"/>
  <c r="BJ33" i="64"/>
  <c r="BK33" s="1"/>
  <c r="BL33" s="1"/>
  <c r="AY33"/>
  <c r="AZ33" s="1"/>
  <c r="BA33" s="1"/>
  <c r="AO33"/>
  <c r="AP33" s="1"/>
  <c r="CK32"/>
  <c r="HJ32" s="1"/>
  <c r="LV32" s="1"/>
  <c r="CD32"/>
  <c r="CE32" s="1"/>
  <c r="CC32"/>
  <c r="BS32"/>
  <c r="BT32" s="1"/>
  <c r="BR32"/>
  <c r="BH32"/>
  <c r="BI32" s="1"/>
  <c r="BG32"/>
  <c r="AW32"/>
  <c r="AX32" s="1"/>
  <c r="AV32"/>
  <c r="AO32"/>
  <c r="AP32" s="1"/>
  <c r="CK31"/>
  <c r="HJ31" s="1"/>
  <c r="LV31" s="1"/>
  <c r="CD31"/>
  <c r="CE31" s="1"/>
  <c r="CC31"/>
  <c r="BS31"/>
  <c r="BT31" s="1"/>
  <c r="BR31"/>
  <c r="BH31"/>
  <c r="BI31" s="1"/>
  <c r="BG31"/>
  <c r="AW31"/>
  <c r="AX31" s="1"/>
  <c r="AV31"/>
  <c r="AO31"/>
  <c r="AP31" s="1"/>
  <c r="CK30"/>
  <c r="HJ30" s="1"/>
  <c r="LV30" s="1"/>
  <c r="CD30"/>
  <c r="CE30" s="1"/>
  <c r="CC30"/>
  <c r="BS30"/>
  <c r="BT30" s="1"/>
  <c r="BR30"/>
  <c r="BH30"/>
  <c r="BI30" s="1"/>
  <c r="BG30"/>
  <c r="AW30"/>
  <c r="AX30" s="1"/>
  <c r="AV30"/>
  <c r="AO30"/>
  <c r="AP30" s="1"/>
  <c r="CK29"/>
  <c r="HJ29" s="1"/>
  <c r="LV29" s="1"/>
  <c r="CD29"/>
  <c r="CE29" s="1"/>
  <c r="CC29"/>
  <c r="BS29"/>
  <c r="BT29" s="1"/>
  <c r="BR29"/>
  <c r="BH29"/>
  <c r="BI29" s="1"/>
  <c r="BG29"/>
  <c r="AW29"/>
  <c r="AX29" s="1"/>
  <c r="AV29"/>
  <c r="AO29"/>
  <c r="AP29" s="1"/>
  <c r="CK28"/>
  <c r="HJ28" s="1"/>
  <c r="LV28" s="1"/>
  <c r="CD28"/>
  <c r="CE28" s="1"/>
  <c r="CC28"/>
  <c r="BS28"/>
  <c r="BT28" s="1"/>
  <c r="BR28"/>
  <c r="BH28"/>
  <c r="BI28" s="1"/>
  <c r="BG28"/>
  <c r="AW28"/>
  <c r="AX28" s="1"/>
  <c r="AV28"/>
  <c r="AO28"/>
  <c r="AP28" s="1"/>
  <c r="BZ56" i="66"/>
  <c r="BS56"/>
  <c r="BU56" s="1"/>
  <c r="BV56" s="1"/>
  <c r="BW56" s="1"/>
  <c r="BR56"/>
  <c r="BH56"/>
  <c r="BJ56" s="1"/>
  <c r="BK56" s="1"/>
  <c r="BL56" s="1"/>
  <c r="BG56"/>
  <c r="AW56"/>
  <c r="AY56" s="1"/>
  <c r="AZ56" s="1"/>
  <c r="BA56" s="1"/>
  <c r="AV56"/>
  <c r="AO56"/>
  <c r="AP56" s="1"/>
  <c r="CP56"/>
  <c r="CR56" s="1"/>
  <c r="CS56" s="1"/>
  <c r="CT56" s="1"/>
  <c r="CO56"/>
  <c r="CO57"/>
  <c r="CP57"/>
  <c r="CQ57" s="1"/>
  <c r="AV57"/>
  <c r="AW57"/>
  <c r="AX57" s="1"/>
  <c r="BG57"/>
  <c r="BH57"/>
  <c r="BI57" s="1"/>
  <c r="BR57"/>
  <c r="BS57"/>
  <c r="BT57" s="1"/>
  <c r="BZ57"/>
  <c r="BZ55"/>
  <c r="BS55"/>
  <c r="BT55" s="1"/>
  <c r="BR55"/>
  <c r="BH55"/>
  <c r="BI55" s="1"/>
  <c r="BG55"/>
  <c r="AW55"/>
  <c r="AX55" s="1"/>
  <c r="AV55"/>
  <c r="CP55"/>
  <c r="CQ55" s="1"/>
  <c r="CO55"/>
  <c r="BZ54"/>
  <c r="BS54"/>
  <c r="BT54" s="1"/>
  <c r="BR54"/>
  <c r="BH54"/>
  <c r="BI54" s="1"/>
  <c r="BG54"/>
  <c r="AW54"/>
  <c r="AX54" s="1"/>
  <c r="AV54"/>
  <c r="CP54"/>
  <c r="CQ54" s="1"/>
  <c r="CO54"/>
  <c r="BZ53"/>
  <c r="BS53"/>
  <c r="BT53" s="1"/>
  <c r="BR53"/>
  <c r="BH53"/>
  <c r="BI53" s="1"/>
  <c r="BG53"/>
  <c r="AW53"/>
  <c r="AX53" s="1"/>
  <c r="AV53"/>
  <c r="CP53"/>
  <c r="CQ53" s="1"/>
  <c r="CO53"/>
  <c r="HL33" i="64" l="1"/>
  <c r="AI6" i="31"/>
  <c r="AJ6"/>
  <c r="AK6" s="1"/>
  <c r="AL6" s="1"/>
  <c r="CR31" i="64"/>
  <c r="CS31" s="1"/>
  <c r="CL31"/>
  <c r="CM31" s="1"/>
  <c r="CR32"/>
  <c r="CS32" s="1"/>
  <c r="CL32"/>
  <c r="CM32" s="1"/>
  <c r="CL28"/>
  <c r="CM28" s="1"/>
  <c r="CR28"/>
  <c r="CS28" s="1"/>
  <c r="CR29"/>
  <c r="CS29" s="1"/>
  <c r="CL29"/>
  <c r="CM29" s="1"/>
  <c r="CR30"/>
  <c r="CS30" s="1"/>
  <c r="CL30"/>
  <c r="CM30" s="1"/>
  <c r="AK3" i="69"/>
  <c r="AK3" i="67"/>
  <c r="AK3" i="65"/>
  <c r="AK3" i="68"/>
  <c r="BU28" i="64"/>
  <c r="BV28" s="1"/>
  <c r="BW28" s="1"/>
  <c r="R35" i="68"/>
  <c r="AY28" i="64"/>
  <c r="AZ28" s="1"/>
  <c r="BA28" s="1"/>
  <c r="P35" i="68"/>
  <c r="BJ28" i="64"/>
  <c r="BK28" s="1"/>
  <c r="BL28" s="1"/>
  <c r="Q35" i="68"/>
  <c r="CF28" i="64"/>
  <c r="CG28" s="1"/>
  <c r="CH28" s="1"/>
  <c r="S35" i="68"/>
  <c r="AY29" i="64"/>
  <c r="AZ29" s="1"/>
  <c r="BA29" s="1"/>
  <c r="P36" i="68"/>
  <c r="BJ29" i="64"/>
  <c r="BK29" s="1"/>
  <c r="BL29" s="1"/>
  <c r="Q36" i="68"/>
  <c r="BU29" i="64"/>
  <c r="BV29" s="1"/>
  <c r="BW29" s="1"/>
  <c r="R36" i="68"/>
  <c r="CF29" i="64"/>
  <c r="CG29" s="1"/>
  <c r="CH29" s="1"/>
  <c r="S36" i="68"/>
  <c r="AY30" i="64"/>
  <c r="AZ30" s="1"/>
  <c r="BA30" s="1"/>
  <c r="P37" i="68"/>
  <c r="BJ30" i="64"/>
  <c r="BK30" s="1"/>
  <c r="BL30" s="1"/>
  <c r="Q37" i="68"/>
  <c r="BU30" i="64"/>
  <c r="BV30" s="1"/>
  <c r="BW30" s="1"/>
  <c r="R37" i="68"/>
  <c r="CF30" i="64"/>
  <c r="CG30" s="1"/>
  <c r="CH30" s="1"/>
  <c r="S37" i="68"/>
  <c r="AY31" i="64"/>
  <c r="AZ31" s="1"/>
  <c r="BA31" s="1"/>
  <c r="P38" i="68"/>
  <c r="BJ31" i="64"/>
  <c r="BK31" s="1"/>
  <c r="BL31" s="1"/>
  <c r="Q38" i="68"/>
  <c r="BU31" i="64"/>
  <c r="BV31" s="1"/>
  <c r="BW31" s="1"/>
  <c r="R38" i="68"/>
  <c r="CF31" i="64"/>
  <c r="CG31" s="1"/>
  <c r="CH31" s="1"/>
  <c r="S38" i="68"/>
  <c r="AY32" i="64"/>
  <c r="AZ32" s="1"/>
  <c r="BA32" s="1"/>
  <c r="P39" i="68"/>
  <c r="BJ32" i="64"/>
  <c r="BK32" s="1"/>
  <c r="BL32" s="1"/>
  <c r="Q39" i="68"/>
  <c r="BU32" i="64"/>
  <c r="BV32" s="1"/>
  <c r="BW32" s="1"/>
  <c r="R39" i="68"/>
  <c r="CF32" i="64"/>
  <c r="CG32" s="1"/>
  <c r="CH32" s="1"/>
  <c r="S39" i="68"/>
  <c r="CT33" i="64"/>
  <c r="K40" i="68"/>
  <c r="J40"/>
  <c r="CN33" i="64"/>
  <c r="AX56" i="66"/>
  <c r="CQ56"/>
  <c r="BT56"/>
  <c r="BJ57"/>
  <c r="BK57" s="1"/>
  <c r="BL57" s="1"/>
  <c r="AO57"/>
  <c r="AP57" s="1"/>
  <c r="BI56"/>
  <c r="CC56"/>
  <c r="BU57"/>
  <c r="BV57" s="1"/>
  <c r="BW57" s="1"/>
  <c r="AY57"/>
  <c r="AZ57" s="1"/>
  <c r="BA57" s="1"/>
  <c r="CR57"/>
  <c r="CS57" s="1"/>
  <c r="CT57" s="1"/>
  <c r="CR53"/>
  <c r="CS53" s="1"/>
  <c r="CT53" s="1"/>
  <c r="AY53"/>
  <c r="AZ53" s="1"/>
  <c r="BA53" s="1"/>
  <c r="BJ53"/>
  <c r="BK53" s="1"/>
  <c r="BL53" s="1"/>
  <c r="BU53"/>
  <c r="BV53" s="1"/>
  <c r="BW53" s="1"/>
  <c r="AY54"/>
  <c r="AZ54" s="1"/>
  <c r="BA54" s="1"/>
  <c r="CR55"/>
  <c r="CS55" s="1"/>
  <c r="CT55" s="1"/>
  <c r="AO55"/>
  <c r="AP55" s="1"/>
  <c r="AY55"/>
  <c r="AZ55" s="1"/>
  <c r="BA55" s="1"/>
  <c r="BJ55"/>
  <c r="BK55" s="1"/>
  <c r="BL55" s="1"/>
  <c r="BU55"/>
  <c r="BV55" s="1"/>
  <c r="BW55" s="1"/>
  <c r="AO53"/>
  <c r="AP53" s="1"/>
  <c r="CR54"/>
  <c r="CS54" s="1"/>
  <c r="CT54" s="1"/>
  <c r="AO54"/>
  <c r="AP54" s="1"/>
  <c r="BJ54"/>
  <c r="BK54" s="1"/>
  <c r="BL54" s="1"/>
  <c r="BU54"/>
  <c r="BV54" s="1"/>
  <c r="BW54" s="1"/>
  <c r="CK2" i="64"/>
  <c r="HJ2" s="1"/>
  <c r="LV2" s="1"/>
  <c r="CK2" i="62"/>
  <c r="HJ2" s="1"/>
  <c r="LV2" s="1"/>
  <c r="CK3"/>
  <c r="HJ3" s="1"/>
  <c r="LV3" s="1"/>
  <c r="CK4"/>
  <c r="HJ4" s="1"/>
  <c r="LV4" s="1"/>
  <c r="CK5"/>
  <c r="HJ5" s="1"/>
  <c r="LV5" s="1"/>
  <c r="CK6"/>
  <c r="HJ6" s="1"/>
  <c r="LV6" s="1"/>
  <c r="CK7"/>
  <c r="HJ7" s="1"/>
  <c r="LV7" s="1"/>
  <c r="CK8"/>
  <c r="HJ8" s="1"/>
  <c r="LV8" s="1"/>
  <c r="CK9"/>
  <c r="HJ9" s="1"/>
  <c r="LV9" s="1"/>
  <c r="CK10"/>
  <c r="HJ10" s="1"/>
  <c r="LV10" s="1"/>
  <c r="CK11"/>
  <c r="HJ11" s="1"/>
  <c r="LV11" s="1"/>
  <c r="CK45"/>
  <c r="HJ45" s="1"/>
  <c r="CK12"/>
  <c r="HJ12" s="1"/>
  <c r="LV12" s="1"/>
  <c r="CK13"/>
  <c r="HJ13" s="1"/>
  <c r="LV13" s="1"/>
  <c r="CK15"/>
  <c r="HJ15" s="1"/>
  <c r="LV15" s="1"/>
  <c r="CK42"/>
  <c r="HJ42" s="1"/>
  <c r="CK16"/>
  <c r="HJ16" s="1"/>
  <c r="LV16" s="1"/>
  <c r="CK17"/>
  <c r="HJ17" s="1"/>
  <c r="LV17" s="1"/>
  <c r="CK18"/>
  <c r="HJ18" s="1"/>
  <c r="LV18" s="1"/>
  <c r="CK19"/>
  <c r="HJ19" s="1"/>
  <c r="LV19" s="1"/>
  <c r="CK41"/>
  <c r="CK43"/>
  <c r="HJ43" s="1"/>
  <c r="CK20"/>
  <c r="HJ20" s="1"/>
  <c r="LV20" s="1"/>
  <c r="CK21"/>
  <c r="HJ21" s="1"/>
  <c r="LV21" s="1"/>
  <c r="CK22"/>
  <c r="HJ22" s="1"/>
  <c r="LV22" s="1"/>
  <c r="CK23"/>
  <c r="HJ23" s="1"/>
  <c r="LV23" s="1"/>
  <c r="CK24"/>
  <c r="HJ24" s="1"/>
  <c r="LV24" s="1"/>
  <c r="CK25"/>
  <c r="HJ25" s="1"/>
  <c r="LV25" s="1"/>
  <c r="CK26"/>
  <c r="HJ26" s="1"/>
  <c r="LV26" s="1"/>
  <c r="CK27"/>
  <c r="HJ27" s="1"/>
  <c r="LV27" s="1"/>
  <c r="CK40"/>
  <c r="CK28"/>
  <c r="HJ28" s="1"/>
  <c r="LV28" s="1"/>
  <c r="CK29"/>
  <c r="HJ29" s="1"/>
  <c r="LV29" s="1"/>
  <c r="CK44"/>
  <c r="HJ44" s="1"/>
  <c r="CO27" i="66"/>
  <c r="CP27"/>
  <c r="CQ27" s="1"/>
  <c r="AV27"/>
  <c r="AW27"/>
  <c r="BG27"/>
  <c r="BH27"/>
  <c r="BI27" s="1"/>
  <c r="BR27"/>
  <c r="BS27"/>
  <c r="BT27" s="1"/>
  <c r="CO60"/>
  <c r="CP60"/>
  <c r="CQ60" s="1"/>
  <c r="AV60"/>
  <c r="AW60"/>
  <c r="P37" i="69" s="1"/>
  <c r="BG60" i="66"/>
  <c r="BH60"/>
  <c r="BR60"/>
  <c r="BS60"/>
  <c r="CO68"/>
  <c r="CP68"/>
  <c r="AV68"/>
  <c r="AW68"/>
  <c r="P38" i="69" s="1"/>
  <c r="BG68" i="66"/>
  <c r="BH68"/>
  <c r="BR68"/>
  <c r="BS68"/>
  <c r="CO69"/>
  <c r="CP69"/>
  <c r="AV69"/>
  <c r="AW69"/>
  <c r="P39" i="69" s="1"/>
  <c r="BG69" i="66"/>
  <c r="BH69"/>
  <c r="BR69"/>
  <c r="BS69"/>
  <c r="CO28"/>
  <c r="CP28"/>
  <c r="CQ28" s="1"/>
  <c r="AV28"/>
  <c r="AW28"/>
  <c r="BG28"/>
  <c r="BH28"/>
  <c r="BI28" s="1"/>
  <c r="BR28"/>
  <c r="BS28"/>
  <c r="BT28" s="1"/>
  <c r="CO29"/>
  <c r="CP29"/>
  <c r="CQ29" s="1"/>
  <c r="AV29"/>
  <c r="AW29"/>
  <c r="BG29"/>
  <c r="BH29"/>
  <c r="BI29" s="1"/>
  <c r="BR29"/>
  <c r="BS29"/>
  <c r="BT29" s="1"/>
  <c r="CO72"/>
  <c r="CP72"/>
  <c r="CQ72" s="1"/>
  <c r="AV72"/>
  <c r="AW72"/>
  <c r="BG72"/>
  <c r="BH72"/>
  <c r="BI72" s="1"/>
  <c r="BR72"/>
  <c r="BS72"/>
  <c r="BT72" s="1"/>
  <c r="CO70"/>
  <c r="CP70"/>
  <c r="AV70"/>
  <c r="AW70"/>
  <c r="P43" i="69" s="1"/>
  <c r="BG70" i="66"/>
  <c r="BH70"/>
  <c r="BR70"/>
  <c r="BS70"/>
  <c r="HM33" i="64" l="1"/>
  <c r="LX33"/>
  <c r="P42" i="69"/>
  <c r="AX72" i="66"/>
  <c r="P41" i="69"/>
  <c r="AX29" i="66"/>
  <c r="P40" i="69"/>
  <c r="AX28" i="66"/>
  <c r="P36" i="69"/>
  <c r="AX27" i="66"/>
  <c r="CP33" i="64"/>
  <c r="CO33"/>
  <c r="HN33"/>
  <c r="CU33"/>
  <c r="HL32"/>
  <c r="HL31"/>
  <c r="LX31" s="1"/>
  <c r="HL28"/>
  <c r="LX28" s="1"/>
  <c r="HL29"/>
  <c r="LX29" s="1"/>
  <c r="HL30"/>
  <c r="LX30" s="1"/>
  <c r="GZ72" i="66"/>
  <c r="HA72" s="1"/>
  <c r="HF72"/>
  <c r="HG72" s="1"/>
  <c r="CQ70"/>
  <c r="GZ70"/>
  <c r="HA70" s="1"/>
  <c r="HF70"/>
  <c r="HG70" s="1"/>
  <c r="HF29"/>
  <c r="HG29" s="1"/>
  <c r="GZ29"/>
  <c r="HA29" s="1"/>
  <c r="HF28"/>
  <c r="HG28" s="1"/>
  <c r="GZ28"/>
  <c r="HA28" s="1"/>
  <c r="CQ69"/>
  <c r="HF69"/>
  <c r="HG69" s="1"/>
  <c r="GZ69"/>
  <c r="HA69" s="1"/>
  <c r="CQ68"/>
  <c r="HF68"/>
  <c r="HG68" s="1"/>
  <c r="GZ68"/>
  <c r="HA68" s="1"/>
  <c r="HF27"/>
  <c r="HG27" s="1"/>
  <c r="GZ27"/>
  <c r="HA27" s="1"/>
  <c r="CN28" i="64"/>
  <c r="BT70" i="66"/>
  <c r="R43" i="69"/>
  <c r="BI70" i="66"/>
  <c r="Q43" i="69"/>
  <c r="R42"/>
  <c r="Q42"/>
  <c r="BT68" i="66"/>
  <c r="R38" i="69"/>
  <c r="BI68" i="66"/>
  <c r="Q38" i="69"/>
  <c r="BT60" i="66"/>
  <c r="R37" i="69"/>
  <c r="BI60" i="66"/>
  <c r="Q37" i="69"/>
  <c r="R36"/>
  <c r="Q36"/>
  <c r="R41"/>
  <c r="Q41"/>
  <c r="R40"/>
  <c r="Q40"/>
  <c r="BT69" i="66"/>
  <c r="R39" i="69"/>
  <c r="BI69" i="66"/>
  <c r="Q39" i="69"/>
  <c r="CA29" i="66"/>
  <c r="CB29" s="1"/>
  <c r="CG29"/>
  <c r="CH29" s="1"/>
  <c r="AX69"/>
  <c r="CA69"/>
  <c r="CB69" s="1"/>
  <c r="CG69"/>
  <c r="CH69" s="1"/>
  <c r="AX68"/>
  <c r="CA68"/>
  <c r="CB68" s="1"/>
  <c r="CG68"/>
  <c r="CH68" s="1"/>
  <c r="AX60"/>
  <c r="CA60"/>
  <c r="CG60"/>
  <c r="AX70"/>
  <c r="CA70"/>
  <c r="CB70" s="1"/>
  <c r="CG70"/>
  <c r="CH70" s="1"/>
  <c r="CA72"/>
  <c r="CB72" s="1"/>
  <c r="CG72"/>
  <c r="CH72" s="1"/>
  <c r="CA28"/>
  <c r="CB28" s="1"/>
  <c r="CG28"/>
  <c r="CH28" s="1"/>
  <c r="CA27"/>
  <c r="CB27" s="1"/>
  <c r="CG27"/>
  <c r="CH27" s="1"/>
  <c r="CN32" i="64"/>
  <c r="CN30"/>
  <c r="CV33"/>
  <c r="K39" i="68"/>
  <c r="J39"/>
  <c r="K38"/>
  <c r="J38"/>
  <c r="K37"/>
  <c r="J37"/>
  <c r="K36"/>
  <c r="J36"/>
  <c r="K35"/>
  <c r="J35"/>
  <c r="CN31" i="64"/>
  <c r="CN29"/>
  <c r="CO29" s="1"/>
  <c r="CT32"/>
  <c r="CT31"/>
  <c r="CT30"/>
  <c r="CT29"/>
  <c r="CT28"/>
  <c r="CD56" i="66"/>
  <c r="CE56"/>
  <c r="CC57"/>
  <c r="CE57" s="1"/>
  <c r="CC54"/>
  <c r="CC53"/>
  <c r="CC55"/>
  <c r="CR60"/>
  <c r="CS60" s="1"/>
  <c r="CR29"/>
  <c r="CS29" s="1"/>
  <c r="CT29" s="1"/>
  <c r="AO70"/>
  <c r="AY72"/>
  <c r="AZ72" s="1"/>
  <c r="BA72" s="1"/>
  <c r="BU29"/>
  <c r="BV29" s="1"/>
  <c r="BW29" s="1"/>
  <c r="AO69"/>
  <c r="AY68"/>
  <c r="AZ68" s="1"/>
  <c r="BA68" s="1"/>
  <c r="BU60"/>
  <c r="BV60" s="1"/>
  <c r="BW60" s="1"/>
  <c r="BJ70"/>
  <c r="BK70" s="1"/>
  <c r="BL70" s="1"/>
  <c r="AY29"/>
  <c r="AZ29" s="1"/>
  <c r="BA29" s="1"/>
  <c r="BJ69"/>
  <c r="BK69" s="1"/>
  <c r="BL69" s="1"/>
  <c r="AY60"/>
  <c r="AZ60" s="1"/>
  <c r="BA60" s="1"/>
  <c r="BU70"/>
  <c r="BV70" s="1"/>
  <c r="BW70" s="1"/>
  <c r="AY70"/>
  <c r="AZ70" s="1"/>
  <c r="BA70" s="1"/>
  <c r="CR70"/>
  <c r="CS70" s="1"/>
  <c r="BJ29"/>
  <c r="BK29" s="1"/>
  <c r="BL29" s="1"/>
  <c r="AO29"/>
  <c r="AY28"/>
  <c r="AZ28" s="1"/>
  <c r="BA28" s="1"/>
  <c r="BU69"/>
  <c r="BV69" s="1"/>
  <c r="BW69" s="1"/>
  <c r="AY69"/>
  <c r="AZ69" s="1"/>
  <c r="BA69" s="1"/>
  <c r="CR69"/>
  <c r="CS69" s="1"/>
  <c r="BJ60"/>
  <c r="BK60" s="1"/>
  <c r="BL60" s="1"/>
  <c r="AO60"/>
  <c r="AY27"/>
  <c r="AZ27" s="1"/>
  <c r="BA27" s="1"/>
  <c r="BU72"/>
  <c r="BV72" s="1"/>
  <c r="BW72" s="1"/>
  <c r="CR72"/>
  <c r="CS72" s="1"/>
  <c r="CT72" s="1"/>
  <c r="BU28"/>
  <c r="BV28" s="1"/>
  <c r="BW28" s="1"/>
  <c r="CR28"/>
  <c r="CS28" s="1"/>
  <c r="CT28" s="1"/>
  <c r="BU68"/>
  <c r="BV68" s="1"/>
  <c r="BW68" s="1"/>
  <c r="CR68"/>
  <c r="CS68" s="1"/>
  <c r="BU27"/>
  <c r="BV27" s="1"/>
  <c r="BW27" s="1"/>
  <c r="CR27"/>
  <c r="CS27" s="1"/>
  <c r="CT27" s="1"/>
  <c r="BJ72"/>
  <c r="BK72" s="1"/>
  <c r="BL72" s="1"/>
  <c r="AO72"/>
  <c r="BJ28"/>
  <c r="BK28" s="1"/>
  <c r="BL28" s="1"/>
  <c r="AO28"/>
  <c r="BJ68"/>
  <c r="BK68" s="1"/>
  <c r="BL68" s="1"/>
  <c r="AO68"/>
  <c r="BJ27"/>
  <c r="BK27" s="1"/>
  <c r="BL27" s="1"/>
  <c r="AO27"/>
  <c r="HM32" i="64" l="1"/>
  <c r="LX32"/>
  <c r="HO33"/>
  <c r="LY33"/>
  <c r="HM30"/>
  <c r="HM31"/>
  <c r="HM28"/>
  <c r="HM29"/>
  <c r="HP33"/>
  <c r="AP27" i="66"/>
  <c r="CI27"/>
  <c r="CJ27" s="1"/>
  <c r="AP28"/>
  <c r="CI28"/>
  <c r="CJ28" s="1"/>
  <c r="AP29"/>
  <c r="CI29"/>
  <c r="CJ29" s="1"/>
  <c r="AP72"/>
  <c r="CI72"/>
  <c r="CJ72" s="1"/>
  <c r="HN31" i="64"/>
  <c r="LY31" s="1"/>
  <c r="LZ31" s="1"/>
  <c r="CU31"/>
  <c r="HN29"/>
  <c r="LY29" s="1"/>
  <c r="LZ29" s="1"/>
  <c r="CU29"/>
  <c r="CP32"/>
  <c r="CO32"/>
  <c r="HN30"/>
  <c r="LY30" s="1"/>
  <c r="LZ30" s="1"/>
  <c r="CU30"/>
  <c r="CP31"/>
  <c r="CO31"/>
  <c r="CP30"/>
  <c r="CO30"/>
  <c r="HN28"/>
  <c r="LY28" s="1"/>
  <c r="LZ28" s="1"/>
  <c r="CU28"/>
  <c r="HN32"/>
  <c r="HP32" s="1"/>
  <c r="CU32"/>
  <c r="CP28"/>
  <c r="CO28"/>
  <c r="HL28" i="66"/>
  <c r="LX28" s="1"/>
  <c r="HL72"/>
  <c r="HM72" s="1"/>
  <c r="HL27"/>
  <c r="LX27" s="1"/>
  <c r="HL29"/>
  <c r="LX29" s="1"/>
  <c r="HH70"/>
  <c r="HB70"/>
  <c r="HB27"/>
  <c r="HC27" s="1"/>
  <c r="HH27"/>
  <c r="HI27" s="1"/>
  <c r="HB69"/>
  <c r="HH69"/>
  <c r="HH28"/>
  <c r="HI28" s="1"/>
  <c r="HB28"/>
  <c r="HC28" s="1"/>
  <c r="HH68"/>
  <c r="HB68"/>
  <c r="HH72"/>
  <c r="HI72" s="1"/>
  <c r="LM72" s="1"/>
  <c r="HB72"/>
  <c r="HC72" s="1"/>
  <c r="HH29"/>
  <c r="HI29" s="1"/>
  <c r="HB29"/>
  <c r="HC29" s="1"/>
  <c r="K39" i="69"/>
  <c r="J40"/>
  <c r="J41"/>
  <c r="J38"/>
  <c r="K40"/>
  <c r="K41"/>
  <c r="K38"/>
  <c r="J39"/>
  <c r="AP68" i="66"/>
  <c r="CI68"/>
  <c r="AP69"/>
  <c r="CI69"/>
  <c r="AP60"/>
  <c r="CI60"/>
  <c r="AP70"/>
  <c r="CI70"/>
  <c r="CP29" i="64"/>
  <c r="CT69" i="66"/>
  <c r="CT70"/>
  <c r="CT60"/>
  <c r="CT68"/>
  <c r="CV29" i="64"/>
  <c r="CV28"/>
  <c r="CV30"/>
  <c r="CV32"/>
  <c r="CV31"/>
  <c r="CD57" i="66"/>
  <c r="CD55"/>
  <c r="CE55"/>
  <c r="CD54"/>
  <c r="CE54"/>
  <c r="CD53"/>
  <c r="CE53"/>
  <c r="CC70"/>
  <c r="CE70" s="1"/>
  <c r="CC29"/>
  <c r="CC69"/>
  <c r="CE69" s="1"/>
  <c r="CC27"/>
  <c r="CC28"/>
  <c r="CC72"/>
  <c r="CC68"/>
  <c r="CE68" s="1"/>
  <c r="CC60"/>
  <c r="CE60" s="1"/>
  <c r="HO32" i="64" l="1"/>
  <c r="LY32"/>
  <c r="MA33"/>
  <c r="LZ33"/>
  <c r="HM29" i="66"/>
  <c r="LR27"/>
  <c r="HM28"/>
  <c r="HO30" i="64"/>
  <c r="HO29"/>
  <c r="LP72" i="66"/>
  <c r="LQ72" s="1"/>
  <c r="HM27"/>
  <c r="HO28" i="64"/>
  <c r="HO31"/>
  <c r="HP28"/>
  <c r="HP30"/>
  <c r="HP29"/>
  <c r="CE27" i="66"/>
  <c r="CD27"/>
  <c r="CE28"/>
  <c r="CD28"/>
  <c r="CE72"/>
  <c r="CD72"/>
  <c r="CE29"/>
  <c r="CD29"/>
  <c r="HP31" i="64"/>
  <c r="HN72" i="66"/>
  <c r="HO72" s="1"/>
  <c r="HN27"/>
  <c r="LY27" s="1"/>
  <c r="LZ27" s="1"/>
  <c r="HN29"/>
  <c r="LY29" s="1"/>
  <c r="LZ29" s="1"/>
  <c r="HN28"/>
  <c r="LY28" s="1"/>
  <c r="LZ28" s="1"/>
  <c r="HC68"/>
  <c r="HD68"/>
  <c r="HD27"/>
  <c r="HI68"/>
  <c r="LM68" s="1"/>
  <c r="LP68" s="1"/>
  <c r="LQ68" s="1"/>
  <c r="HC69"/>
  <c r="HD69"/>
  <c r="HI70"/>
  <c r="HD29"/>
  <c r="HI69"/>
  <c r="HC70"/>
  <c r="HD70"/>
  <c r="HD72"/>
  <c r="LN72" s="1"/>
  <c r="LO72" s="1"/>
  <c r="HD28"/>
  <c r="CJ70"/>
  <c r="CK70"/>
  <c r="CK29"/>
  <c r="CK60"/>
  <c r="CJ60"/>
  <c r="CK69"/>
  <c r="CJ69"/>
  <c r="CK72"/>
  <c r="CK28"/>
  <c r="CK68"/>
  <c r="CJ68"/>
  <c r="CK27"/>
  <c r="CD68"/>
  <c r="CD69"/>
  <c r="CD70"/>
  <c r="CD60"/>
  <c r="BS71"/>
  <c r="BR71"/>
  <c r="BH71"/>
  <c r="BI71" s="1"/>
  <c r="BG71"/>
  <c r="AW71"/>
  <c r="AV71"/>
  <c r="CP71"/>
  <c r="CQ71" s="1"/>
  <c r="CO71"/>
  <c r="BS26"/>
  <c r="BR26"/>
  <c r="BH26"/>
  <c r="BI26" s="1"/>
  <c r="BG26"/>
  <c r="AW26"/>
  <c r="AV26"/>
  <c r="CP26"/>
  <c r="CQ26" s="1"/>
  <c r="CO26"/>
  <c r="BS25"/>
  <c r="BR25"/>
  <c r="BH25"/>
  <c r="BI25" s="1"/>
  <c r="BG25"/>
  <c r="AW25"/>
  <c r="AV25"/>
  <c r="CP25"/>
  <c r="CQ25" s="1"/>
  <c r="CO25"/>
  <c r="BS67"/>
  <c r="R32" i="69" s="1"/>
  <c r="BR67" i="66"/>
  <c r="BH67"/>
  <c r="Q32" i="69" s="1"/>
  <c r="BG67" i="66"/>
  <c r="AW67"/>
  <c r="AV67"/>
  <c r="AL67"/>
  <c r="O32" i="69" s="1"/>
  <c r="AK67" i="66"/>
  <c r="CP67"/>
  <c r="CO67"/>
  <c r="AA67"/>
  <c r="N32" i="69" s="1"/>
  <c r="Z67" i="66"/>
  <c r="S67"/>
  <c r="T67" s="1"/>
  <c r="M67"/>
  <c r="N67" s="1"/>
  <c r="BS24"/>
  <c r="BR24"/>
  <c r="BH24"/>
  <c r="BI24" s="1"/>
  <c r="BG24"/>
  <c r="AW24"/>
  <c r="AX24" s="1"/>
  <c r="AV24"/>
  <c r="AL24"/>
  <c r="AK24"/>
  <c r="CP24"/>
  <c r="CQ24" s="1"/>
  <c r="CO24"/>
  <c r="AA24"/>
  <c r="Z24"/>
  <c r="S24"/>
  <c r="T24" s="1"/>
  <c r="U24" s="1"/>
  <c r="M24"/>
  <c r="N24" s="1"/>
  <c r="O24" s="1"/>
  <c r="BZ59"/>
  <c r="BS59"/>
  <c r="BT59" s="1"/>
  <c r="BR59"/>
  <c r="BH59"/>
  <c r="BI59" s="1"/>
  <c r="BG59"/>
  <c r="AW59"/>
  <c r="AX59" s="1"/>
  <c r="AV59"/>
  <c r="CP59"/>
  <c r="CQ59" s="1"/>
  <c r="CO59"/>
  <c r="BS23"/>
  <c r="BR23"/>
  <c r="BH23"/>
  <c r="BI23" s="1"/>
  <c r="BG23"/>
  <c r="AW23"/>
  <c r="AX23" s="1"/>
  <c r="AV23"/>
  <c r="AL23"/>
  <c r="AK23"/>
  <c r="CP23"/>
  <c r="CQ23" s="1"/>
  <c r="CO23"/>
  <c r="AA23"/>
  <c r="Z23"/>
  <c r="S23"/>
  <c r="T23" s="1"/>
  <c r="U23" s="1"/>
  <c r="M23"/>
  <c r="N23" s="1"/>
  <c r="O23" s="1"/>
  <c r="BS66"/>
  <c r="BR66"/>
  <c r="BH66"/>
  <c r="BG66"/>
  <c r="AW66"/>
  <c r="AV66"/>
  <c r="AL66"/>
  <c r="AK66"/>
  <c r="CP66"/>
  <c r="CO66"/>
  <c r="AA66"/>
  <c r="N29" i="69" s="1"/>
  <c r="Z66" i="66"/>
  <c r="S66"/>
  <c r="T66" s="1"/>
  <c r="M66"/>
  <c r="N66" s="1"/>
  <c r="BS65"/>
  <c r="R28" i="69" s="1"/>
  <c r="BR65" i="66"/>
  <c r="BH65"/>
  <c r="BG65"/>
  <c r="AW65"/>
  <c r="AV65"/>
  <c r="AL65"/>
  <c r="O28" i="69" s="1"/>
  <c r="AK65" i="66"/>
  <c r="CP65"/>
  <c r="CO65"/>
  <c r="AA65"/>
  <c r="N28" i="69" s="1"/>
  <c r="Z65" i="66"/>
  <c r="S65"/>
  <c r="T65" s="1"/>
  <c r="M65"/>
  <c r="N65" s="1"/>
  <c r="BS22"/>
  <c r="BT22" s="1"/>
  <c r="BR22"/>
  <c r="BH22"/>
  <c r="BI22" s="1"/>
  <c r="BG22"/>
  <c r="AW22"/>
  <c r="AX22" s="1"/>
  <c r="AV22"/>
  <c r="AL22"/>
  <c r="AM22" s="1"/>
  <c r="AK22"/>
  <c r="CP22"/>
  <c r="CQ22" s="1"/>
  <c r="CO22"/>
  <c r="AA22"/>
  <c r="Z22"/>
  <c r="S22"/>
  <c r="T22" s="1"/>
  <c r="U22" s="1"/>
  <c r="M22"/>
  <c r="N22" s="1"/>
  <c r="O22" s="1"/>
  <c r="BS64"/>
  <c r="R26" i="69" s="1"/>
  <c r="BR64" i="66"/>
  <c r="BH64"/>
  <c r="Q26" i="69" s="1"/>
  <c r="BG64" i="66"/>
  <c r="AW64"/>
  <c r="AV64"/>
  <c r="AL64"/>
  <c r="O26" i="69" s="1"/>
  <c r="AK64" i="66"/>
  <c r="CP64"/>
  <c r="CO64"/>
  <c r="AA64"/>
  <c r="N26" i="69" s="1"/>
  <c r="Z64" i="66"/>
  <c r="S64"/>
  <c r="T64" s="1"/>
  <c r="M64"/>
  <c r="N64" s="1"/>
  <c r="BS21"/>
  <c r="BT21" s="1"/>
  <c r="BR21"/>
  <c r="BH21"/>
  <c r="BI21" s="1"/>
  <c r="BG21"/>
  <c r="AW21"/>
  <c r="AX21" s="1"/>
  <c r="AV21"/>
  <c r="AL21"/>
  <c r="AM21" s="1"/>
  <c r="AK21"/>
  <c r="CP21"/>
  <c r="CQ21" s="1"/>
  <c r="CO21"/>
  <c r="AA21"/>
  <c r="Z21"/>
  <c r="S21"/>
  <c r="T21" s="1"/>
  <c r="U21" s="1"/>
  <c r="M21"/>
  <c r="N21" s="1"/>
  <c r="O21" s="1"/>
  <c r="BS20"/>
  <c r="BR20"/>
  <c r="BH20"/>
  <c r="BI20" s="1"/>
  <c r="BG20"/>
  <c r="AW20"/>
  <c r="AX20" s="1"/>
  <c r="AV20"/>
  <c r="AL20"/>
  <c r="AK20"/>
  <c r="CP20"/>
  <c r="CQ20" s="1"/>
  <c r="CO20"/>
  <c r="AA20"/>
  <c r="Z20"/>
  <c r="S20"/>
  <c r="T20" s="1"/>
  <c r="U20" s="1"/>
  <c r="M20"/>
  <c r="N20" s="1"/>
  <c r="O20" s="1"/>
  <c r="BS19"/>
  <c r="BT19" s="1"/>
  <c r="BR19"/>
  <c r="BH19"/>
  <c r="BI19" s="1"/>
  <c r="BG19"/>
  <c r="AW19"/>
  <c r="AX19" s="1"/>
  <c r="AV19"/>
  <c r="AL19"/>
  <c r="AM19" s="1"/>
  <c r="AK19"/>
  <c r="CP19"/>
  <c r="CQ19" s="1"/>
  <c r="CO19"/>
  <c r="AA19"/>
  <c r="Z19"/>
  <c r="S19"/>
  <c r="T19" s="1"/>
  <c r="U19" s="1"/>
  <c r="M19"/>
  <c r="N19" s="1"/>
  <c r="O19" s="1"/>
  <c r="BS18"/>
  <c r="BR18"/>
  <c r="BH18"/>
  <c r="BI18" s="1"/>
  <c r="BG18"/>
  <c r="AW18"/>
  <c r="AX18" s="1"/>
  <c r="AV18"/>
  <c r="AL18"/>
  <c r="AK18"/>
  <c r="CP18"/>
  <c r="CQ18" s="1"/>
  <c r="CO18"/>
  <c r="AA18"/>
  <c r="Z18"/>
  <c r="S18"/>
  <c r="T18" s="1"/>
  <c r="U18" s="1"/>
  <c r="M18"/>
  <c r="N18" s="1"/>
  <c r="O18" s="1"/>
  <c r="BS17"/>
  <c r="BT17" s="1"/>
  <c r="BR17"/>
  <c r="BH17"/>
  <c r="BI17" s="1"/>
  <c r="BG17"/>
  <c r="AW17"/>
  <c r="AX17" s="1"/>
  <c r="AV17"/>
  <c r="AL17"/>
  <c r="AM17" s="1"/>
  <c r="AK17"/>
  <c r="CP17"/>
  <c r="CQ17" s="1"/>
  <c r="CO17"/>
  <c r="AA17"/>
  <c r="Z17"/>
  <c r="S17"/>
  <c r="T17" s="1"/>
  <c r="U17" s="1"/>
  <c r="M17"/>
  <c r="N17" s="1"/>
  <c r="O17" s="1"/>
  <c r="BS16"/>
  <c r="BR16"/>
  <c r="BH16"/>
  <c r="BI16" s="1"/>
  <c r="BG16"/>
  <c r="AW16"/>
  <c r="AX16" s="1"/>
  <c r="AV16"/>
  <c r="AL16"/>
  <c r="AK16"/>
  <c r="CP16"/>
  <c r="CQ16" s="1"/>
  <c r="CO16"/>
  <c r="AA16"/>
  <c r="Z16"/>
  <c r="S16"/>
  <c r="T16" s="1"/>
  <c r="U16" s="1"/>
  <c r="M16"/>
  <c r="N16" s="1"/>
  <c r="O16" s="1"/>
  <c r="BS15"/>
  <c r="BR15"/>
  <c r="BH15"/>
  <c r="BI15" s="1"/>
  <c r="BG15"/>
  <c r="AW15"/>
  <c r="AX15" s="1"/>
  <c r="AV15"/>
  <c r="AL15"/>
  <c r="AK15"/>
  <c r="CP15"/>
  <c r="CQ15" s="1"/>
  <c r="CO15"/>
  <c r="AA15"/>
  <c r="Z15"/>
  <c r="S15"/>
  <c r="T15" s="1"/>
  <c r="U15" s="1"/>
  <c r="M15"/>
  <c r="N15" s="1"/>
  <c r="O15" s="1"/>
  <c r="BS14"/>
  <c r="BR14"/>
  <c r="BH14"/>
  <c r="BI14" s="1"/>
  <c r="BG14"/>
  <c r="AW14"/>
  <c r="AX14" s="1"/>
  <c r="AV14"/>
  <c r="AL14"/>
  <c r="AK14"/>
  <c r="CP14"/>
  <c r="CQ14" s="1"/>
  <c r="CO14"/>
  <c r="AA14"/>
  <c r="Z14"/>
  <c r="S14"/>
  <c r="T14" s="1"/>
  <c r="U14" s="1"/>
  <c r="M14"/>
  <c r="N14" s="1"/>
  <c r="O14" s="1"/>
  <c r="BZ58"/>
  <c r="BS58"/>
  <c r="BR58"/>
  <c r="BH58"/>
  <c r="BG58"/>
  <c r="AW58"/>
  <c r="AY58" s="1"/>
  <c r="AZ58" s="1"/>
  <c r="BA58" s="1"/>
  <c r="AV58"/>
  <c r="CP58"/>
  <c r="CO58"/>
  <c r="BS13"/>
  <c r="BR13"/>
  <c r="BH13"/>
  <c r="BI13" s="1"/>
  <c r="BG13"/>
  <c r="AW13"/>
  <c r="AX13" s="1"/>
  <c r="AV13"/>
  <c r="AL13"/>
  <c r="AM13" s="1"/>
  <c r="AK13"/>
  <c r="CP13"/>
  <c r="CQ13" s="1"/>
  <c r="CO13"/>
  <c r="AA13"/>
  <c r="Z13"/>
  <c r="S13"/>
  <c r="T13" s="1"/>
  <c r="U13" s="1"/>
  <c r="M13"/>
  <c r="N13" s="1"/>
  <c r="O13" s="1"/>
  <c r="BS12"/>
  <c r="BR12"/>
  <c r="BH12"/>
  <c r="BI12" s="1"/>
  <c r="BG12"/>
  <c r="AW12"/>
  <c r="AX12" s="1"/>
  <c r="AV12"/>
  <c r="AL12"/>
  <c r="AK12"/>
  <c r="CP12"/>
  <c r="CQ12" s="1"/>
  <c r="CO12"/>
  <c r="AA12"/>
  <c r="Z12"/>
  <c r="S12"/>
  <c r="T12" s="1"/>
  <c r="U12" s="1"/>
  <c r="M12"/>
  <c r="N12" s="1"/>
  <c r="O12" s="1"/>
  <c r="BS11"/>
  <c r="BT11" s="1"/>
  <c r="BR11"/>
  <c r="BH11"/>
  <c r="BI11" s="1"/>
  <c r="BG11"/>
  <c r="AW11"/>
  <c r="AX11" s="1"/>
  <c r="AV11"/>
  <c r="AL11"/>
  <c r="AK11"/>
  <c r="CP11"/>
  <c r="CQ11" s="1"/>
  <c r="CO11"/>
  <c r="AA11"/>
  <c r="Z11"/>
  <c r="S11"/>
  <c r="T11" s="1"/>
  <c r="U11" s="1"/>
  <c r="M11"/>
  <c r="N11" s="1"/>
  <c r="O11" s="1"/>
  <c r="BS10"/>
  <c r="BR10"/>
  <c r="BH10"/>
  <c r="BI10" s="1"/>
  <c r="BG10"/>
  <c r="AW10"/>
  <c r="AX10" s="1"/>
  <c r="AV10"/>
  <c r="AL10"/>
  <c r="AK10"/>
  <c r="CP10"/>
  <c r="CQ10" s="1"/>
  <c r="CO10"/>
  <c r="AA10"/>
  <c r="Z10"/>
  <c r="S10"/>
  <c r="T10" s="1"/>
  <c r="U10" s="1"/>
  <c r="M10"/>
  <c r="N10" s="1"/>
  <c r="O10" s="1"/>
  <c r="BS63"/>
  <c r="BR63"/>
  <c r="BH63"/>
  <c r="BG63"/>
  <c r="AW63"/>
  <c r="AV63"/>
  <c r="AL63"/>
  <c r="O13" i="69" s="1"/>
  <c r="AK63" i="66"/>
  <c r="CP63"/>
  <c r="CO63"/>
  <c r="AA63"/>
  <c r="N13" i="69" s="1"/>
  <c r="Z63" i="66"/>
  <c r="S63"/>
  <c r="T63" s="1"/>
  <c r="M63"/>
  <c r="N63" s="1"/>
  <c r="BS9"/>
  <c r="BR9"/>
  <c r="BH9"/>
  <c r="BI9" s="1"/>
  <c r="BG9"/>
  <c r="AW9"/>
  <c r="AX9" s="1"/>
  <c r="AV9"/>
  <c r="AL9"/>
  <c r="AK9"/>
  <c r="CP9"/>
  <c r="CQ9" s="1"/>
  <c r="CO9"/>
  <c r="AA9"/>
  <c r="Z9"/>
  <c r="S9"/>
  <c r="T9" s="1"/>
  <c r="U9" s="1"/>
  <c r="M9"/>
  <c r="N9" s="1"/>
  <c r="O9" s="1"/>
  <c r="BS62"/>
  <c r="BR62"/>
  <c r="BH62"/>
  <c r="BG62"/>
  <c r="AW62"/>
  <c r="AV62"/>
  <c r="AL62"/>
  <c r="O11" i="69" s="1"/>
  <c r="AK62" i="66"/>
  <c r="CP62"/>
  <c r="CO62"/>
  <c r="AA62"/>
  <c r="N11" i="69" s="1"/>
  <c r="Z62" i="66"/>
  <c r="S62"/>
  <c r="T62" s="1"/>
  <c r="M62"/>
  <c r="N62" s="1"/>
  <c r="BS8"/>
  <c r="BR8"/>
  <c r="BH8"/>
  <c r="BI8" s="1"/>
  <c r="BG8"/>
  <c r="AW8"/>
  <c r="AX8" s="1"/>
  <c r="AV8"/>
  <c r="AL8"/>
  <c r="AK8"/>
  <c r="CP8"/>
  <c r="CQ8" s="1"/>
  <c r="CO8"/>
  <c r="AA8"/>
  <c r="Z8"/>
  <c r="S8"/>
  <c r="T8" s="1"/>
  <c r="U8" s="1"/>
  <c r="M8"/>
  <c r="N8" s="1"/>
  <c r="O8" s="1"/>
  <c r="BS7"/>
  <c r="BR7"/>
  <c r="BH7"/>
  <c r="BI7" s="1"/>
  <c r="BG7"/>
  <c r="AW7"/>
  <c r="AX7" s="1"/>
  <c r="AV7"/>
  <c r="AL7"/>
  <c r="AK7"/>
  <c r="CP7"/>
  <c r="CQ7" s="1"/>
  <c r="CO7"/>
  <c r="AA7"/>
  <c r="Z7"/>
  <c r="S7"/>
  <c r="T7" s="1"/>
  <c r="U7" s="1"/>
  <c r="M7"/>
  <c r="N7" s="1"/>
  <c r="O7" s="1"/>
  <c r="BS6"/>
  <c r="BT6" s="1"/>
  <c r="BR6"/>
  <c r="BH6"/>
  <c r="BI6" s="1"/>
  <c r="BG6"/>
  <c r="AW6"/>
  <c r="AX6" s="1"/>
  <c r="AV6"/>
  <c r="AL6"/>
  <c r="AK6"/>
  <c r="CP6"/>
  <c r="CQ6" s="1"/>
  <c r="CO6"/>
  <c r="AA6"/>
  <c r="Z6"/>
  <c r="S6"/>
  <c r="T6" s="1"/>
  <c r="U6" s="1"/>
  <c r="M6"/>
  <c r="N6" s="1"/>
  <c r="O6" s="1"/>
  <c r="BS5"/>
  <c r="BR5"/>
  <c r="BH5"/>
  <c r="BI5" s="1"/>
  <c r="BG5"/>
  <c r="AW5"/>
  <c r="AX5" s="1"/>
  <c r="AV5"/>
  <c r="AL5"/>
  <c r="AK5"/>
  <c r="CP5"/>
  <c r="CQ5" s="1"/>
  <c r="CO5"/>
  <c r="AA5"/>
  <c r="Z5"/>
  <c r="S5"/>
  <c r="T5" s="1"/>
  <c r="U5" s="1"/>
  <c r="M5"/>
  <c r="N5" s="1"/>
  <c r="O5" s="1"/>
  <c r="BS4"/>
  <c r="BR4"/>
  <c r="BH4"/>
  <c r="BI4" s="1"/>
  <c r="BG4"/>
  <c r="AW4"/>
  <c r="AX4" s="1"/>
  <c r="AV4"/>
  <c r="AL4"/>
  <c r="AM4" s="1"/>
  <c r="AK4"/>
  <c r="CP4"/>
  <c r="CQ4" s="1"/>
  <c r="CO4"/>
  <c r="AA4"/>
  <c r="Z4"/>
  <c r="S4"/>
  <c r="T4" s="1"/>
  <c r="U4" s="1"/>
  <c r="M4"/>
  <c r="N4" s="1"/>
  <c r="O4" s="1"/>
  <c r="BS3"/>
  <c r="BR3"/>
  <c r="BH3"/>
  <c r="BI3" s="1"/>
  <c r="BG3"/>
  <c r="AW3"/>
  <c r="AX3" s="1"/>
  <c r="AV3"/>
  <c r="AL3"/>
  <c r="AK3"/>
  <c r="CP3"/>
  <c r="CQ3" s="1"/>
  <c r="CO3"/>
  <c r="AA3"/>
  <c r="Z3"/>
  <c r="S3"/>
  <c r="T3" s="1"/>
  <c r="U3" s="1"/>
  <c r="M3"/>
  <c r="N3" s="1"/>
  <c r="O3" s="1"/>
  <c r="BS2"/>
  <c r="BT2" s="1"/>
  <c r="BR2"/>
  <c r="BH2"/>
  <c r="BI2" s="1"/>
  <c r="BG2"/>
  <c r="AW2"/>
  <c r="AX2" s="1"/>
  <c r="AV2"/>
  <c r="AL2"/>
  <c r="AM2" s="1"/>
  <c r="AK2"/>
  <c r="CP2"/>
  <c r="CQ2" s="1"/>
  <c r="CO2"/>
  <c r="AA2"/>
  <c r="Z2"/>
  <c r="S2"/>
  <c r="T2" s="1"/>
  <c r="U2" s="1"/>
  <c r="M2"/>
  <c r="N2" s="1"/>
  <c r="O2" s="1"/>
  <c r="BS61"/>
  <c r="R3" i="69" s="1"/>
  <c r="BR61" i="66"/>
  <c r="BH61"/>
  <c r="BG61"/>
  <c r="AW61"/>
  <c r="AV61"/>
  <c r="AL61"/>
  <c r="O3" i="69" s="1"/>
  <c r="AK61" i="66"/>
  <c r="CP61"/>
  <c r="CO61"/>
  <c r="AA61"/>
  <c r="N3" i="69" s="1"/>
  <c r="Z61" i="66"/>
  <c r="S61"/>
  <c r="T61" s="1"/>
  <c r="M61"/>
  <c r="N61" s="1"/>
  <c r="MA32" i="64" l="1"/>
  <c r="LZ32"/>
  <c r="LM69" i="66"/>
  <c r="LP69" s="1"/>
  <c r="LQ69" s="1"/>
  <c r="MA28" i="64"/>
  <c r="LR29" i="66"/>
  <c r="MA30" i="64"/>
  <c r="HO27" i="66"/>
  <c r="LR28"/>
  <c r="LN68"/>
  <c r="LO68" s="1"/>
  <c r="LM70"/>
  <c r="LN70" s="1"/>
  <c r="LO70" s="1"/>
  <c r="HO29"/>
  <c r="MA31" i="64"/>
  <c r="MA29"/>
  <c r="HO28" i="66"/>
  <c r="O5" i="69"/>
  <c r="AM3" i="66"/>
  <c r="R6" i="69"/>
  <c r="BT4" i="66"/>
  <c r="N7" i="69"/>
  <c r="AB5" i="66"/>
  <c r="O7" i="69"/>
  <c r="AM5" i="66"/>
  <c r="N9" i="69"/>
  <c r="AB7" i="66"/>
  <c r="R12" i="69"/>
  <c r="BT9" i="66"/>
  <c r="R14" i="69"/>
  <c r="BT10" i="66"/>
  <c r="O15" i="69"/>
  <c r="AM11" i="66"/>
  <c r="R16" i="69"/>
  <c r="BT12" i="66"/>
  <c r="N17" i="69"/>
  <c r="AB13" i="66"/>
  <c r="R31" i="69"/>
  <c r="BT24" i="66"/>
  <c r="O18" i="69"/>
  <c r="AM14" i="66"/>
  <c r="R19" i="69"/>
  <c r="BT15" i="66"/>
  <c r="O20" i="69"/>
  <c r="AM16" i="66"/>
  <c r="N22" i="69"/>
  <c r="AB18" i="66"/>
  <c r="O24" i="69"/>
  <c r="AM20" i="66"/>
  <c r="O30" i="69"/>
  <c r="AM23" i="66"/>
  <c r="N4" i="69"/>
  <c r="AB2" i="66"/>
  <c r="R5" i="69"/>
  <c r="BT3" i="66"/>
  <c r="N6" i="69"/>
  <c r="AB4" i="66"/>
  <c r="R7" i="69"/>
  <c r="BT5" i="66"/>
  <c r="N8" i="69"/>
  <c r="AB6" i="66"/>
  <c r="O8" i="69"/>
  <c r="AM6" i="66"/>
  <c r="R9" i="69"/>
  <c r="BT7" i="66"/>
  <c r="N10" i="69"/>
  <c r="AB8" i="66"/>
  <c r="O10" i="69"/>
  <c r="AM8" i="66"/>
  <c r="N12" i="69"/>
  <c r="AB9" i="66"/>
  <c r="O12" i="69"/>
  <c r="AM9" i="66"/>
  <c r="N14" i="69"/>
  <c r="AB10" i="66"/>
  <c r="O14" i="69"/>
  <c r="AM10" i="66"/>
  <c r="N16" i="69"/>
  <c r="AB12" i="66"/>
  <c r="O16" i="69"/>
  <c r="AM12" i="66"/>
  <c r="R17" i="69"/>
  <c r="BT13" i="66"/>
  <c r="N31" i="69"/>
  <c r="AB24" i="66"/>
  <c r="O31" i="69"/>
  <c r="AM24" i="66"/>
  <c r="P33" i="69"/>
  <c r="AX25" i="66"/>
  <c r="R33" i="69"/>
  <c r="BT25" i="66"/>
  <c r="P34" i="69"/>
  <c r="AX26" i="66"/>
  <c r="R34" i="69"/>
  <c r="BT26" i="66"/>
  <c r="P35" i="69"/>
  <c r="AX71" i="66"/>
  <c r="R35" i="69"/>
  <c r="BT71" i="66"/>
  <c r="N5" i="69"/>
  <c r="AB3" i="66"/>
  <c r="O9" i="69"/>
  <c r="AM7" i="66"/>
  <c r="R10" i="69"/>
  <c r="BT8" i="66"/>
  <c r="N15" i="69"/>
  <c r="AB11" i="66"/>
  <c r="N18" i="69"/>
  <c r="AB14" i="66"/>
  <c r="N20" i="69"/>
  <c r="AB16" i="66"/>
  <c r="O22" i="69"/>
  <c r="AM18" i="66"/>
  <c r="N24" i="69"/>
  <c r="AB20" i="66"/>
  <c r="N30" i="69"/>
  <c r="AB23" i="66"/>
  <c r="R18" i="69"/>
  <c r="BT14" i="66"/>
  <c r="N19" i="69"/>
  <c r="AB15" i="66"/>
  <c r="O19" i="69"/>
  <c r="AM15" i="66"/>
  <c r="R20" i="69"/>
  <c r="BT16" i="66"/>
  <c r="N21" i="69"/>
  <c r="AB17" i="66"/>
  <c r="R22" i="69"/>
  <c r="BT18" i="66"/>
  <c r="N23" i="69"/>
  <c r="AB19" i="66"/>
  <c r="R24" i="69"/>
  <c r="BT20" i="66"/>
  <c r="N25" i="69"/>
  <c r="AB21" i="66"/>
  <c r="N27" i="69"/>
  <c r="AB22" i="66"/>
  <c r="R30" i="69"/>
  <c r="BT23" i="66"/>
  <c r="HP29"/>
  <c r="HP27"/>
  <c r="HP72"/>
  <c r="HP28"/>
  <c r="HF14"/>
  <c r="HG14" s="1"/>
  <c r="GZ14"/>
  <c r="HA14" s="1"/>
  <c r="HF16"/>
  <c r="HG16" s="1"/>
  <c r="GZ16"/>
  <c r="HA16" s="1"/>
  <c r="GZ4"/>
  <c r="HA4" s="1"/>
  <c r="HF4"/>
  <c r="HG4" s="1"/>
  <c r="HF6"/>
  <c r="HG6" s="1"/>
  <c r="GZ6"/>
  <c r="HA6" s="1"/>
  <c r="GZ8"/>
  <c r="HA8" s="1"/>
  <c r="HF8"/>
  <c r="HG8" s="1"/>
  <c r="HF9"/>
  <c r="HG9" s="1"/>
  <c r="GZ9"/>
  <c r="HA9" s="1"/>
  <c r="HF10"/>
  <c r="HG10" s="1"/>
  <c r="GZ10"/>
  <c r="HA10" s="1"/>
  <c r="GZ12"/>
  <c r="HA12" s="1"/>
  <c r="HF12"/>
  <c r="HG12" s="1"/>
  <c r="GZ25"/>
  <c r="HA25" s="1"/>
  <c r="HF25"/>
  <c r="HG25" s="1"/>
  <c r="HF26"/>
  <c r="HG26" s="1"/>
  <c r="GZ26"/>
  <c r="HA26" s="1"/>
  <c r="GZ61"/>
  <c r="HA61" s="1"/>
  <c r="HF61"/>
  <c r="HG61" s="1"/>
  <c r="HF3"/>
  <c r="HG3" s="1"/>
  <c r="GZ3"/>
  <c r="HA3" s="1"/>
  <c r="GZ5"/>
  <c r="HA5" s="1"/>
  <c r="HF5"/>
  <c r="HG5" s="1"/>
  <c r="GZ7"/>
  <c r="HA7" s="1"/>
  <c r="HF7"/>
  <c r="HG7" s="1"/>
  <c r="CQ62"/>
  <c r="GZ62"/>
  <c r="HA62" s="1"/>
  <c r="HF62"/>
  <c r="HG62" s="1"/>
  <c r="CQ63"/>
  <c r="GZ63"/>
  <c r="HA63" s="1"/>
  <c r="HF63"/>
  <c r="HG63" s="1"/>
  <c r="HF11"/>
  <c r="HG11" s="1"/>
  <c r="GZ11"/>
  <c r="HA11" s="1"/>
  <c r="HF13"/>
  <c r="HG13" s="1"/>
  <c r="GZ13"/>
  <c r="HA13" s="1"/>
  <c r="HF67"/>
  <c r="HG67" s="1"/>
  <c r="GZ67"/>
  <c r="HA67" s="1"/>
  <c r="GZ18"/>
  <c r="HA18" s="1"/>
  <c r="HF18"/>
  <c r="HG18" s="1"/>
  <c r="HF20"/>
  <c r="HG20" s="1"/>
  <c r="GZ20"/>
  <c r="HA20" s="1"/>
  <c r="GZ64"/>
  <c r="HA64" s="1"/>
  <c r="HF64"/>
  <c r="HG64" s="1"/>
  <c r="HF65"/>
  <c r="HG65" s="1"/>
  <c r="GZ65"/>
  <c r="HA65" s="1"/>
  <c r="HF23"/>
  <c r="HG23" s="1"/>
  <c r="GZ23"/>
  <c r="HA23" s="1"/>
  <c r="HF2"/>
  <c r="HG2" s="1"/>
  <c r="GZ2"/>
  <c r="HA2" s="1"/>
  <c r="HF24"/>
  <c r="HG24" s="1"/>
  <c r="GZ24"/>
  <c r="HA24" s="1"/>
  <c r="HF71"/>
  <c r="HG71" s="1"/>
  <c r="GZ71"/>
  <c r="HA71" s="1"/>
  <c r="HF15"/>
  <c r="HG15" s="1"/>
  <c r="GZ15"/>
  <c r="HA15" s="1"/>
  <c r="HF17"/>
  <c r="HG17" s="1"/>
  <c r="GZ17"/>
  <c r="HA17" s="1"/>
  <c r="GZ19"/>
  <c r="HA19" s="1"/>
  <c r="HF19"/>
  <c r="HG19" s="1"/>
  <c r="HF21"/>
  <c r="HG21" s="1"/>
  <c r="GZ21"/>
  <c r="HA21" s="1"/>
  <c r="HF22"/>
  <c r="HG22" s="1"/>
  <c r="GZ22"/>
  <c r="HA22" s="1"/>
  <c r="CQ66"/>
  <c r="GZ66"/>
  <c r="HA66" s="1"/>
  <c r="HF66"/>
  <c r="HG66" s="1"/>
  <c r="U61"/>
  <c r="M3" i="69"/>
  <c r="AY61" i="66"/>
  <c r="AZ61" s="1"/>
  <c r="BA61" s="1"/>
  <c r="P3" i="69"/>
  <c r="BI61" i="66"/>
  <c r="Q3" i="69"/>
  <c r="M4"/>
  <c r="O4"/>
  <c r="P4"/>
  <c r="Q4"/>
  <c r="R4"/>
  <c r="M5"/>
  <c r="AY3" i="66"/>
  <c r="AZ3" s="1"/>
  <c r="BA3" s="1"/>
  <c r="P5" i="69"/>
  <c r="Q5"/>
  <c r="M6"/>
  <c r="O6"/>
  <c r="P6"/>
  <c r="Q6"/>
  <c r="M7"/>
  <c r="AY5" i="66"/>
  <c r="AZ5" s="1"/>
  <c r="BA5" s="1"/>
  <c r="P7" i="69"/>
  <c r="Q7"/>
  <c r="M8"/>
  <c r="P8"/>
  <c r="Q8"/>
  <c r="R8"/>
  <c r="M9"/>
  <c r="AY7" i="66"/>
  <c r="AZ7" s="1"/>
  <c r="BA7" s="1"/>
  <c r="P9" i="69"/>
  <c r="Q9"/>
  <c r="M10"/>
  <c r="AY8" i="66"/>
  <c r="AZ8" s="1"/>
  <c r="BA8" s="1"/>
  <c r="P10" i="69"/>
  <c r="Q10"/>
  <c r="U62" i="66"/>
  <c r="M11" i="69"/>
  <c r="AX62" i="66"/>
  <c r="P11" i="69"/>
  <c r="BI62" i="66"/>
  <c r="Q11" i="69"/>
  <c r="BT62" i="66"/>
  <c r="R11" i="69"/>
  <c r="M12"/>
  <c r="AY9" i="66"/>
  <c r="AZ9" s="1"/>
  <c r="BA9" s="1"/>
  <c r="P12" i="69"/>
  <c r="Q12"/>
  <c r="U63" i="66"/>
  <c r="M13" i="69"/>
  <c r="AY63" i="66"/>
  <c r="AZ63" s="1"/>
  <c r="BA63" s="1"/>
  <c r="P13" i="69"/>
  <c r="BI63" i="66"/>
  <c r="Q13" i="69"/>
  <c r="BT63" i="66"/>
  <c r="R13" i="69"/>
  <c r="M14"/>
  <c r="AY10" i="66"/>
  <c r="AZ10" s="1"/>
  <c r="BA10" s="1"/>
  <c r="P14" i="69"/>
  <c r="Q14"/>
  <c r="M15"/>
  <c r="P15"/>
  <c r="Q15"/>
  <c r="R15"/>
  <c r="M16"/>
  <c r="AY12" i="66"/>
  <c r="AZ12" s="1"/>
  <c r="BA12" s="1"/>
  <c r="P16" i="69"/>
  <c r="Q16"/>
  <c r="M17"/>
  <c r="O17"/>
  <c r="AY13" i="66"/>
  <c r="AZ13" s="1"/>
  <c r="BA13" s="1"/>
  <c r="P17" i="69"/>
  <c r="Q17"/>
  <c r="L18"/>
  <c r="L19"/>
  <c r="L20"/>
  <c r="L21"/>
  <c r="L22"/>
  <c r="L23"/>
  <c r="L24"/>
  <c r="L25"/>
  <c r="O64" i="66"/>
  <c r="L26" i="69"/>
  <c r="L27"/>
  <c r="O65" i="66"/>
  <c r="L28" i="69"/>
  <c r="O66" i="66"/>
  <c r="L29" i="69"/>
  <c r="L30"/>
  <c r="M31"/>
  <c r="AY24" i="66"/>
  <c r="AZ24" s="1"/>
  <c r="BA24" s="1"/>
  <c r="P31" i="69"/>
  <c r="Q31"/>
  <c r="U67" i="66"/>
  <c r="M32" i="69"/>
  <c r="AY67" i="66"/>
  <c r="AZ67" s="1"/>
  <c r="BA67" s="1"/>
  <c r="P32" i="69"/>
  <c r="Q33"/>
  <c r="Q34"/>
  <c r="Q35"/>
  <c r="O61" i="66"/>
  <c r="L3" i="69"/>
  <c r="L4"/>
  <c r="L5"/>
  <c r="L6"/>
  <c r="L7"/>
  <c r="L8"/>
  <c r="L9"/>
  <c r="L10"/>
  <c r="O62" i="66"/>
  <c r="L11" i="69"/>
  <c r="L12"/>
  <c r="O63" i="66"/>
  <c r="L13" i="69"/>
  <c r="L14"/>
  <c r="L15"/>
  <c r="L16"/>
  <c r="L17"/>
  <c r="M18"/>
  <c r="AY14" i="66"/>
  <c r="AZ14" s="1"/>
  <c r="BA14" s="1"/>
  <c r="P18" i="69"/>
  <c r="Q18"/>
  <c r="M19"/>
  <c r="AY15" i="66"/>
  <c r="AZ15" s="1"/>
  <c r="BA15" s="1"/>
  <c r="P19" i="69"/>
  <c r="Q19"/>
  <c r="M20"/>
  <c r="AY16" i="66"/>
  <c r="AZ16" s="1"/>
  <c r="BA16" s="1"/>
  <c r="P20" i="69"/>
  <c r="Q20"/>
  <c r="M21"/>
  <c r="O21"/>
  <c r="P21"/>
  <c r="Q21"/>
  <c r="R21"/>
  <c r="M22"/>
  <c r="AY18" i="66"/>
  <c r="AZ18" s="1"/>
  <c r="BA18" s="1"/>
  <c r="P22" i="69"/>
  <c r="Q22"/>
  <c r="M23"/>
  <c r="O23"/>
  <c r="P23"/>
  <c r="Q23"/>
  <c r="R23"/>
  <c r="M24"/>
  <c r="AY20" i="66"/>
  <c r="AZ20" s="1"/>
  <c r="BA20" s="1"/>
  <c r="P24" i="69"/>
  <c r="Q24"/>
  <c r="M25"/>
  <c r="O25"/>
  <c r="P25"/>
  <c r="Q25"/>
  <c r="R25"/>
  <c r="U64" i="66"/>
  <c r="M26" i="69"/>
  <c r="AY64" i="66"/>
  <c r="AZ64" s="1"/>
  <c r="BA64" s="1"/>
  <c r="P26" i="69"/>
  <c r="M27"/>
  <c r="O27"/>
  <c r="P27"/>
  <c r="Q27"/>
  <c r="R27"/>
  <c r="U65" i="66"/>
  <c r="M28" i="69"/>
  <c r="AY65" i="66"/>
  <c r="AZ65" s="1"/>
  <c r="BA65" s="1"/>
  <c r="P28" i="69"/>
  <c r="BI65" i="66"/>
  <c r="Q28" i="69"/>
  <c r="U66" i="66"/>
  <c r="M29" i="69"/>
  <c r="AM66" i="66"/>
  <c r="O29" i="69"/>
  <c r="AX66" i="66"/>
  <c r="P29" i="69"/>
  <c r="BI66" i="66"/>
  <c r="Q29" i="69"/>
  <c r="BT66" i="66"/>
  <c r="R29" i="69"/>
  <c r="M30"/>
  <c r="AY23" i="66"/>
  <c r="AZ23" s="1"/>
  <c r="BA23" s="1"/>
  <c r="P30" i="69"/>
  <c r="Q30"/>
  <c r="L31"/>
  <c r="O67" i="66"/>
  <c r="L32" i="69"/>
  <c r="CG61" i="66"/>
  <c r="CH61" s="1"/>
  <c r="CA61"/>
  <c r="CB61" s="1"/>
  <c r="CG2"/>
  <c r="CH2" s="1"/>
  <c r="CA2"/>
  <c r="CB2" s="1"/>
  <c r="CG3"/>
  <c r="CH3" s="1"/>
  <c r="CA3"/>
  <c r="CB3" s="1"/>
  <c r="CG4"/>
  <c r="CH4" s="1"/>
  <c r="CA4"/>
  <c r="CB4" s="1"/>
  <c r="CG5"/>
  <c r="CH5" s="1"/>
  <c r="CA5"/>
  <c r="CB5" s="1"/>
  <c r="CG6"/>
  <c r="CH6" s="1"/>
  <c r="CA6"/>
  <c r="CB6" s="1"/>
  <c r="CG7"/>
  <c r="CH7" s="1"/>
  <c r="CA7"/>
  <c r="CB7" s="1"/>
  <c r="CG8"/>
  <c r="CH8" s="1"/>
  <c r="CA8"/>
  <c r="CB8" s="1"/>
  <c r="AB62"/>
  <c r="CG62"/>
  <c r="CH62" s="1"/>
  <c r="CA62"/>
  <c r="CB62" s="1"/>
  <c r="CG9"/>
  <c r="CH9" s="1"/>
  <c r="CA9"/>
  <c r="CB9" s="1"/>
  <c r="AB63"/>
  <c r="CG63"/>
  <c r="CH63" s="1"/>
  <c r="CA63"/>
  <c r="CB63" s="1"/>
  <c r="CG10"/>
  <c r="CH10" s="1"/>
  <c r="CA10"/>
  <c r="CB10" s="1"/>
  <c r="CG11"/>
  <c r="CH11" s="1"/>
  <c r="CA11"/>
  <c r="CB11" s="1"/>
  <c r="CG12"/>
  <c r="CH12" s="1"/>
  <c r="CA12"/>
  <c r="CB12" s="1"/>
  <c r="CG13"/>
  <c r="CH13" s="1"/>
  <c r="CA13"/>
  <c r="CB13" s="1"/>
  <c r="CG24"/>
  <c r="CH24" s="1"/>
  <c r="CA24"/>
  <c r="CB24" s="1"/>
  <c r="CG67"/>
  <c r="CH67" s="1"/>
  <c r="CA67"/>
  <c r="CB67" s="1"/>
  <c r="AY25"/>
  <c r="AZ25" s="1"/>
  <c r="BA25" s="1"/>
  <c r="CA25"/>
  <c r="CB25" s="1"/>
  <c r="CG25"/>
  <c r="CH25" s="1"/>
  <c r="AY26"/>
  <c r="AZ26" s="1"/>
  <c r="BA26" s="1"/>
  <c r="CA26"/>
  <c r="CB26" s="1"/>
  <c r="CG26"/>
  <c r="CH26" s="1"/>
  <c r="AY71"/>
  <c r="AZ71" s="1"/>
  <c r="BA71" s="1"/>
  <c r="CA71"/>
  <c r="CB71" s="1"/>
  <c r="CG71"/>
  <c r="CH71" s="1"/>
  <c r="CG14"/>
  <c r="CH14" s="1"/>
  <c r="CA14"/>
  <c r="CB14" s="1"/>
  <c r="CG15"/>
  <c r="CH15" s="1"/>
  <c r="CA15"/>
  <c r="CB15" s="1"/>
  <c r="CG16"/>
  <c r="CH16" s="1"/>
  <c r="CA16"/>
  <c r="CB16" s="1"/>
  <c r="CG17"/>
  <c r="CH17" s="1"/>
  <c r="CA17"/>
  <c r="CB17" s="1"/>
  <c r="CG18"/>
  <c r="CH18" s="1"/>
  <c r="CA18"/>
  <c r="CB18" s="1"/>
  <c r="CG19"/>
  <c r="CH19" s="1"/>
  <c r="CA19"/>
  <c r="CB19" s="1"/>
  <c r="CG20"/>
  <c r="CH20" s="1"/>
  <c r="CA20"/>
  <c r="CB20" s="1"/>
  <c r="CG21"/>
  <c r="CH21" s="1"/>
  <c r="CA21"/>
  <c r="CB21" s="1"/>
  <c r="CG64"/>
  <c r="CH64" s="1"/>
  <c r="CA64"/>
  <c r="CB64" s="1"/>
  <c r="CG22"/>
  <c r="CH22" s="1"/>
  <c r="CA22"/>
  <c r="CB22" s="1"/>
  <c r="CG65"/>
  <c r="CH65" s="1"/>
  <c r="CA65"/>
  <c r="CB65" s="1"/>
  <c r="AB66"/>
  <c r="CG66"/>
  <c r="CH66" s="1"/>
  <c r="CA66"/>
  <c r="CB66" s="1"/>
  <c r="CG23"/>
  <c r="CH23" s="1"/>
  <c r="CA23"/>
  <c r="CB23" s="1"/>
  <c r="AC61"/>
  <c r="AD61" s="1"/>
  <c r="AE61" s="1"/>
  <c r="AB61"/>
  <c r="CR61"/>
  <c r="CS61" s="1"/>
  <c r="CQ61"/>
  <c r="AN61"/>
  <c r="AO61" s="1"/>
  <c r="AP61" s="1"/>
  <c r="AM61"/>
  <c r="CR4"/>
  <c r="CS4" s="1"/>
  <c r="CT4" s="1"/>
  <c r="CR6"/>
  <c r="CS6" s="1"/>
  <c r="CT6" s="1"/>
  <c r="AN6"/>
  <c r="AO6" s="1"/>
  <c r="AP6" s="1"/>
  <c r="AN62"/>
  <c r="AO62" s="1"/>
  <c r="AP62" s="1"/>
  <c r="AM62"/>
  <c r="AN63"/>
  <c r="AO63" s="1"/>
  <c r="AP63" s="1"/>
  <c r="AM63"/>
  <c r="AC11"/>
  <c r="AD11" s="1"/>
  <c r="CR11"/>
  <c r="CS11" s="1"/>
  <c r="CT11" s="1"/>
  <c r="AN11"/>
  <c r="AO11" s="1"/>
  <c r="AP11" s="1"/>
  <c r="AC13"/>
  <c r="AD13" s="1"/>
  <c r="CR13"/>
  <c r="CS13" s="1"/>
  <c r="CT13" s="1"/>
  <c r="AC14"/>
  <c r="AD14" s="1"/>
  <c r="CR14"/>
  <c r="CS14" s="1"/>
  <c r="CT14" s="1"/>
  <c r="AN14"/>
  <c r="AO14" s="1"/>
  <c r="AP14" s="1"/>
  <c r="AC16"/>
  <c r="AD16" s="1"/>
  <c r="CR16"/>
  <c r="CS16" s="1"/>
  <c r="CT16" s="1"/>
  <c r="AN16"/>
  <c r="AO16" s="1"/>
  <c r="AP16" s="1"/>
  <c r="AC18"/>
  <c r="AD18" s="1"/>
  <c r="CR18"/>
  <c r="CS18" s="1"/>
  <c r="CT18" s="1"/>
  <c r="AN18"/>
  <c r="AO18" s="1"/>
  <c r="AP18" s="1"/>
  <c r="AC20"/>
  <c r="AD20" s="1"/>
  <c r="CR20"/>
  <c r="CS20" s="1"/>
  <c r="CT20" s="1"/>
  <c r="AN20"/>
  <c r="AO20" s="1"/>
  <c r="AP20" s="1"/>
  <c r="AC64"/>
  <c r="AD64" s="1"/>
  <c r="AB64"/>
  <c r="CR64"/>
  <c r="CS64" s="1"/>
  <c r="CQ64"/>
  <c r="AN64"/>
  <c r="AO64" s="1"/>
  <c r="AP64" s="1"/>
  <c r="AM64"/>
  <c r="BJ64"/>
  <c r="BK64" s="1"/>
  <c r="BL64" s="1"/>
  <c r="BI64"/>
  <c r="AC65"/>
  <c r="AD65" s="1"/>
  <c r="AB65"/>
  <c r="CR65"/>
  <c r="CS65" s="1"/>
  <c r="CQ65"/>
  <c r="AN65"/>
  <c r="AO65" s="1"/>
  <c r="AP65" s="1"/>
  <c r="AM65"/>
  <c r="AC23"/>
  <c r="AD23" s="1"/>
  <c r="CR23"/>
  <c r="CS23" s="1"/>
  <c r="CT23" s="1"/>
  <c r="AN23"/>
  <c r="AO23" s="1"/>
  <c r="AP23" s="1"/>
  <c r="AC24"/>
  <c r="AD24" s="1"/>
  <c r="CR24"/>
  <c r="CS24" s="1"/>
  <c r="CT24" s="1"/>
  <c r="AN24"/>
  <c r="AO24" s="1"/>
  <c r="AP24" s="1"/>
  <c r="AC67"/>
  <c r="AD67" s="1"/>
  <c r="AB67"/>
  <c r="CR67"/>
  <c r="CS67" s="1"/>
  <c r="CQ67"/>
  <c r="AN67"/>
  <c r="AO67" s="1"/>
  <c r="AP67" s="1"/>
  <c r="AM67"/>
  <c r="BJ67"/>
  <c r="BK67" s="1"/>
  <c r="BL67" s="1"/>
  <c r="BI67"/>
  <c r="CR26"/>
  <c r="CS26" s="1"/>
  <c r="CT26" s="1"/>
  <c r="AO26"/>
  <c r="AC3"/>
  <c r="AD3" s="1"/>
  <c r="CR3"/>
  <c r="CS3" s="1"/>
  <c r="CT3" s="1"/>
  <c r="AN3"/>
  <c r="AO3" s="1"/>
  <c r="AP3" s="1"/>
  <c r="AC5"/>
  <c r="AD5" s="1"/>
  <c r="CR5"/>
  <c r="CS5" s="1"/>
  <c r="CT5" s="1"/>
  <c r="AN5"/>
  <c r="AO5" s="1"/>
  <c r="AP5" s="1"/>
  <c r="AC7"/>
  <c r="AD7" s="1"/>
  <c r="CR7"/>
  <c r="CS7" s="1"/>
  <c r="CT7" s="1"/>
  <c r="AN7"/>
  <c r="AO7" s="1"/>
  <c r="AP7" s="1"/>
  <c r="AC8"/>
  <c r="AD8" s="1"/>
  <c r="CR8"/>
  <c r="CS8" s="1"/>
  <c r="CT8" s="1"/>
  <c r="AN8"/>
  <c r="AO8" s="1"/>
  <c r="AP8" s="1"/>
  <c r="AC9"/>
  <c r="AD9" s="1"/>
  <c r="CR9"/>
  <c r="CS9" s="1"/>
  <c r="CT9" s="1"/>
  <c r="AN9"/>
  <c r="AO9" s="1"/>
  <c r="AP9" s="1"/>
  <c r="AC10"/>
  <c r="AD10" s="1"/>
  <c r="CR10"/>
  <c r="CS10" s="1"/>
  <c r="CT10" s="1"/>
  <c r="AN10"/>
  <c r="AO10" s="1"/>
  <c r="AP10" s="1"/>
  <c r="AC12"/>
  <c r="AD12" s="1"/>
  <c r="CR12"/>
  <c r="CS12" s="1"/>
  <c r="CT12" s="1"/>
  <c r="AN12"/>
  <c r="AO12" s="1"/>
  <c r="AP12" s="1"/>
  <c r="CR58"/>
  <c r="CS58" s="1"/>
  <c r="CT58" s="1"/>
  <c r="CQ58"/>
  <c r="AO58"/>
  <c r="AP58" s="1"/>
  <c r="BJ58"/>
  <c r="BK58" s="1"/>
  <c r="BL58" s="1"/>
  <c r="BI58"/>
  <c r="AC15"/>
  <c r="AD15" s="1"/>
  <c r="CR15"/>
  <c r="CS15" s="1"/>
  <c r="CT15" s="1"/>
  <c r="AN15"/>
  <c r="AO15" s="1"/>
  <c r="AP15" s="1"/>
  <c r="CR25"/>
  <c r="CS25" s="1"/>
  <c r="CT25" s="1"/>
  <c r="AO25"/>
  <c r="CR71"/>
  <c r="CS71" s="1"/>
  <c r="CT71" s="1"/>
  <c r="AO71"/>
  <c r="BU71"/>
  <c r="BV71" s="1"/>
  <c r="BW71" s="1"/>
  <c r="BU26"/>
  <c r="BV26" s="1"/>
  <c r="BW26" s="1"/>
  <c r="BU25"/>
  <c r="BV25" s="1"/>
  <c r="BW25" s="1"/>
  <c r="BU67"/>
  <c r="BV67" s="1"/>
  <c r="BW67" s="1"/>
  <c r="BT67"/>
  <c r="BU24"/>
  <c r="BV24" s="1"/>
  <c r="BW24" s="1"/>
  <c r="BU23"/>
  <c r="BV23" s="1"/>
  <c r="BW23" s="1"/>
  <c r="BU65"/>
  <c r="BV65" s="1"/>
  <c r="BW65" s="1"/>
  <c r="BT65"/>
  <c r="BU64"/>
  <c r="BV64" s="1"/>
  <c r="BW64" s="1"/>
  <c r="BT64"/>
  <c r="BU20"/>
  <c r="BV20" s="1"/>
  <c r="BW20" s="1"/>
  <c r="BU18"/>
  <c r="BV18" s="1"/>
  <c r="BW18" s="1"/>
  <c r="BU16"/>
  <c r="BV16" s="1"/>
  <c r="BW16" s="1"/>
  <c r="BU15"/>
  <c r="BV15" s="1"/>
  <c r="BW15" s="1"/>
  <c r="BU14"/>
  <c r="BV14" s="1"/>
  <c r="BW14" s="1"/>
  <c r="BU58"/>
  <c r="BV58" s="1"/>
  <c r="BW58" s="1"/>
  <c r="BT58"/>
  <c r="BU13"/>
  <c r="BV13" s="1"/>
  <c r="BW13" s="1"/>
  <c r="BU12"/>
  <c r="BV12" s="1"/>
  <c r="BW12" s="1"/>
  <c r="BU10"/>
  <c r="BV10" s="1"/>
  <c r="BW10" s="1"/>
  <c r="BU9"/>
  <c r="BV9" s="1"/>
  <c r="BW9" s="1"/>
  <c r="BU8"/>
  <c r="BV8" s="1"/>
  <c r="BW8" s="1"/>
  <c r="BU7"/>
  <c r="BV7" s="1"/>
  <c r="BW7" s="1"/>
  <c r="BU5"/>
  <c r="BV5" s="1"/>
  <c r="BW5" s="1"/>
  <c r="BU4"/>
  <c r="BV4" s="1"/>
  <c r="BW4" s="1"/>
  <c r="BU3"/>
  <c r="BV3" s="1"/>
  <c r="BW3" s="1"/>
  <c r="BU61"/>
  <c r="BV61" s="1"/>
  <c r="BW61" s="1"/>
  <c r="BT61"/>
  <c r="AX67"/>
  <c r="BJ8"/>
  <c r="BK8" s="1"/>
  <c r="BL8" s="1"/>
  <c r="BJ9"/>
  <c r="BK9" s="1"/>
  <c r="BL9" s="1"/>
  <c r="BJ11"/>
  <c r="BK11" s="1"/>
  <c r="BL11" s="1"/>
  <c r="BJ12"/>
  <c r="BK12" s="1"/>
  <c r="BL12" s="1"/>
  <c r="BJ13"/>
  <c r="BK13" s="1"/>
  <c r="BL13" s="1"/>
  <c r="BJ18"/>
  <c r="BK18" s="1"/>
  <c r="BL18" s="1"/>
  <c r="BJ23"/>
  <c r="BK23" s="1"/>
  <c r="BL23" s="1"/>
  <c r="BJ25"/>
  <c r="BK25" s="1"/>
  <c r="BL25" s="1"/>
  <c r="BJ26"/>
  <c r="BK26" s="1"/>
  <c r="BL26" s="1"/>
  <c r="BJ3"/>
  <c r="BK3" s="1"/>
  <c r="BL3" s="1"/>
  <c r="BJ5"/>
  <c r="BK5" s="1"/>
  <c r="BL5" s="1"/>
  <c r="BJ6"/>
  <c r="BK6" s="1"/>
  <c r="BL6" s="1"/>
  <c r="BJ7"/>
  <c r="BK7" s="1"/>
  <c r="BL7" s="1"/>
  <c r="BJ10"/>
  <c r="BK10" s="1"/>
  <c r="BL10" s="1"/>
  <c r="BJ14"/>
  <c r="BK14" s="1"/>
  <c r="BL14" s="1"/>
  <c r="BJ15"/>
  <c r="BK15" s="1"/>
  <c r="BL15" s="1"/>
  <c r="BJ16"/>
  <c r="BK16" s="1"/>
  <c r="BL16" s="1"/>
  <c r="BJ20"/>
  <c r="BK20" s="1"/>
  <c r="BL20" s="1"/>
  <c r="BJ65"/>
  <c r="BK65" s="1"/>
  <c r="BL65" s="1"/>
  <c r="BJ24"/>
  <c r="BK24" s="1"/>
  <c r="BL24" s="1"/>
  <c r="BJ71"/>
  <c r="BK71" s="1"/>
  <c r="BL71" s="1"/>
  <c r="AX58"/>
  <c r="AX64"/>
  <c r="AX65"/>
  <c r="BJ61"/>
  <c r="BK61" s="1"/>
  <c r="BL61" s="1"/>
  <c r="AC2"/>
  <c r="AD2" s="1"/>
  <c r="AE2" s="1"/>
  <c r="CR2"/>
  <c r="CS2" s="1"/>
  <c r="CT2" s="1"/>
  <c r="AN2"/>
  <c r="AO2" s="1"/>
  <c r="AP2" s="1"/>
  <c r="AY2"/>
  <c r="AZ2" s="1"/>
  <c r="BA2" s="1"/>
  <c r="BJ2"/>
  <c r="BK2" s="1"/>
  <c r="BL2" s="1"/>
  <c r="BU2"/>
  <c r="BV2" s="1"/>
  <c r="BW2" s="1"/>
  <c r="AC4"/>
  <c r="AD4" s="1"/>
  <c r="AN4"/>
  <c r="AO4" s="1"/>
  <c r="AP4" s="1"/>
  <c r="AY4"/>
  <c r="AZ4" s="1"/>
  <c r="BA4" s="1"/>
  <c r="BJ4"/>
  <c r="BK4" s="1"/>
  <c r="BL4" s="1"/>
  <c r="AC6"/>
  <c r="AD6" s="1"/>
  <c r="AY6"/>
  <c r="AZ6" s="1"/>
  <c r="BA6" s="1"/>
  <c r="BU6"/>
  <c r="BV6" s="1"/>
  <c r="BW6" s="1"/>
  <c r="AC62"/>
  <c r="AD62" s="1"/>
  <c r="CR62"/>
  <c r="CS62" s="1"/>
  <c r="AY62"/>
  <c r="AZ62" s="1"/>
  <c r="BA62" s="1"/>
  <c r="BJ62"/>
  <c r="BK62" s="1"/>
  <c r="BL62" s="1"/>
  <c r="BU62"/>
  <c r="BV62" s="1"/>
  <c r="BW62" s="1"/>
  <c r="AC63"/>
  <c r="AD63" s="1"/>
  <c r="CR63"/>
  <c r="CS63" s="1"/>
  <c r="BJ63"/>
  <c r="BK63" s="1"/>
  <c r="BL63" s="1"/>
  <c r="BU63"/>
  <c r="BV63" s="1"/>
  <c r="BW63" s="1"/>
  <c r="AY11"/>
  <c r="AZ11" s="1"/>
  <c r="BA11" s="1"/>
  <c r="BU11"/>
  <c r="BV11" s="1"/>
  <c r="BW11" s="1"/>
  <c r="AN13"/>
  <c r="AO13" s="1"/>
  <c r="AP13" s="1"/>
  <c r="AX61"/>
  <c r="AX63"/>
  <c r="AC17"/>
  <c r="AD17" s="1"/>
  <c r="CR17"/>
  <c r="CS17" s="1"/>
  <c r="CT17" s="1"/>
  <c r="AN17"/>
  <c r="AO17" s="1"/>
  <c r="AP17" s="1"/>
  <c r="AY17"/>
  <c r="AZ17" s="1"/>
  <c r="BA17" s="1"/>
  <c r="BJ17"/>
  <c r="BK17" s="1"/>
  <c r="BL17" s="1"/>
  <c r="BU17"/>
  <c r="BV17" s="1"/>
  <c r="BW17" s="1"/>
  <c r="AC19"/>
  <c r="AD19" s="1"/>
  <c r="CR19"/>
  <c r="CS19" s="1"/>
  <c r="CT19" s="1"/>
  <c r="AN19"/>
  <c r="AO19" s="1"/>
  <c r="AP19" s="1"/>
  <c r="AY19"/>
  <c r="AZ19" s="1"/>
  <c r="BA19" s="1"/>
  <c r="BJ19"/>
  <c r="BK19" s="1"/>
  <c r="BL19" s="1"/>
  <c r="BU19"/>
  <c r="BV19" s="1"/>
  <c r="BW19" s="1"/>
  <c r="AC21"/>
  <c r="AD21" s="1"/>
  <c r="CR21"/>
  <c r="CS21" s="1"/>
  <c r="CT21" s="1"/>
  <c r="AN21"/>
  <c r="AO21" s="1"/>
  <c r="AP21" s="1"/>
  <c r="AY21"/>
  <c r="AZ21" s="1"/>
  <c r="BA21" s="1"/>
  <c r="BJ21"/>
  <c r="BK21" s="1"/>
  <c r="BL21" s="1"/>
  <c r="BU21"/>
  <c r="BV21" s="1"/>
  <c r="BW21" s="1"/>
  <c r="AC22"/>
  <c r="AD22" s="1"/>
  <c r="CR22"/>
  <c r="CS22" s="1"/>
  <c r="CT22" s="1"/>
  <c r="AN22"/>
  <c r="AO22" s="1"/>
  <c r="AP22" s="1"/>
  <c r="AY22"/>
  <c r="AZ22" s="1"/>
  <c r="BA22" s="1"/>
  <c r="BJ22"/>
  <c r="BK22" s="1"/>
  <c r="BL22" s="1"/>
  <c r="BU22"/>
  <c r="BV22" s="1"/>
  <c r="BW22" s="1"/>
  <c r="AC66"/>
  <c r="AD66" s="1"/>
  <c r="CR66"/>
  <c r="CS66" s="1"/>
  <c r="AN66"/>
  <c r="AO66" s="1"/>
  <c r="AP66" s="1"/>
  <c r="AY66"/>
  <c r="AZ66" s="1"/>
  <c r="BA66" s="1"/>
  <c r="BJ66"/>
  <c r="BK66" s="1"/>
  <c r="BL66" s="1"/>
  <c r="BU66"/>
  <c r="BV66" s="1"/>
  <c r="BW66" s="1"/>
  <c r="CR59"/>
  <c r="CS59" s="1"/>
  <c r="CT59" s="1"/>
  <c r="AO59"/>
  <c r="AP59" s="1"/>
  <c r="AY59"/>
  <c r="AZ59" s="1"/>
  <c r="BA59" s="1"/>
  <c r="BJ59"/>
  <c r="BK59" s="1"/>
  <c r="BL59" s="1"/>
  <c r="BU59"/>
  <c r="BV59" s="1"/>
  <c r="BW59" s="1"/>
  <c r="BK3" i="31"/>
  <c r="BK4"/>
  <c r="BK9"/>
  <c r="BK10"/>
  <c r="BK11"/>
  <c r="BK12"/>
  <c r="BK13"/>
  <c r="BK14"/>
  <c r="BK15"/>
  <c r="BK16"/>
  <c r="BK17"/>
  <c r="BK18"/>
  <c r="BK19"/>
  <c r="BK20"/>
  <c r="BK21"/>
  <c r="BK22"/>
  <c r="BK23"/>
  <c r="BK24"/>
  <c r="BK25"/>
  <c r="BK26"/>
  <c r="BK27"/>
  <c r="BK28"/>
  <c r="BK29"/>
  <c r="BK30"/>
  <c r="BK31"/>
  <c r="BK32"/>
  <c r="BK33"/>
  <c r="BK34"/>
  <c r="BK35"/>
  <c r="BK36"/>
  <c r="BK37"/>
  <c r="BK38"/>
  <c r="BK39"/>
  <c r="BK40"/>
  <c r="BK41"/>
  <c r="BK2"/>
  <c r="BH3"/>
  <c r="BH4"/>
  <c r="BH9"/>
  <c r="BH10"/>
  <c r="BH11"/>
  <c r="BH12"/>
  <c r="BH13"/>
  <c r="BH14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BH32"/>
  <c r="BH33"/>
  <c r="BH34"/>
  <c r="BH35"/>
  <c r="BH36"/>
  <c r="BH37"/>
  <c r="BH38"/>
  <c r="BH39"/>
  <c r="BH40"/>
  <c r="BH41"/>
  <c r="BH2"/>
  <c r="LN69" i="66" l="1"/>
  <c r="LO69" s="1"/>
  <c r="LP70"/>
  <c r="LQ70" s="1"/>
  <c r="MA28"/>
  <c r="CI16"/>
  <c r="CJ16" s="1"/>
  <c r="AE16"/>
  <c r="CI11"/>
  <c r="CJ11" s="1"/>
  <c r="AE11"/>
  <c r="CI22"/>
  <c r="CJ22" s="1"/>
  <c r="AE22"/>
  <c r="AP25"/>
  <c r="CI25"/>
  <c r="CJ25" s="1"/>
  <c r="CI6"/>
  <c r="CJ6" s="1"/>
  <c r="AE6"/>
  <c r="CI4"/>
  <c r="CJ4" s="1"/>
  <c r="AE4"/>
  <c r="AE10"/>
  <c r="CI10"/>
  <c r="CJ10" s="1"/>
  <c r="CI5"/>
  <c r="CJ5" s="1"/>
  <c r="AE5"/>
  <c r="AP26"/>
  <c r="CI26"/>
  <c r="CJ26" s="1"/>
  <c r="CI24"/>
  <c r="CJ24" s="1"/>
  <c r="AE24"/>
  <c r="CI20"/>
  <c r="CJ20" s="1"/>
  <c r="AE20"/>
  <c r="CI8"/>
  <c r="CJ8" s="1"/>
  <c r="AE8"/>
  <c r="CI19"/>
  <c r="CJ19" s="1"/>
  <c r="AE19"/>
  <c r="CI15"/>
  <c r="CJ15" s="1"/>
  <c r="AE15"/>
  <c r="CI12"/>
  <c r="CJ12" s="1"/>
  <c r="AE12"/>
  <c r="CI7"/>
  <c r="CJ7" s="1"/>
  <c r="AE7"/>
  <c r="AE14"/>
  <c r="CI14"/>
  <c r="CJ14" s="1"/>
  <c r="CI21"/>
  <c r="CJ21" s="1"/>
  <c r="AE21"/>
  <c r="CI17"/>
  <c r="CJ17" s="1"/>
  <c r="AE17"/>
  <c r="AP71"/>
  <c r="CI71"/>
  <c r="CJ71" s="1"/>
  <c r="AE9"/>
  <c r="CI9"/>
  <c r="CJ9" s="1"/>
  <c r="CI3"/>
  <c r="CJ3" s="1"/>
  <c r="AE3"/>
  <c r="CI23"/>
  <c r="CJ23" s="1"/>
  <c r="AE23"/>
  <c r="CI18"/>
  <c r="CJ18" s="1"/>
  <c r="AE18"/>
  <c r="CI13"/>
  <c r="CJ13" s="1"/>
  <c r="AE13"/>
  <c r="HL17"/>
  <c r="LX17" s="1"/>
  <c r="HL23"/>
  <c r="LX23" s="1"/>
  <c r="HL13"/>
  <c r="LX13" s="1"/>
  <c r="HL10"/>
  <c r="LX10" s="1"/>
  <c r="HL22"/>
  <c r="LX22" s="1"/>
  <c r="HL15"/>
  <c r="LX15" s="1"/>
  <c r="HL24"/>
  <c r="LX24" s="1"/>
  <c r="HL5"/>
  <c r="LX5" s="1"/>
  <c r="HL14"/>
  <c r="LX14" s="1"/>
  <c r="HL21"/>
  <c r="LX21" s="1"/>
  <c r="HL20"/>
  <c r="LX20" s="1"/>
  <c r="HL11"/>
  <c r="LX11" s="1"/>
  <c r="HL3"/>
  <c r="LX3" s="1"/>
  <c r="HL26"/>
  <c r="LX26" s="1"/>
  <c r="HL9"/>
  <c r="LX9" s="1"/>
  <c r="HL6"/>
  <c r="LX6" s="1"/>
  <c r="HL16"/>
  <c r="LX16" s="1"/>
  <c r="HL19"/>
  <c r="LX19" s="1"/>
  <c r="HL18"/>
  <c r="LX18" s="1"/>
  <c r="HL25"/>
  <c r="LX25" s="1"/>
  <c r="HL8"/>
  <c r="LX8" s="1"/>
  <c r="HL4"/>
  <c r="LX4" s="1"/>
  <c r="HL71"/>
  <c r="HM71" s="1"/>
  <c r="HL2"/>
  <c r="LX2" s="1"/>
  <c r="HL7"/>
  <c r="LX7" s="1"/>
  <c r="HL12"/>
  <c r="LX12" s="1"/>
  <c r="HH16"/>
  <c r="HI16" s="1"/>
  <c r="HB16"/>
  <c r="HC16" s="1"/>
  <c r="HB4"/>
  <c r="HC4" s="1"/>
  <c r="HH4"/>
  <c r="HI4" s="1"/>
  <c r="HB22"/>
  <c r="HC22" s="1"/>
  <c r="HH22"/>
  <c r="HI22" s="1"/>
  <c r="HH19"/>
  <c r="HI19" s="1"/>
  <c r="HB19"/>
  <c r="HC19" s="1"/>
  <c r="HB10"/>
  <c r="HC10" s="1"/>
  <c r="HH10"/>
  <c r="HI10" s="1"/>
  <c r="HB66"/>
  <c r="HH66"/>
  <c r="HH21"/>
  <c r="HI21" s="1"/>
  <c r="HB21"/>
  <c r="HC21" s="1"/>
  <c r="HH17"/>
  <c r="HI17" s="1"/>
  <c r="HB17"/>
  <c r="HC17" s="1"/>
  <c r="HB63"/>
  <c r="HH63"/>
  <c r="HB12"/>
  <c r="HC12" s="1"/>
  <c r="HH12"/>
  <c r="HI12" s="1"/>
  <c r="HB9"/>
  <c r="HC9" s="1"/>
  <c r="HH9"/>
  <c r="HI9" s="1"/>
  <c r="HH7"/>
  <c r="HI7" s="1"/>
  <c r="HB7"/>
  <c r="HC7" s="1"/>
  <c r="HH3"/>
  <c r="HI3" s="1"/>
  <c r="HB3"/>
  <c r="HC3" s="1"/>
  <c r="HB67"/>
  <c r="HH67"/>
  <c r="HB23"/>
  <c r="HC23" s="1"/>
  <c r="HH23"/>
  <c r="HI23" s="1"/>
  <c r="HH20"/>
  <c r="HI20" s="1"/>
  <c r="HB20"/>
  <c r="HC20" s="1"/>
  <c r="HH11"/>
  <c r="HI11" s="1"/>
  <c r="HB11"/>
  <c r="HC11" s="1"/>
  <c r="HH61"/>
  <c r="HB61"/>
  <c r="HH2"/>
  <c r="HI2" s="1"/>
  <c r="HB2"/>
  <c r="HC2" s="1"/>
  <c r="HB71"/>
  <c r="HC71" s="1"/>
  <c r="HH71"/>
  <c r="HI71" s="1"/>
  <c r="LM71" s="1"/>
  <c r="LP71" s="1"/>
  <c r="LQ71" s="1"/>
  <c r="HH8"/>
  <c r="HI8" s="1"/>
  <c r="HB8"/>
  <c r="HC8" s="1"/>
  <c r="HB5"/>
  <c r="HC5" s="1"/>
  <c r="HH5"/>
  <c r="HI5" s="1"/>
  <c r="HH62"/>
  <c r="HB62"/>
  <c r="HB25"/>
  <c r="HC25" s="1"/>
  <c r="HH25"/>
  <c r="HI25" s="1"/>
  <c r="HH15"/>
  <c r="HI15" s="1"/>
  <c r="HB15"/>
  <c r="HC15" s="1"/>
  <c r="HB26"/>
  <c r="HC26" s="1"/>
  <c r="HH26"/>
  <c r="HI26" s="1"/>
  <c r="HH24"/>
  <c r="HI24" s="1"/>
  <c r="HB24"/>
  <c r="HC24" s="1"/>
  <c r="HH65"/>
  <c r="HB65"/>
  <c r="HH64"/>
  <c r="HB64"/>
  <c r="HH18"/>
  <c r="HI18" s="1"/>
  <c r="HB18"/>
  <c r="HC18" s="1"/>
  <c r="HH14"/>
  <c r="HI14" s="1"/>
  <c r="HB14"/>
  <c r="HC14" s="1"/>
  <c r="HH13"/>
  <c r="HI13" s="1"/>
  <c r="HB13"/>
  <c r="HC13" s="1"/>
  <c r="HH6"/>
  <c r="HI6" s="1"/>
  <c r="HB6"/>
  <c r="HC6" s="1"/>
  <c r="CI66"/>
  <c r="CI62"/>
  <c r="AE64"/>
  <c r="CI64"/>
  <c r="CI63"/>
  <c r="CI2"/>
  <c r="CJ2" s="1"/>
  <c r="CI67"/>
  <c r="CI65"/>
  <c r="CI61"/>
  <c r="CT66"/>
  <c r="CT62"/>
  <c r="CT67"/>
  <c r="CT65"/>
  <c r="CT64"/>
  <c r="CT61"/>
  <c r="CT63"/>
  <c r="CC67"/>
  <c r="CE67" s="1"/>
  <c r="AE67"/>
  <c r="AE65"/>
  <c r="CC26"/>
  <c r="CC24"/>
  <c r="CD24" s="1"/>
  <c r="CC64"/>
  <c r="CE64" s="1"/>
  <c r="CC20"/>
  <c r="CD20" s="1"/>
  <c r="CC10"/>
  <c r="CC9"/>
  <c r="CC7"/>
  <c r="CC5"/>
  <c r="CD5" s="1"/>
  <c r="CC15"/>
  <c r="CC71"/>
  <c r="CC18"/>
  <c r="CC58"/>
  <c r="CC12"/>
  <c r="CC23"/>
  <c r="CC65"/>
  <c r="CE65" s="1"/>
  <c r="CC16"/>
  <c r="CC14"/>
  <c r="CC8"/>
  <c r="CC3"/>
  <c r="CC25"/>
  <c r="CC59"/>
  <c r="CC66"/>
  <c r="CE66" s="1"/>
  <c r="AE66"/>
  <c r="CC22"/>
  <c r="CC21"/>
  <c r="CC19"/>
  <c r="CC17"/>
  <c r="CC62"/>
  <c r="CE62" s="1"/>
  <c r="AE62"/>
  <c r="CC13"/>
  <c r="CC61"/>
  <c r="CE61" s="1"/>
  <c r="CC63"/>
  <c r="CE63" s="1"/>
  <c r="AE63"/>
  <c r="CC6"/>
  <c r="CC4"/>
  <c r="CC2"/>
  <c r="CC11"/>
  <c r="AD3" i="31"/>
  <c r="AD4"/>
  <c r="AD5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2"/>
  <c r="T6"/>
  <c r="T7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O6"/>
  <c r="O7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HM18" i="66" l="1"/>
  <c r="HM9"/>
  <c r="HM20"/>
  <c r="HM24"/>
  <c r="HM13"/>
  <c r="LR20"/>
  <c r="MA27"/>
  <c r="LR23"/>
  <c r="HM2"/>
  <c r="HM25"/>
  <c r="HM6"/>
  <c r="HM11"/>
  <c r="HM5"/>
  <c r="HM10"/>
  <c r="HM7"/>
  <c r="HM8"/>
  <c r="HM16"/>
  <c r="HM3"/>
  <c r="HM14"/>
  <c r="HM22"/>
  <c r="HM17"/>
  <c r="HM12"/>
  <c r="HM4"/>
  <c r="HM19"/>
  <c r="HM26"/>
  <c r="HM21"/>
  <c r="HM15"/>
  <c r="HM23"/>
  <c r="MA29"/>
  <c r="CE22"/>
  <c r="CD22"/>
  <c r="CE11"/>
  <c r="CD11"/>
  <c r="CE14"/>
  <c r="CD14"/>
  <c r="CE15"/>
  <c r="CD15"/>
  <c r="CE10"/>
  <c r="CD10"/>
  <c r="CE26"/>
  <c r="CD26"/>
  <c r="CE6"/>
  <c r="CD6"/>
  <c r="CE13"/>
  <c r="CD13"/>
  <c r="CE19"/>
  <c r="CD19"/>
  <c r="CE8"/>
  <c r="CD8"/>
  <c r="CE23"/>
  <c r="CD23"/>
  <c r="CE71"/>
  <c r="CD71"/>
  <c r="CE9"/>
  <c r="CD9"/>
  <c r="CE2"/>
  <c r="CD2"/>
  <c r="CE25"/>
  <c r="CD25"/>
  <c r="CE16"/>
  <c r="CD16"/>
  <c r="CE21"/>
  <c r="CD21"/>
  <c r="CE12"/>
  <c r="CD12"/>
  <c r="CE4"/>
  <c r="CD4"/>
  <c r="CE17"/>
  <c r="CD17"/>
  <c r="CE3"/>
  <c r="CD3"/>
  <c r="CE18"/>
  <c r="CD18"/>
  <c r="CE7"/>
  <c r="CD7"/>
  <c r="HN14"/>
  <c r="LY14" s="1"/>
  <c r="LZ14" s="1"/>
  <c r="HN15"/>
  <c r="HN8"/>
  <c r="HN2"/>
  <c r="HN3"/>
  <c r="HN16"/>
  <c r="HN26"/>
  <c r="HN5"/>
  <c r="LY5" s="1"/>
  <c r="LZ5" s="1"/>
  <c r="HN12"/>
  <c r="HN4"/>
  <c r="HN11"/>
  <c r="HN23"/>
  <c r="HN9"/>
  <c r="LY9" s="1"/>
  <c r="LZ9" s="1"/>
  <c r="HN10"/>
  <c r="HN22"/>
  <c r="HN25"/>
  <c r="LY25" s="1"/>
  <c r="LZ25" s="1"/>
  <c r="HN71"/>
  <c r="HO71" s="1"/>
  <c r="HN6"/>
  <c r="HN24"/>
  <c r="HN21"/>
  <c r="LY21" s="1"/>
  <c r="LZ21" s="1"/>
  <c r="HN13"/>
  <c r="LY13" s="1"/>
  <c r="LZ13" s="1"/>
  <c r="HN18"/>
  <c r="HN20"/>
  <c r="HN7"/>
  <c r="HN17"/>
  <c r="LY17" s="1"/>
  <c r="LZ17" s="1"/>
  <c r="HN19"/>
  <c r="HI62"/>
  <c r="HD23"/>
  <c r="HD10"/>
  <c r="HD14"/>
  <c r="HD15"/>
  <c r="HD8"/>
  <c r="HD11"/>
  <c r="HD21"/>
  <c r="HI65"/>
  <c r="HD26"/>
  <c r="HD25"/>
  <c r="HD5"/>
  <c r="HD71"/>
  <c r="LN71" s="1"/>
  <c r="LO71" s="1"/>
  <c r="HI61"/>
  <c r="HC67"/>
  <c r="HD67"/>
  <c r="HD12"/>
  <c r="HC66"/>
  <c r="HD66"/>
  <c r="HD4"/>
  <c r="HI64"/>
  <c r="LM64" s="1"/>
  <c r="LP64" s="1"/>
  <c r="LQ64" s="1"/>
  <c r="HD9"/>
  <c r="HC63"/>
  <c r="HD63"/>
  <c r="HD22"/>
  <c r="HD6"/>
  <c r="HC64"/>
  <c r="HD64"/>
  <c r="HD24"/>
  <c r="HC62"/>
  <c r="HD62"/>
  <c r="HD2"/>
  <c r="HD3"/>
  <c r="HI63"/>
  <c r="HD16"/>
  <c r="HD13"/>
  <c r="HD18"/>
  <c r="HC65"/>
  <c r="HD65"/>
  <c r="HC61"/>
  <c r="HD61"/>
  <c r="HD20"/>
  <c r="HI67"/>
  <c r="HD7"/>
  <c r="HD17"/>
  <c r="HI66"/>
  <c r="HD19"/>
  <c r="CD67"/>
  <c r="CE5"/>
  <c r="CE20"/>
  <c r="CE24"/>
  <c r="CJ61"/>
  <c r="CK61"/>
  <c r="CK14"/>
  <c r="CK18"/>
  <c r="CK65"/>
  <c r="CJ65"/>
  <c r="CK24"/>
  <c r="CK15"/>
  <c r="CK6"/>
  <c r="CK22"/>
  <c r="CK5"/>
  <c r="CK9"/>
  <c r="CK12"/>
  <c r="CK4"/>
  <c r="CK19"/>
  <c r="CK66"/>
  <c r="CJ66"/>
  <c r="CK11"/>
  <c r="CK16"/>
  <c r="CK20"/>
  <c r="CK23"/>
  <c r="CK67"/>
  <c r="CJ67"/>
  <c r="CK2"/>
  <c r="CJ63"/>
  <c r="CK63"/>
  <c r="CK13"/>
  <c r="CJ64"/>
  <c r="CK64"/>
  <c r="CK26"/>
  <c r="CK25"/>
  <c r="CK3"/>
  <c r="CK7"/>
  <c r="CK10"/>
  <c r="CJ62"/>
  <c r="CK62"/>
  <c r="CK17"/>
  <c r="CK21"/>
  <c r="CK8"/>
  <c r="CK71"/>
  <c r="CD64"/>
  <c r="CD63"/>
  <c r="CD65"/>
  <c r="CD61"/>
  <c r="CD62"/>
  <c r="CD66"/>
  <c r="CD59"/>
  <c r="CE59"/>
  <c r="CD58"/>
  <c r="CE58"/>
  <c r="CK37" i="62"/>
  <c r="CK38"/>
  <c r="HO18" i="66" l="1"/>
  <c r="LY18"/>
  <c r="LZ18" s="1"/>
  <c r="HO24"/>
  <c r="LY24"/>
  <c r="LZ24" s="1"/>
  <c r="HO11"/>
  <c r="LY11"/>
  <c r="LZ11" s="1"/>
  <c r="HO8"/>
  <c r="LY8"/>
  <c r="LZ8" s="1"/>
  <c r="HO7"/>
  <c r="LY7"/>
  <c r="LZ7" s="1"/>
  <c r="HO23"/>
  <c r="LY23"/>
  <c r="LZ23" s="1"/>
  <c r="HO2"/>
  <c r="LY2"/>
  <c r="HO19"/>
  <c r="LY19"/>
  <c r="LZ19" s="1"/>
  <c r="HO6"/>
  <c r="LY6"/>
  <c r="LZ6" s="1"/>
  <c r="HO10"/>
  <c r="LY10"/>
  <c r="LZ10" s="1"/>
  <c r="HO4"/>
  <c r="LY4"/>
  <c r="LZ4" s="1"/>
  <c r="HO16"/>
  <c r="LY16"/>
  <c r="LZ16" s="1"/>
  <c r="HO15"/>
  <c r="LY15"/>
  <c r="LZ15" s="1"/>
  <c r="HO20"/>
  <c r="LY20"/>
  <c r="LZ20" s="1"/>
  <c r="HO22"/>
  <c r="LY22"/>
  <c r="LZ22" s="1"/>
  <c r="HO26"/>
  <c r="LY26"/>
  <c r="LZ26" s="1"/>
  <c r="HO12"/>
  <c r="LY12"/>
  <c r="LZ12" s="1"/>
  <c r="HO3"/>
  <c r="LY3"/>
  <c r="LZ3" s="1"/>
  <c r="HO17"/>
  <c r="HO13"/>
  <c r="HO14"/>
  <c r="LR24"/>
  <c r="LR7"/>
  <c r="LR11"/>
  <c r="LR13"/>
  <c r="LR3"/>
  <c r="LR6"/>
  <c r="LR12"/>
  <c r="LR17"/>
  <c r="LR22"/>
  <c r="LR9"/>
  <c r="LN64"/>
  <c r="LO64" s="1"/>
  <c r="LM65"/>
  <c r="LP65" s="1"/>
  <c r="LQ65" s="1"/>
  <c r="LM62"/>
  <c r="LN62" s="1"/>
  <c r="LO62" s="1"/>
  <c r="LR25"/>
  <c r="LR26"/>
  <c r="LR14"/>
  <c r="LR18"/>
  <c r="LR21"/>
  <c r="LR8"/>
  <c r="LM67"/>
  <c r="LN67" s="1"/>
  <c r="LO67" s="1"/>
  <c r="HO9"/>
  <c r="LM66"/>
  <c r="LN66" s="1"/>
  <c r="LO66" s="1"/>
  <c r="LM63"/>
  <c r="LN63" s="1"/>
  <c r="LO63" s="1"/>
  <c r="LM61"/>
  <c r="LP61" s="1"/>
  <c r="LQ61" s="1"/>
  <c r="HO21"/>
  <c r="HO25"/>
  <c r="HO5"/>
  <c r="LR19"/>
  <c r="LR4"/>
  <c r="LR15"/>
  <c r="LR16"/>
  <c r="LR5"/>
  <c r="LR10"/>
  <c r="HP24"/>
  <c r="HP15"/>
  <c r="HP3"/>
  <c r="HP14"/>
  <c r="HP18"/>
  <c r="HP17"/>
  <c r="HP8"/>
  <c r="HP11"/>
  <c r="HP21"/>
  <c r="HP71"/>
  <c r="HP2"/>
  <c r="HP20"/>
  <c r="HP9"/>
  <c r="HP12"/>
  <c r="HP26"/>
  <c r="HP7"/>
  <c r="HP10"/>
  <c r="HP4"/>
  <c r="HP25"/>
  <c r="HP19"/>
  <c r="HP22"/>
  <c r="HP16"/>
  <c r="HP5"/>
  <c r="HP6"/>
  <c r="HP13"/>
  <c r="HP23"/>
  <c r="O4" i="65"/>
  <c r="O6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5"/>
  <c r="O7"/>
  <c r="O29"/>
  <c r="O30"/>
  <c r="O31"/>
  <c r="O32"/>
  <c r="LN65" i="66" l="1"/>
  <c r="LO65" s="1"/>
  <c r="MA16"/>
  <c r="MA2"/>
  <c r="LZ2"/>
  <c r="LP63"/>
  <c r="LQ63" s="1"/>
  <c r="MA10"/>
  <c r="MA4"/>
  <c r="MA22"/>
  <c r="MA24"/>
  <c r="MA15"/>
  <c r="MA7"/>
  <c r="MA25"/>
  <c r="MA3"/>
  <c r="MA23"/>
  <c r="MA13"/>
  <c r="MA21"/>
  <c r="MA19"/>
  <c r="MA6"/>
  <c r="LN61"/>
  <c r="LO61" s="1"/>
  <c r="LP62"/>
  <c r="LQ62" s="1"/>
  <c r="MA18"/>
  <c r="MA17"/>
  <c r="LP66"/>
  <c r="LQ66" s="1"/>
  <c r="LP67"/>
  <c r="LQ67" s="1"/>
  <c r="CK27" i="64"/>
  <c r="HJ27" s="1"/>
  <c r="LV27" s="1"/>
  <c r="CD27"/>
  <c r="CE27" s="1"/>
  <c r="CC27"/>
  <c r="BS27"/>
  <c r="BT27" s="1"/>
  <c r="BR27"/>
  <c r="BH27"/>
  <c r="BI27" s="1"/>
  <c r="BG27"/>
  <c r="AW27"/>
  <c r="AX27" s="1"/>
  <c r="AV27"/>
  <c r="CK26"/>
  <c r="HJ26" s="1"/>
  <c r="LV26" s="1"/>
  <c r="CD26"/>
  <c r="CC26"/>
  <c r="BS26"/>
  <c r="BR26"/>
  <c r="BH26"/>
  <c r="BG26"/>
  <c r="AW26"/>
  <c r="AX26" s="1"/>
  <c r="AV26"/>
  <c r="CK25"/>
  <c r="HJ25" s="1"/>
  <c r="LV25" s="1"/>
  <c r="CD25"/>
  <c r="CE25" s="1"/>
  <c r="CC25"/>
  <c r="BS25"/>
  <c r="BT25" s="1"/>
  <c r="BR25"/>
  <c r="BH25"/>
  <c r="BI25" s="1"/>
  <c r="BG25"/>
  <c r="AW25"/>
  <c r="AX25" s="1"/>
  <c r="AV25"/>
  <c r="AL25"/>
  <c r="AM25" s="1"/>
  <c r="AK25"/>
  <c r="AA25"/>
  <c r="AB25" s="1"/>
  <c r="Z25"/>
  <c r="S25"/>
  <c r="T25" s="1"/>
  <c r="U25" s="1"/>
  <c r="M25"/>
  <c r="N25" s="1"/>
  <c r="O25" s="1"/>
  <c r="CK24"/>
  <c r="HJ24" s="1"/>
  <c r="LV24" s="1"/>
  <c r="CD24"/>
  <c r="CC24"/>
  <c r="BS24"/>
  <c r="BR24"/>
  <c r="BH24"/>
  <c r="BG24"/>
  <c r="AW24"/>
  <c r="AV24"/>
  <c r="AL24"/>
  <c r="AK24"/>
  <c r="AA24"/>
  <c r="AB24" s="1"/>
  <c r="Z24"/>
  <c r="S24"/>
  <c r="T24" s="1"/>
  <c r="U24" s="1"/>
  <c r="M24"/>
  <c r="N24" s="1"/>
  <c r="O24" s="1"/>
  <c r="CK23"/>
  <c r="HJ23" s="1"/>
  <c r="LV23" s="1"/>
  <c r="CD23"/>
  <c r="CE23" s="1"/>
  <c r="CC23"/>
  <c r="BS23"/>
  <c r="BT23" s="1"/>
  <c r="BR23"/>
  <c r="BH23"/>
  <c r="BI23" s="1"/>
  <c r="BG23"/>
  <c r="AW23"/>
  <c r="AX23" s="1"/>
  <c r="AV23"/>
  <c r="AL23"/>
  <c r="AM23" s="1"/>
  <c r="AK23"/>
  <c r="AA23"/>
  <c r="AB23" s="1"/>
  <c r="Z23"/>
  <c r="S23"/>
  <c r="T23" s="1"/>
  <c r="U23" s="1"/>
  <c r="M23"/>
  <c r="N23" s="1"/>
  <c r="O23" s="1"/>
  <c r="CK22"/>
  <c r="HJ22" s="1"/>
  <c r="LV22" s="1"/>
  <c r="CD22"/>
  <c r="CC22"/>
  <c r="BS22"/>
  <c r="BR22"/>
  <c r="BH22"/>
  <c r="BG22"/>
  <c r="AW22"/>
  <c r="AV22"/>
  <c r="AL22"/>
  <c r="AK22"/>
  <c r="AA22"/>
  <c r="AB22" s="1"/>
  <c r="Z22"/>
  <c r="S22"/>
  <c r="T22" s="1"/>
  <c r="U22" s="1"/>
  <c r="M22"/>
  <c r="N22" s="1"/>
  <c r="O22" s="1"/>
  <c r="CK21"/>
  <c r="HJ21" s="1"/>
  <c r="LV21" s="1"/>
  <c r="CD21"/>
  <c r="CE21" s="1"/>
  <c r="CC21"/>
  <c r="BS21"/>
  <c r="BT21" s="1"/>
  <c r="BR21"/>
  <c r="BH21"/>
  <c r="BI21" s="1"/>
  <c r="BG21"/>
  <c r="AW21"/>
  <c r="AX21" s="1"/>
  <c r="AV21"/>
  <c r="AL21"/>
  <c r="AM21" s="1"/>
  <c r="AK21"/>
  <c r="AA21"/>
  <c r="AB21" s="1"/>
  <c r="Z21"/>
  <c r="S21"/>
  <c r="T21" s="1"/>
  <c r="U21" s="1"/>
  <c r="M21"/>
  <c r="N21" s="1"/>
  <c r="O21" s="1"/>
  <c r="CK20"/>
  <c r="HJ20" s="1"/>
  <c r="LV20" s="1"/>
  <c r="CD20"/>
  <c r="CC20"/>
  <c r="BS20"/>
  <c r="BR20"/>
  <c r="BH20"/>
  <c r="BG20"/>
  <c r="AW20"/>
  <c r="AV20"/>
  <c r="AL20"/>
  <c r="AK20"/>
  <c r="AA20"/>
  <c r="AB20" s="1"/>
  <c r="Z20"/>
  <c r="S20"/>
  <c r="T20" s="1"/>
  <c r="U20" s="1"/>
  <c r="M20"/>
  <c r="N20" s="1"/>
  <c r="O20" s="1"/>
  <c r="CK19"/>
  <c r="HJ19" s="1"/>
  <c r="LV19" s="1"/>
  <c r="CD19"/>
  <c r="CE19" s="1"/>
  <c r="CC19"/>
  <c r="BS19"/>
  <c r="BT19" s="1"/>
  <c r="BR19"/>
  <c r="BH19"/>
  <c r="BI19" s="1"/>
  <c r="BG19"/>
  <c r="AW19"/>
  <c r="AX19" s="1"/>
  <c r="AV19"/>
  <c r="AL19"/>
  <c r="AM19" s="1"/>
  <c r="AK19"/>
  <c r="AA19"/>
  <c r="AB19" s="1"/>
  <c r="Z19"/>
  <c r="S19"/>
  <c r="T19" s="1"/>
  <c r="U19" s="1"/>
  <c r="M19"/>
  <c r="N19" s="1"/>
  <c r="O19" s="1"/>
  <c r="CK18"/>
  <c r="HJ18" s="1"/>
  <c r="LV18" s="1"/>
  <c r="CD18"/>
  <c r="CC18"/>
  <c r="BS18"/>
  <c r="BR18"/>
  <c r="BH18"/>
  <c r="BG18"/>
  <c r="AW18"/>
  <c r="AV18"/>
  <c r="AL18"/>
  <c r="AK18"/>
  <c r="AA18"/>
  <c r="AB18" s="1"/>
  <c r="Z18"/>
  <c r="S18"/>
  <c r="T18" s="1"/>
  <c r="U18" s="1"/>
  <c r="M18"/>
  <c r="N18" s="1"/>
  <c r="O18" s="1"/>
  <c r="CK17"/>
  <c r="HJ17" s="1"/>
  <c r="LV17" s="1"/>
  <c r="CD17"/>
  <c r="CC17"/>
  <c r="BS17"/>
  <c r="BR17"/>
  <c r="BH17"/>
  <c r="BG17"/>
  <c r="AW17"/>
  <c r="AV17"/>
  <c r="AL17"/>
  <c r="AK17"/>
  <c r="AA17"/>
  <c r="AB17" s="1"/>
  <c r="Z17"/>
  <c r="S17"/>
  <c r="T17" s="1"/>
  <c r="U17" s="1"/>
  <c r="M17"/>
  <c r="N17" s="1"/>
  <c r="O17" s="1"/>
  <c r="CK16"/>
  <c r="HJ16" s="1"/>
  <c r="LV16" s="1"/>
  <c r="CD16"/>
  <c r="CC16"/>
  <c r="BS16"/>
  <c r="BR16"/>
  <c r="BH16"/>
  <c r="BG16"/>
  <c r="AW16"/>
  <c r="AX16" s="1"/>
  <c r="AV16"/>
  <c r="AL16"/>
  <c r="AK16"/>
  <c r="AA16"/>
  <c r="AB16" s="1"/>
  <c r="Z16"/>
  <c r="S16"/>
  <c r="T16" s="1"/>
  <c r="U16" s="1"/>
  <c r="M16"/>
  <c r="N16" s="1"/>
  <c r="O16" s="1"/>
  <c r="CK42"/>
  <c r="CD42"/>
  <c r="S22" i="68" s="1"/>
  <c r="CC42" i="64"/>
  <c r="BS42"/>
  <c r="R22" i="68" s="1"/>
  <c r="BR42" i="64"/>
  <c r="BH42"/>
  <c r="Q22" i="68" s="1"/>
  <c r="BG42" i="64"/>
  <c r="AW42"/>
  <c r="P22" i="68" s="1"/>
  <c r="AV42" i="64"/>
  <c r="AL42"/>
  <c r="O22" i="68" s="1"/>
  <c r="AK42" i="64"/>
  <c r="AA42"/>
  <c r="Z42"/>
  <c r="S42"/>
  <c r="T42" s="1"/>
  <c r="M42"/>
  <c r="N42" s="1"/>
  <c r="CK15"/>
  <c r="HJ15" s="1"/>
  <c r="LV15" s="1"/>
  <c r="CD15"/>
  <c r="CE15" s="1"/>
  <c r="CC15"/>
  <c r="BS15"/>
  <c r="BT15" s="1"/>
  <c r="BR15"/>
  <c r="BH15"/>
  <c r="BI15" s="1"/>
  <c r="BG15"/>
  <c r="AW15"/>
  <c r="AV15"/>
  <c r="AL15"/>
  <c r="AM15" s="1"/>
  <c r="AK15"/>
  <c r="AA15"/>
  <c r="AB15" s="1"/>
  <c r="Z15"/>
  <c r="S15"/>
  <c r="T15" s="1"/>
  <c r="U15" s="1"/>
  <c r="M15"/>
  <c r="N15" s="1"/>
  <c r="O15" s="1"/>
  <c r="CK14"/>
  <c r="HJ14" s="1"/>
  <c r="LV14" s="1"/>
  <c r="CD14"/>
  <c r="CC14"/>
  <c r="BS14"/>
  <c r="BR14"/>
  <c r="BH14"/>
  <c r="BG14"/>
  <c r="AW14"/>
  <c r="AV14"/>
  <c r="AL14"/>
  <c r="AK14"/>
  <c r="AA14"/>
  <c r="AB14" s="1"/>
  <c r="Z14"/>
  <c r="S14"/>
  <c r="T14" s="1"/>
  <c r="U14" s="1"/>
  <c r="M14"/>
  <c r="N14" s="1"/>
  <c r="O14" s="1"/>
  <c r="CK13"/>
  <c r="HJ13" s="1"/>
  <c r="LV13" s="1"/>
  <c r="CD13"/>
  <c r="CC13"/>
  <c r="BS13"/>
  <c r="BT13" s="1"/>
  <c r="BR13"/>
  <c r="BH13"/>
  <c r="BG13"/>
  <c r="AW13"/>
  <c r="AX13" s="1"/>
  <c r="AV13"/>
  <c r="AL13"/>
  <c r="AK13"/>
  <c r="AA13"/>
  <c r="AB13" s="1"/>
  <c r="Z13"/>
  <c r="S13"/>
  <c r="T13" s="1"/>
  <c r="U13" s="1"/>
  <c r="M13"/>
  <c r="N13" s="1"/>
  <c r="O13" s="1"/>
  <c r="CK12"/>
  <c r="HJ12" s="1"/>
  <c r="LV12" s="1"/>
  <c r="CD12"/>
  <c r="CC12"/>
  <c r="BS12"/>
  <c r="BR12"/>
  <c r="BH12"/>
  <c r="BG12"/>
  <c r="AW12"/>
  <c r="AV12"/>
  <c r="AL12"/>
  <c r="AK12"/>
  <c r="AA12"/>
  <c r="AB12" s="1"/>
  <c r="Z12"/>
  <c r="S12"/>
  <c r="T12" s="1"/>
  <c r="U12" s="1"/>
  <c r="M12"/>
  <c r="N12" s="1"/>
  <c r="O12" s="1"/>
  <c r="CK41"/>
  <c r="CD41"/>
  <c r="S17" i="68" s="1"/>
  <c r="CC41" i="64"/>
  <c r="BS41"/>
  <c r="BR41"/>
  <c r="BH41"/>
  <c r="Q17" i="68" s="1"/>
  <c r="BG41" i="64"/>
  <c r="AW41"/>
  <c r="AV41"/>
  <c r="AL41"/>
  <c r="AK41"/>
  <c r="AA41"/>
  <c r="Z41"/>
  <c r="S41"/>
  <c r="T41" s="1"/>
  <c r="M41"/>
  <c r="N41" s="1"/>
  <c r="CK11"/>
  <c r="HJ11" s="1"/>
  <c r="LV11" s="1"/>
  <c r="CD11"/>
  <c r="CC11"/>
  <c r="BS11"/>
  <c r="BR11"/>
  <c r="BH11"/>
  <c r="BG11"/>
  <c r="AW11"/>
  <c r="AV11"/>
  <c r="AL11"/>
  <c r="AK11"/>
  <c r="AA11"/>
  <c r="AB11" s="1"/>
  <c r="Z11"/>
  <c r="S11"/>
  <c r="T11" s="1"/>
  <c r="U11" s="1"/>
  <c r="M11"/>
  <c r="N11" s="1"/>
  <c r="O11" s="1"/>
  <c r="CK44"/>
  <c r="HJ44" s="1"/>
  <c r="CD44"/>
  <c r="CE44" s="1"/>
  <c r="CC44"/>
  <c r="BS44"/>
  <c r="BT44" s="1"/>
  <c r="BR44"/>
  <c r="BH44"/>
  <c r="BG44"/>
  <c r="AW44"/>
  <c r="AX44" s="1"/>
  <c r="AV44"/>
  <c r="AL44"/>
  <c r="AK44"/>
  <c r="AA44"/>
  <c r="AB44" s="1"/>
  <c r="Z44"/>
  <c r="S44"/>
  <c r="T44" s="1"/>
  <c r="U44" s="1"/>
  <c r="M44"/>
  <c r="N44" s="1"/>
  <c r="O44" s="1"/>
  <c r="CK40"/>
  <c r="CD40"/>
  <c r="S14" i="68" s="1"/>
  <c r="CC40" i="64"/>
  <c r="BS40"/>
  <c r="R14" i="68" s="1"/>
  <c r="BR40" i="64"/>
  <c r="BH40"/>
  <c r="Q14" i="68" s="1"/>
  <c r="BG40" i="64"/>
  <c r="AW40"/>
  <c r="P14" i="68" s="1"/>
  <c r="AV40" i="64"/>
  <c r="AL40"/>
  <c r="O14" i="68" s="1"/>
  <c r="AK40" i="64"/>
  <c r="AA40"/>
  <c r="Z40"/>
  <c r="S40"/>
  <c r="T40" s="1"/>
  <c r="M40"/>
  <c r="N40" s="1"/>
  <c r="CK10"/>
  <c r="HJ10" s="1"/>
  <c r="LV10" s="1"/>
  <c r="CD10"/>
  <c r="CC10"/>
  <c r="BS10"/>
  <c r="BT10" s="1"/>
  <c r="BR10"/>
  <c r="BH10"/>
  <c r="BG10"/>
  <c r="AW10"/>
  <c r="AX10" s="1"/>
  <c r="AV10"/>
  <c r="AL10"/>
  <c r="AK10"/>
  <c r="AA10"/>
  <c r="AB10" s="1"/>
  <c r="Z10"/>
  <c r="S10"/>
  <c r="T10" s="1"/>
  <c r="U10" s="1"/>
  <c r="M10"/>
  <c r="N10" s="1"/>
  <c r="O10" s="1"/>
  <c r="CK39"/>
  <c r="CD39"/>
  <c r="S12" i="68" s="1"/>
  <c r="CC39" i="64"/>
  <c r="BS39"/>
  <c r="R12" i="68" s="1"/>
  <c r="BR39" i="64"/>
  <c r="BH39"/>
  <c r="Q12" i="68" s="1"/>
  <c r="BG39" i="64"/>
  <c r="AW39"/>
  <c r="P12" i="68" s="1"/>
  <c r="AV39" i="64"/>
  <c r="AL39"/>
  <c r="O12" i="68" s="1"/>
  <c r="AK39" i="64"/>
  <c r="AA39"/>
  <c r="Z39"/>
  <c r="S39"/>
  <c r="T39" s="1"/>
  <c r="M39"/>
  <c r="N39" s="1"/>
  <c r="CK9"/>
  <c r="HJ9" s="1"/>
  <c r="LV9" s="1"/>
  <c r="CD9"/>
  <c r="CC9"/>
  <c r="BS9"/>
  <c r="BR9"/>
  <c r="BH9"/>
  <c r="BI9" s="1"/>
  <c r="BG9"/>
  <c r="AW9"/>
  <c r="AX9" s="1"/>
  <c r="AV9"/>
  <c r="AL9"/>
  <c r="AK9"/>
  <c r="AA9"/>
  <c r="AB9" s="1"/>
  <c r="Z9"/>
  <c r="S9"/>
  <c r="T9" s="1"/>
  <c r="U9" s="1"/>
  <c r="M9"/>
  <c r="N9" s="1"/>
  <c r="O9" s="1"/>
  <c r="CK8"/>
  <c r="HJ8" s="1"/>
  <c r="LV8" s="1"/>
  <c r="CD8"/>
  <c r="CC8"/>
  <c r="BS8"/>
  <c r="BR8"/>
  <c r="BH8"/>
  <c r="BG8"/>
  <c r="AW8"/>
  <c r="AV8"/>
  <c r="AL8"/>
  <c r="AK8"/>
  <c r="AA8"/>
  <c r="AB8" s="1"/>
  <c r="Z8"/>
  <c r="S8"/>
  <c r="T8" s="1"/>
  <c r="U8" s="1"/>
  <c r="M8"/>
  <c r="N8" s="1"/>
  <c r="O8" s="1"/>
  <c r="CK7"/>
  <c r="HJ7" s="1"/>
  <c r="LV7" s="1"/>
  <c r="CD7"/>
  <c r="CC7"/>
  <c r="BS7"/>
  <c r="BT7" s="1"/>
  <c r="BR7"/>
  <c r="BH7"/>
  <c r="BI7" s="1"/>
  <c r="BG7"/>
  <c r="AW7"/>
  <c r="AV7"/>
  <c r="AL7"/>
  <c r="AM7" s="1"/>
  <c r="AK7"/>
  <c r="AA7"/>
  <c r="AB7" s="1"/>
  <c r="Z7"/>
  <c r="S7"/>
  <c r="T7" s="1"/>
  <c r="U7" s="1"/>
  <c r="M7"/>
  <c r="N7" s="1"/>
  <c r="O7" s="1"/>
  <c r="CK6"/>
  <c r="HJ6" s="1"/>
  <c r="LV6" s="1"/>
  <c r="CD6"/>
  <c r="CC6"/>
  <c r="BS6"/>
  <c r="BR6"/>
  <c r="BH6"/>
  <c r="BG6"/>
  <c r="AW6"/>
  <c r="AV6"/>
  <c r="AL6"/>
  <c r="AK6"/>
  <c r="AA6"/>
  <c r="AB6" s="1"/>
  <c r="Z6"/>
  <c r="S6"/>
  <c r="T6" s="1"/>
  <c r="U6" s="1"/>
  <c r="M6"/>
  <c r="N6" s="1"/>
  <c r="O6" s="1"/>
  <c r="CK43"/>
  <c r="HJ43" s="1"/>
  <c r="CD43"/>
  <c r="CE43" s="1"/>
  <c r="CC43"/>
  <c r="BS43"/>
  <c r="BT43" s="1"/>
  <c r="BR43"/>
  <c r="BH43"/>
  <c r="BI43" s="1"/>
  <c r="BG43"/>
  <c r="AW43"/>
  <c r="AX43" s="1"/>
  <c r="AV43"/>
  <c r="AL43"/>
  <c r="AM43" s="1"/>
  <c r="AK43"/>
  <c r="AA43"/>
  <c r="AB43" s="1"/>
  <c r="Z43"/>
  <c r="S43"/>
  <c r="T43" s="1"/>
  <c r="U43" s="1"/>
  <c r="M43"/>
  <c r="N43" s="1"/>
  <c r="O43" s="1"/>
  <c r="CK5"/>
  <c r="HJ5" s="1"/>
  <c r="LV5" s="1"/>
  <c r="CD5"/>
  <c r="CC5"/>
  <c r="BS5"/>
  <c r="BR5"/>
  <c r="BH5"/>
  <c r="BG5"/>
  <c r="AW5"/>
  <c r="AV5"/>
  <c r="AL5"/>
  <c r="AK5"/>
  <c r="AA5"/>
  <c r="AB5" s="1"/>
  <c r="Z5"/>
  <c r="S5"/>
  <c r="T5" s="1"/>
  <c r="U5" s="1"/>
  <c r="M5"/>
  <c r="N5" s="1"/>
  <c r="O5" s="1"/>
  <c r="CK4"/>
  <c r="HJ4" s="1"/>
  <c r="LV4" s="1"/>
  <c r="CD4"/>
  <c r="CE4" s="1"/>
  <c r="CC4"/>
  <c r="BS4"/>
  <c r="BR4"/>
  <c r="BH4"/>
  <c r="BI4" s="1"/>
  <c r="BG4"/>
  <c r="AW4"/>
  <c r="AV4"/>
  <c r="AL4"/>
  <c r="AK4"/>
  <c r="AA4"/>
  <c r="AB4" s="1"/>
  <c r="Z4"/>
  <c r="S4"/>
  <c r="T4" s="1"/>
  <c r="U4" s="1"/>
  <c r="M4"/>
  <c r="N4" s="1"/>
  <c r="O4" s="1"/>
  <c r="CK3"/>
  <c r="HJ3" s="1"/>
  <c r="LV3" s="1"/>
  <c r="CD3"/>
  <c r="CC3"/>
  <c r="BS3"/>
  <c r="BR3"/>
  <c r="BH3"/>
  <c r="BG3"/>
  <c r="AW3"/>
  <c r="AV3"/>
  <c r="AL3"/>
  <c r="AK3"/>
  <c r="AA3"/>
  <c r="AB3" s="1"/>
  <c r="Z3"/>
  <c r="S3"/>
  <c r="T3" s="1"/>
  <c r="U3" s="1"/>
  <c r="M3"/>
  <c r="N3" s="1"/>
  <c r="O3" s="1"/>
  <c r="CD2"/>
  <c r="CE2" s="1"/>
  <c r="CC2"/>
  <c r="BS2"/>
  <c r="BT2" s="1"/>
  <c r="BR2"/>
  <c r="BH2"/>
  <c r="BI2" s="1"/>
  <c r="BG2"/>
  <c r="AW2"/>
  <c r="AV2"/>
  <c r="AL2"/>
  <c r="AK2"/>
  <c r="AA2"/>
  <c r="AB2" s="1"/>
  <c r="Z2"/>
  <c r="S2"/>
  <c r="T2" s="1"/>
  <c r="U2" s="1"/>
  <c r="M2"/>
  <c r="N2" s="1"/>
  <c r="O2" s="1"/>
  <c r="CK37" i="63"/>
  <c r="HJ37" s="1"/>
  <c r="CD37"/>
  <c r="CE37" s="1"/>
  <c r="CC37"/>
  <c r="BS37"/>
  <c r="BT37" s="1"/>
  <c r="BR37"/>
  <c r="BH37"/>
  <c r="BI37" s="1"/>
  <c r="BG37"/>
  <c r="AW37"/>
  <c r="AX37" s="1"/>
  <c r="AV37"/>
  <c r="CK36"/>
  <c r="HJ36" s="1"/>
  <c r="CD36"/>
  <c r="CC36"/>
  <c r="BS36"/>
  <c r="BR36"/>
  <c r="BH36"/>
  <c r="BG36"/>
  <c r="AW36"/>
  <c r="AX36" s="1"/>
  <c r="AV36"/>
  <c r="CK35"/>
  <c r="HJ35" s="1"/>
  <c r="CD35"/>
  <c r="CE35" s="1"/>
  <c r="CC35"/>
  <c r="BS35"/>
  <c r="BT35" s="1"/>
  <c r="BR35"/>
  <c r="BH35"/>
  <c r="BI35" s="1"/>
  <c r="BG35"/>
  <c r="AW35"/>
  <c r="AX35" s="1"/>
  <c r="AV35"/>
  <c r="CK34"/>
  <c r="HJ34" s="1"/>
  <c r="CD34"/>
  <c r="CC34"/>
  <c r="BS34"/>
  <c r="BR34"/>
  <c r="BH34"/>
  <c r="BG34"/>
  <c r="AW34"/>
  <c r="AX34" s="1"/>
  <c r="AV34"/>
  <c r="CK33"/>
  <c r="HJ33" s="1"/>
  <c r="CD33"/>
  <c r="CE33" s="1"/>
  <c r="CC33"/>
  <c r="BS33"/>
  <c r="BT33" s="1"/>
  <c r="BR33"/>
  <c r="BH33"/>
  <c r="BI33" s="1"/>
  <c r="BG33"/>
  <c r="AW33"/>
  <c r="AX33" s="1"/>
  <c r="AV33"/>
  <c r="CK32"/>
  <c r="HJ32" s="1"/>
  <c r="CD32"/>
  <c r="CC32"/>
  <c r="BS32"/>
  <c r="BR32"/>
  <c r="BH32"/>
  <c r="BG32"/>
  <c r="AW32"/>
  <c r="AX32" s="1"/>
  <c r="AV32"/>
  <c r="CK31"/>
  <c r="HJ31" s="1"/>
  <c r="LV31" s="1"/>
  <c r="CD31"/>
  <c r="CE31" s="1"/>
  <c r="CC31"/>
  <c r="BS31"/>
  <c r="BT31" s="1"/>
  <c r="BR31"/>
  <c r="BH31"/>
  <c r="BI31" s="1"/>
  <c r="BG31"/>
  <c r="AW31"/>
  <c r="AX31" s="1"/>
  <c r="AV31"/>
  <c r="CK42"/>
  <c r="HJ42" s="1"/>
  <c r="CD42"/>
  <c r="CC42"/>
  <c r="BS42"/>
  <c r="BR42"/>
  <c r="BH42"/>
  <c r="BG42"/>
  <c r="AW42"/>
  <c r="AX42" s="1"/>
  <c r="AV42"/>
  <c r="CK30"/>
  <c r="HJ30" s="1"/>
  <c r="LV30" s="1"/>
  <c r="CD30"/>
  <c r="CE30" s="1"/>
  <c r="CC30"/>
  <c r="BS30"/>
  <c r="BT30" s="1"/>
  <c r="BR30"/>
  <c r="BH30"/>
  <c r="BI30" s="1"/>
  <c r="BG30"/>
  <c r="AW30"/>
  <c r="AX30" s="1"/>
  <c r="AV30"/>
  <c r="CK41"/>
  <c r="CD41"/>
  <c r="S33" i="67" s="1"/>
  <c r="CC41" i="63"/>
  <c r="BS41"/>
  <c r="R33" i="67" s="1"/>
  <c r="BR41" i="63"/>
  <c r="BH41"/>
  <c r="Q33" i="67" s="1"/>
  <c r="BG41" i="63"/>
  <c r="AW41"/>
  <c r="AV41"/>
  <c r="CK29"/>
  <c r="HJ29" s="1"/>
  <c r="LV29" s="1"/>
  <c r="CD29"/>
  <c r="CE29" s="1"/>
  <c r="CC29"/>
  <c r="BS29"/>
  <c r="BT29" s="1"/>
  <c r="BR29"/>
  <c r="BH29"/>
  <c r="BI29" s="1"/>
  <c r="BG29"/>
  <c r="AW29"/>
  <c r="AX29" s="1"/>
  <c r="AV29"/>
  <c r="AL29"/>
  <c r="AM29" s="1"/>
  <c r="AK29"/>
  <c r="AA29"/>
  <c r="AB29" s="1"/>
  <c r="Z29"/>
  <c r="S29"/>
  <c r="T29" s="1"/>
  <c r="U29" s="1"/>
  <c r="M29"/>
  <c r="N29" s="1"/>
  <c r="O29" s="1"/>
  <c r="CK28"/>
  <c r="HJ28" s="1"/>
  <c r="LV28" s="1"/>
  <c r="CD28"/>
  <c r="CC28"/>
  <c r="BS28"/>
  <c r="BR28"/>
  <c r="BH28"/>
  <c r="BG28"/>
  <c r="AW28"/>
  <c r="AV28"/>
  <c r="AL28"/>
  <c r="AK28"/>
  <c r="AA28"/>
  <c r="AB28" s="1"/>
  <c r="Z28"/>
  <c r="S28"/>
  <c r="T28" s="1"/>
  <c r="U28" s="1"/>
  <c r="M28"/>
  <c r="N28" s="1"/>
  <c r="O28" s="1"/>
  <c r="CK40"/>
  <c r="CD40"/>
  <c r="CC40"/>
  <c r="BS40"/>
  <c r="BR40"/>
  <c r="BH40"/>
  <c r="BG40"/>
  <c r="AW40"/>
  <c r="AV40"/>
  <c r="AL40"/>
  <c r="AK40"/>
  <c r="AA40"/>
  <c r="Z40"/>
  <c r="S40"/>
  <c r="T40" s="1"/>
  <c r="M40"/>
  <c r="N40" s="1"/>
  <c r="CK27"/>
  <c r="HJ27" s="1"/>
  <c r="LV27" s="1"/>
  <c r="CD27"/>
  <c r="CC27"/>
  <c r="BS27"/>
  <c r="BR27"/>
  <c r="BH27"/>
  <c r="BG27"/>
  <c r="AW27"/>
  <c r="AV27"/>
  <c r="AL27"/>
  <c r="AK27"/>
  <c r="AA27"/>
  <c r="AB27" s="1"/>
  <c r="Z27"/>
  <c r="S27"/>
  <c r="T27" s="1"/>
  <c r="U27" s="1"/>
  <c r="M27"/>
  <c r="N27" s="1"/>
  <c r="O27" s="1"/>
  <c r="CK26"/>
  <c r="HJ26" s="1"/>
  <c r="LV26" s="1"/>
  <c r="CD26"/>
  <c r="CE26" s="1"/>
  <c r="CC26"/>
  <c r="BS26"/>
  <c r="BT26" s="1"/>
  <c r="BR26"/>
  <c r="BH26"/>
  <c r="BI26" s="1"/>
  <c r="BG26"/>
  <c r="AW26"/>
  <c r="AX26" s="1"/>
  <c r="AV26"/>
  <c r="AL26"/>
  <c r="AM26" s="1"/>
  <c r="AK26"/>
  <c r="AA26"/>
  <c r="AB26" s="1"/>
  <c r="Z26"/>
  <c r="S26"/>
  <c r="T26" s="1"/>
  <c r="U26" s="1"/>
  <c r="M26"/>
  <c r="N26" s="1"/>
  <c r="O26" s="1"/>
  <c r="CK25"/>
  <c r="HJ25" s="1"/>
  <c r="LV25" s="1"/>
  <c r="CD25"/>
  <c r="CC25"/>
  <c r="BS25"/>
  <c r="BR25"/>
  <c r="BH25"/>
  <c r="BG25"/>
  <c r="AW25"/>
  <c r="AV25"/>
  <c r="AL25"/>
  <c r="AK25"/>
  <c r="AA25"/>
  <c r="AB25" s="1"/>
  <c r="Z25"/>
  <c r="S25"/>
  <c r="T25" s="1"/>
  <c r="U25" s="1"/>
  <c r="M25"/>
  <c r="N25" s="1"/>
  <c r="O25" s="1"/>
  <c r="CK43"/>
  <c r="HJ43" s="1"/>
  <c r="CD43"/>
  <c r="CE43" s="1"/>
  <c r="CC43"/>
  <c r="BS43"/>
  <c r="BT43" s="1"/>
  <c r="BR43"/>
  <c r="BH43"/>
  <c r="BI43" s="1"/>
  <c r="BG43"/>
  <c r="AW43"/>
  <c r="AX43" s="1"/>
  <c r="AV43"/>
  <c r="AL43"/>
  <c r="AM43" s="1"/>
  <c r="AK43"/>
  <c r="AA43"/>
  <c r="AB43" s="1"/>
  <c r="Z43"/>
  <c r="S43"/>
  <c r="T43" s="1"/>
  <c r="U43" s="1"/>
  <c r="M43"/>
  <c r="N43" s="1"/>
  <c r="O43" s="1"/>
  <c r="CK24"/>
  <c r="HJ24" s="1"/>
  <c r="LV24" s="1"/>
  <c r="CD24"/>
  <c r="CC24"/>
  <c r="BS24"/>
  <c r="BR24"/>
  <c r="BH24"/>
  <c r="BG24"/>
  <c r="AW24"/>
  <c r="AV24"/>
  <c r="AL24"/>
  <c r="AK24"/>
  <c r="AA24"/>
  <c r="AB24" s="1"/>
  <c r="Z24"/>
  <c r="S24"/>
  <c r="T24" s="1"/>
  <c r="U24" s="1"/>
  <c r="M24"/>
  <c r="N24" s="1"/>
  <c r="O24" s="1"/>
  <c r="CK23"/>
  <c r="HJ23" s="1"/>
  <c r="LV23" s="1"/>
  <c r="CD23"/>
  <c r="CC23"/>
  <c r="BS23"/>
  <c r="BR23"/>
  <c r="BH23"/>
  <c r="BG23"/>
  <c r="AW23"/>
  <c r="AV23"/>
  <c r="AL23"/>
  <c r="AK23"/>
  <c r="AA23"/>
  <c r="AB23" s="1"/>
  <c r="Z23"/>
  <c r="S23"/>
  <c r="T23" s="1"/>
  <c r="U23" s="1"/>
  <c r="M23"/>
  <c r="N23" s="1"/>
  <c r="O23" s="1"/>
  <c r="CK22"/>
  <c r="HJ22" s="1"/>
  <c r="LV22" s="1"/>
  <c r="CD22"/>
  <c r="CC22"/>
  <c r="BS22"/>
  <c r="BR22"/>
  <c r="BH22"/>
  <c r="BG22"/>
  <c r="AW22"/>
  <c r="AV22"/>
  <c r="AL22"/>
  <c r="AK22"/>
  <c r="AA22"/>
  <c r="AB22" s="1"/>
  <c r="Z22"/>
  <c r="S22"/>
  <c r="T22" s="1"/>
  <c r="U22" s="1"/>
  <c r="M22"/>
  <c r="N22" s="1"/>
  <c r="O22" s="1"/>
  <c r="CK21"/>
  <c r="HJ21" s="1"/>
  <c r="LV21" s="1"/>
  <c r="CD21"/>
  <c r="CC21"/>
  <c r="BS21"/>
  <c r="BR21"/>
  <c r="BH21"/>
  <c r="BG21"/>
  <c r="AW21"/>
  <c r="AV21"/>
  <c r="AL21"/>
  <c r="AK21"/>
  <c r="AA21"/>
  <c r="AB21" s="1"/>
  <c r="Z21"/>
  <c r="S21"/>
  <c r="T21" s="1"/>
  <c r="U21" s="1"/>
  <c r="M21"/>
  <c r="N21" s="1"/>
  <c r="O21" s="1"/>
  <c r="CK20"/>
  <c r="HJ20" s="1"/>
  <c r="LV20" s="1"/>
  <c r="CD20"/>
  <c r="CC20"/>
  <c r="BS20"/>
  <c r="BR20"/>
  <c r="BH20"/>
  <c r="BG20"/>
  <c r="AW20"/>
  <c r="AV20"/>
  <c r="AL20"/>
  <c r="AK20"/>
  <c r="AA20"/>
  <c r="AB20" s="1"/>
  <c r="Z20"/>
  <c r="S20"/>
  <c r="T20" s="1"/>
  <c r="U20" s="1"/>
  <c r="M20"/>
  <c r="N20" s="1"/>
  <c r="O20" s="1"/>
  <c r="CK19"/>
  <c r="HJ19" s="1"/>
  <c r="LV19" s="1"/>
  <c r="CD19"/>
  <c r="CC19"/>
  <c r="BS19"/>
  <c r="BR19"/>
  <c r="BH19"/>
  <c r="BG19"/>
  <c r="AW19"/>
  <c r="AV19"/>
  <c r="AL19"/>
  <c r="AK19"/>
  <c r="AA19"/>
  <c r="AB19" s="1"/>
  <c r="Z19"/>
  <c r="S19"/>
  <c r="T19" s="1"/>
  <c r="U19" s="1"/>
  <c r="M19"/>
  <c r="N19" s="1"/>
  <c r="O19" s="1"/>
  <c r="CK18"/>
  <c r="HJ18" s="1"/>
  <c r="LV18" s="1"/>
  <c r="CD18"/>
  <c r="CC18"/>
  <c r="BS18"/>
  <c r="BR18"/>
  <c r="BH18"/>
  <c r="BG18"/>
  <c r="AW18"/>
  <c r="AV18"/>
  <c r="AL18"/>
  <c r="AK18"/>
  <c r="AA18"/>
  <c r="AB18" s="1"/>
  <c r="Z18"/>
  <c r="S18"/>
  <c r="T18" s="1"/>
  <c r="U18" s="1"/>
  <c r="M18"/>
  <c r="N18" s="1"/>
  <c r="O18" s="1"/>
  <c r="CK17"/>
  <c r="HJ17" s="1"/>
  <c r="LV17" s="1"/>
  <c r="CD17"/>
  <c r="CC17"/>
  <c r="BS17"/>
  <c r="BR17"/>
  <c r="BH17"/>
  <c r="BG17"/>
  <c r="AW17"/>
  <c r="AV17"/>
  <c r="AL17"/>
  <c r="AK17"/>
  <c r="AA17"/>
  <c r="AB17" s="1"/>
  <c r="Z17"/>
  <c r="S17"/>
  <c r="T17" s="1"/>
  <c r="U17" s="1"/>
  <c r="M17"/>
  <c r="N17" s="1"/>
  <c r="O17" s="1"/>
  <c r="CK16"/>
  <c r="HJ16" s="1"/>
  <c r="LV16" s="1"/>
  <c r="CD16"/>
  <c r="CC16"/>
  <c r="BS16"/>
  <c r="BR16"/>
  <c r="BH16"/>
  <c r="BG16"/>
  <c r="AW16"/>
  <c r="AV16"/>
  <c r="AL16"/>
  <c r="AK16"/>
  <c r="AA16"/>
  <c r="AB16" s="1"/>
  <c r="Z16"/>
  <c r="S16"/>
  <c r="T16" s="1"/>
  <c r="U16" s="1"/>
  <c r="M16"/>
  <c r="N16" s="1"/>
  <c r="O16" s="1"/>
  <c r="CK15"/>
  <c r="HJ15" s="1"/>
  <c r="LV15" s="1"/>
  <c r="CD15"/>
  <c r="CC15"/>
  <c r="BS15"/>
  <c r="BR15"/>
  <c r="BH15"/>
  <c r="BG15"/>
  <c r="AW15"/>
  <c r="AV15"/>
  <c r="AL15"/>
  <c r="AK15"/>
  <c r="AA15"/>
  <c r="AB15" s="1"/>
  <c r="Z15"/>
  <c r="S15"/>
  <c r="T15" s="1"/>
  <c r="U15" s="1"/>
  <c r="M15"/>
  <c r="N15" s="1"/>
  <c r="O15" s="1"/>
  <c r="CK14"/>
  <c r="HJ14" s="1"/>
  <c r="LV14" s="1"/>
  <c r="CD14"/>
  <c r="CC14"/>
  <c r="BS14"/>
  <c r="BR14"/>
  <c r="BH14"/>
  <c r="BG14"/>
  <c r="AW14"/>
  <c r="AV14"/>
  <c r="AL14"/>
  <c r="AK14"/>
  <c r="AA14"/>
  <c r="AB14" s="1"/>
  <c r="Z14"/>
  <c r="S14"/>
  <c r="T14" s="1"/>
  <c r="U14" s="1"/>
  <c r="M14"/>
  <c r="N14" s="1"/>
  <c r="O14" s="1"/>
  <c r="CK13"/>
  <c r="HJ13" s="1"/>
  <c r="LV13" s="1"/>
  <c r="CD13"/>
  <c r="CE13" s="1"/>
  <c r="CC13"/>
  <c r="BS13"/>
  <c r="BR13"/>
  <c r="BH13"/>
  <c r="BI13" s="1"/>
  <c r="BG13"/>
  <c r="AW13"/>
  <c r="AV13"/>
  <c r="AL13"/>
  <c r="AM13" s="1"/>
  <c r="AK13"/>
  <c r="AA13"/>
  <c r="AB13" s="1"/>
  <c r="Z13"/>
  <c r="S13"/>
  <c r="T13" s="1"/>
  <c r="U13" s="1"/>
  <c r="M13"/>
  <c r="N13" s="1"/>
  <c r="O13" s="1"/>
  <c r="CK12"/>
  <c r="HJ12" s="1"/>
  <c r="LV12" s="1"/>
  <c r="CD12"/>
  <c r="CC12"/>
  <c r="BS12"/>
  <c r="BR12"/>
  <c r="BH12"/>
  <c r="BG12"/>
  <c r="AW12"/>
  <c r="AV12"/>
  <c r="AL12"/>
  <c r="AK12"/>
  <c r="AA12"/>
  <c r="AB12" s="1"/>
  <c r="Z12"/>
  <c r="S12"/>
  <c r="T12" s="1"/>
  <c r="U12" s="1"/>
  <c r="M12"/>
  <c r="N12" s="1"/>
  <c r="O12" s="1"/>
  <c r="CK11"/>
  <c r="HJ11" s="1"/>
  <c r="LV11" s="1"/>
  <c r="CD11"/>
  <c r="CE11" s="1"/>
  <c r="CC11"/>
  <c r="BS11"/>
  <c r="BT11" s="1"/>
  <c r="BR11"/>
  <c r="BH11"/>
  <c r="BG11"/>
  <c r="AW11"/>
  <c r="AX11" s="1"/>
  <c r="AV11"/>
  <c r="AL11"/>
  <c r="AK11"/>
  <c r="AA11"/>
  <c r="AB11" s="1"/>
  <c r="Z11"/>
  <c r="S11"/>
  <c r="T11" s="1"/>
  <c r="U11" s="1"/>
  <c r="M11"/>
  <c r="N11" s="1"/>
  <c r="O11" s="1"/>
  <c r="CK10"/>
  <c r="HJ10" s="1"/>
  <c r="LV10" s="1"/>
  <c r="CD10"/>
  <c r="CC10"/>
  <c r="BS10"/>
  <c r="BR10"/>
  <c r="BH10"/>
  <c r="BG10"/>
  <c r="AW10"/>
  <c r="AV10"/>
  <c r="AL10"/>
  <c r="AK10"/>
  <c r="AA10"/>
  <c r="AB10" s="1"/>
  <c r="Z10"/>
  <c r="S10"/>
  <c r="T10" s="1"/>
  <c r="U10" s="1"/>
  <c r="M10"/>
  <c r="N10" s="1"/>
  <c r="O10" s="1"/>
  <c r="CK9"/>
  <c r="HJ9" s="1"/>
  <c r="LV9" s="1"/>
  <c r="CD9"/>
  <c r="CE9" s="1"/>
  <c r="CC9"/>
  <c r="BS9"/>
  <c r="BR9"/>
  <c r="BH9"/>
  <c r="BG9"/>
  <c r="AW9"/>
  <c r="AX9" s="1"/>
  <c r="AV9"/>
  <c r="AL9"/>
  <c r="AM9" s="1"/>
  <c r="AK9"/>
  <c r="AA9"/>
  <c r="AB9" s="1"/>
  <c r="Z9"/>
  <c r="S9"/>
  <c r="T9" s="1"/>
  <c r="U9" s="1"/>
  <c r="M9"/>
  <c r="N9" s="1"/>
  <c r="O9" s="1"/>
  <c r="CK8"/>
  <c r="HJ8" s="1"/>
  <c r="LV8" s="1"/>
  <c r="CD8"/>
  <c r="CC8"/>
  <c r="BS8"/>
  <c r="BR8"/>
  <c r="BH8"/>
  <c r="BG8"/>
  <c r="AW8"/>
  <c r="AV8"/>
  <c r="AL8"/>
  <c r="AK8"/>
  <c r="AA8"/>
  <c r="AB8" s="1"/>
  <c r="Z8"/>
  <c r="S8"/>
  <c r="T8" s="1"/>
  <c r="U8" s="1"/>
  <c r="M8"/>
  <c r="N8" s="1"/>
  <c r="O8" s="1"/>
  <c r="CK7"/>
  <c r="HJ7" s="1"/>
  <c r="LV7" s="1"/>
  <c r="CD7"/>
  <c r="CE7" s="1"/>
  <c r="CC7"/>
  <c r="BS7"/>
  <c r="BT7" s="1"/>
  <c r="BR7"/>
  <c r="BH7"/>
  <c r="BI7" s="1"/>
  <c r="BG7"/>
  <c r="AW7"/>
  <c r="AX7" s="1"/>
  <c r="AV7"/>
  <c r="AL7"/>
  <c r="AM7" s="1"/>
  <c r="AK7"/>
  <c r="AA7"/>
  <c r="AB7" s="1"/>
  <c r="Z7"/>
  <c r="S7"/>
  <c r="T7" s="1"/>
  <c r="U7" s="1"/>
  <c r="M7"/>
  <c r="N7" s="1"/>
  <c r="O7" s="1"/>
  <c r="CK6"/>
  <c r="HJ6" s="1"/>
  <c r="LV6" s="1"/>
  <c r="CD6"/>
  <c r="CC6"/>
  <c r="BS6"/>
  <c r="BR6"/>
  <c r="BH6"/>
  <c r="BG6"/>
  <c r="AW6"/>
  <c r="AV6"/>
  <c r="AL6"/>
  <c r="AK6"/>
  <c r="AA6"/>
  <c r="AB6" s="1"/>
  <c r="Z6"/>
  <c r="S6"/>
  <c r="T6" s="1"/>
  <c r="U6" s="1"/>
  <c r="M6"/>
  <c r="N6" s="1"/>
  <c r="O6" s="1"/>
  <c r="CK5"/>
  <c r="HJ5" s="1"/>
  <c r="LV5" s="1"/>
  <c r="CD5"/>
  <c r="CE5" s="1"/>
  <c r="CC5"/>
  <c r="BS5"/>
  <c r="BT5" s="1"/>
  <c r="BR5"/>
  <c r="BH5"/>
  <c r="BI5" s="1"/>
  <c r="BG5"/>
  <c r="AW5"/>
  <c r="AX5" s="1"/>
  <c r="AV5"/>
  <c r="AL5"/>
  <c r="AM5" s="1"/>
  <c r="AK5"/>
  <c r="AA5"/>
  <c r="AB5" s="1"/>
  <c r="Z5"/>
  <c r="S5"/>
  <c r="T5" s="1"/>
  <c r="U5" s="1"/>
  <c r="M5"/>
  <c r="N5" s="1"/>
  <c r="O5" s="1"/>
  <c r="CK4"/>
  <c r="HJ4" s="1"/>
  <c r="LV4" s="1"/>
  <c r="CD4"/>
  <c r="CC4"/>
  <c r="BS4"/>
  <c r="BR4"/>
  <c r="BH4"/>
  <c r="BG4"/>
  <c r="AW4"/>
  <c r="AV4"/>
  <c r="AL4"/>
  <c r="AK4"/>
  <c r="AA4"/>
  <c r="AB4" s="1"/>
  <c r="Z4"/>
  <c r="S4"/>
  <c r="T4" s="1"/>
  <c r="U4" s="1"/>
  <c r="M4"/>
  <c r="N4" s="1"/>
  <c r="O4" s="1"/>
  <c r="CK3"/>
  <c r="HJ3" s="1"/>
  <c r="LV3" s="1"/>
  <c r="CD3"/>
  <c r="CE3" s="1"/>
  <c r="CC3"/>
  <c r="BS3"/>
  <c r="BT3" s="1"/>
  <c r="BR3"/>
  <c r="BH3"/>
  <c r="BI3" s="1"/>
  <c r="BG3"/>
  <c r="AW3"/>
  <c r="AX3" s="1"/>
  <c r="AV3"/>
  <c r="AL3"/>
  <c r="AM3" s="1"/>
  <c r="AK3"/>
  <c r="AA3"/>
  <c r="AB3" s="1"/>
  <c r="Z3"/>
  <c r="S3"/>
  <c r="T3" s="1"/>
  <c r="U3" s="1"/>
  <c r="M3"/>
  <c r="N3" s="1"/>
  <c r="O3" s="1"/>
  <c r="CK2"/>
  <c r="HJ2" s="1"/>
  <c r="LV2" s="1"/>
  <c r="CD2"/>
  <c r="CC2"/>
  <c r="BS2"/>
  <c r="BR2"/>
  <c r="BH2"/>
  <c r="BG2"/>
  <c r="AW2"/>
  <c r="AV2"/>
  <c r="AL2"/>
  <c r="AK2"/>
  <c r="AA2"/>
  <c r="AB2" s="1"/>
  <c r="Z2"/>
  <c r="S2"/>
  <c r="T2" s="1"/>
  <c r="U2" s="1"/>
  <c r="M2"/>
  <c r="N2" s="1"/>
  <c r="O2" s="1"/>
  <c r="CF3" i="31"/>
  <c r="CG3" s="1"/>
  <c r="CE3"/>
  <c r="CF2"/>
  <c r="CG2" s="1"/>
  <c r="CE2"/>
  <c r="MA20" i="66" l="1"/>
  <c r="MA11"/>
  <c r="MA14"/>
  <c r="MA5"/>
  <c r="MA9"/>
  <c r="MA12"/>
  <c r="MA26"/>
  <c r="MA8"/>
  <c r="O3" i="67"/>
  <c r="AM2" i="63"/>
  <c r="S3" i="67"/>
  <c r="CE2" i="63"/>
  <c r="P5" i="67"/>
  <c r="AX4" i="63"/>
  <c r="R5" i="67"/>
  <c r="BT4" i="63"/>
  <c r="Q7" i="67"/>
  <c r="BI6" i="63"/>
  <c r="O11" i="67"/>
  <c r="AM10" i="63"/>
  <c r="S11" i="67"/>
  <c r="CE10" i="63"/>
  <c r="P13" i="67"/>
  <c r="AX12" i="63"/>
  <c r="R13" i="67"/>
  <c r="BT12" i="63"/>
  <c r="S15" i="67"/>
  <c r="CE14" i="63"/>
  <c r="P17" i="67"/>
  <c r="AX16" i="63"/>
  <c r="R17" i="67"/>
  <c r="BT16" i="63"/>
  <c r="Q19" i="67"/>
  <c r="BI18" i="63"/>
  <c r="O23" i="67"/>
  <c r="AM22" i="63"/>
  <c r="S23" i="67"/>
  <c r="CE22" i="63"/>
  <c r="O27" i="67"/>
  <c r="AM25" i="63"/>
  <c r="S27" i="67"/>
  <c r="CE25" i="63"/>
  <c r="P29" i="67"/>
  <c r="AX27" i="63"/>
  <c r="R29" i="67"/>
  <c r="BT27" i="63"/>
  <c r="O31" i="67"/>
  <c r="AM28" i="63"/>
  <c r="S31" i="67"/>
  <c r="CE28" i="63"/>
  <c r="S41" i="67"/>
  <c r="CE36" i="63"/>
  <c r="R10" i="67"/>
  <c r="BT9" i="63"/>
  <c r="O12" i="67"/>
  <c r="AM11" i="63"/>
  <c r="Q12" i="67"/>
  <c r="BI11" i="63"/>
  <c r="P14" i="67"/>
  <c r="AX13" i="63"/>
  <c r="R14" i="67"/>
  <c r="BT13" i="63"/>
  <c r="Q16" i="67"/>
  <c r="BI15" i="63"/>
  <c r="P18" i="67"/>
  <c r="AX17" i="63"/>
  <c r="R18" i="67"/>
  <c r="BT17" i="63"/>
  <c r="Q20" i="67"/>
  <c r="BI19" i="63"/>
  <c r="P22" i="67"/>
  <c r="AX21" i="63"/>
  <c r="R22" i="67"/>
  <c r="BT21" i="63"/>
  <c r="Q24" i="67"/>
  <c r="BI23" i="63"/>
  <c r="Q10" i="67"/>
  <c r="BI9" i="63"/>
  <c r="P16" i="67"/>
  <c r="AX15" i="63"/>
  <c r="R16" i="67"/>
  <c r="BT15" i="63"/>
  <c r="O18" i="67"/>
  <c r="AM17" i="63"/>
  <c r="Q18" i="67"/>
  <c r="BI17" i="63"/>
  <c r="S18" i="67"/>
  <c r="CE17" i="63"/>
  <c r="P20" i="67"/>
  <c r="AX19" i="63"/>
  <c r="R20" i="67"/>
  <c r="BT19" i="63"/>
  <c r="O22" i="67"/>
  <c r="AM21" i="63"/>
  <c r="Q22" i="67"/>
  <c r="BI21" i="63"/>
  <c r="S22" i="67"/>
  <c r="CE21" i="63"/>
  <c r="P24" i="67"/>
  <c r="AX23" i="63"/>
  <c r="R24" i="67"/>
  <c r="BT23" i="63"/>
  <c r="Q3" i="67"/>
  <c r="BI2" i="63"/>
  <c r="O7" i="67"/>
  <c r="AM6" i="63"/>
  <c r="S7" i="67"/>
  <c r="CE6" i="63"/>
  <c r="P9" i="67"/>
  <c r="AX8" i="63"/>
  <c r="R9" i="67"/>
  <c r="BT8" i="63"/>
  <c r="Q11" i="67"/>
  <c r="BI10" i="63"/>
  <c r="O15" i="67"/>
  <c r="AM14" i="63"/>
  <c r="Q15" i="67"/>
  <c r="BI14" i="63"/>
  <c r="O19" i="67"/>
  <c r="AM18" i="63"/>
  <c r="S19" i="67"/>
  <c r="CE18" i="63"/>
  <c r="P21" i="67"/>
  <c r="AX20" i="63"/>
  <c r="R21" i="67"/>
  <c r="BT20" i="63"/>
  <c r="Q23" i="67"/>
  <c r="BI22" i="63"/>
  <c r="P25" i="67"/>
  <c r="AX24" i="63"/>
  <c r="R25" i="67"/>
  <c r="BT24" i="63"/>
  <c r="Q27" i="67"/>
  <c r="BI25" i="63"/>
  <c r="Q31" i="67"/>
  <c r="BI28" i="63"/>
  <c r="R35" i="67"/>
  <c r="BT42" i="63"/>
  <c r="Q37" i="67"/>
  <c r="BI32" i="63"/>
  <c r="S37" i="67"/>
  <c r="CE32" i="63"/>
  <c r="R39" i="67"/>
  <c r="BT34" i="63"/>
  <c r="Q41" i="67"/>
  <c r="BI36" i="63"/>
  <c r="O16" i="67"/>
  <c r="AM15" i="63"/>
  <c r="S16" i="67"/>
  <c r="CE15" i="63"/>
  <c r="O20" i="67"/>
  <c r="AM19" i="63"/>
  <c r="S20" i="67"/>
  <c r="CE19" i="63"/>
  <c r="O24" i="67"/>
  <c r="AM23" i="63"/>
  <c r="S24" i="67"/>
  <c r="CE23" i="63"/>
  <c r="P3" i="67"/>
  <c r="AX2" i="63"/>
  <c r="R3" i="67"/>
  <c r="BT2" i="63"/>
  <c r="O5" i="67"/>
  <c r="AM4" i="63"/>
  <c r="Q5" i="67"/>
  <c r="BI4" i="63"/>
  <c r="S5" i="67"/>
  <c r="CE4" i="63"/>
  <c r="P7" i="67"/>
  <c r="AX6" i="63"/>
  <c r="R7" i="67"/>
  <c r="BT6" i="63"/>
  <c r="O9" i="67"/>
  <c r="AM8" i="63"/>
  <c r="Q9" i="67"/>
  <c r="BI8" i="63"/>
  <c r="S9" i="67"/>
  <c r="CE8" i="63"/>
  <c r="P11" i="67"/>
  <c r="AX10" i="63"/>
  <c r="R11" i="67"/>
  <c r="BT10" i="63"/>
  <c r="O13" i="67"/>
  <c r="AM12" i="63"/>
  <c r="Q13" i="67"/>
  <c r="BI12" i="63"/>
  <c r="S13" i="67"/>
  <c r="CE12" i="63"/>
  <c r="P15" i="67"/>
  <c r="AX14" i="63"/>
  <c r="R15" i="67"/>
  <c r="BT14" i="63"/>
  <c r="O17" i="67"/>
  <c r="AM16" i="63"/>
  <c r="Q17" i="67"/>
  <c r="BI16" i="63"/>
  <c r="S17" i="67"/>
  <c r="CE16" i="63"/>
  <c r="P19" i="67"/>
  <c r="AX18" i="63"/>
  <c r="R19" i="67"/>
  <c r="BT18" i="63"/>
  <c r="O21" i="67"/>
  <c r="AM20" i="63"/>
  <c r="Q21" i="67"/>
  <c r="BI20" i="63"/>
  <c r="S21" i="67"/>
  <c r="CE20" i="63"/>
  <c r="P23" i="67"/>
  <c r="AX22" i="63"/>
  <c r="R23" i="67"/>
  <c r="BT22" i="63"/>
  <c r="O25" i="67"/>
  <c r="AM24" i="63"/>
  <c r="Q25" i="67"/>
  <c r="BI24" i="63"/>
  <c r="S25" i="67"/>
  <c r="CE24" i="63"/>
  <c r="P27" i="67"/>
  <c r="AX25" i="63"/>
  <c r="R27" i="67"/>
  <c r="BT25" i="63"/>
  <c r="O29" i="67"/>
  <c r="AM27" i="63"/>
  <c r="Q29" i="67"/>
  <c r="BI27" i="63"/>
  <c r="S29" i="67"/>
  <c r="CE27" i="63"/>
  <c r="P31" i="67"/>
  <c r="AX28" i="63"/>
  <c r="R31" i="67"/>
  <c r="BT28" i="63"/>
  <c r="Q35" i="67"/>
  <c r="BI42" i="63"/>
  <c r="S35" i="67"/>
  <c r="CE42" i="63"/>
  <c r="R37" i="67"/>
  <c r="BT32" i="63"/>
  <c r="Q39" i="67"/>
  <c r="BI34" i="63"/>
  <c r="S39" i="67"/>
  <c r="CE34" i="63"/>
  <c r="R41" i="67"/>
  <c r="BT36" i="63"/>
  <c r="S9" i="68"/>
  <c r="CE7" i="64"/>
  <c r="Q13" i="68"/>
  <c r="BI10" i="64"/>
  <c r="S13" i="68"/>
  <c r="CE10" i="64"/>
  <c r="O25" i="68"/>
  <c r="AM18" i="64"/>
  <c r="S25" i="68"/>
  <c r="CE18" i="64"/>
  <c r="O29" i="68"/>
  <c r="AM22" i="64"/>
  <c r="Q29" i="68"/>
  <c r="BI22" i="64"/>
  <c r="R33" i="68"/>
  <c r="BT26" i="64"/>
  <c r="P4" i="68"/>
  <c r="AX3" i="64"/>
  <c r="R4" i="68"/>
  <c r="BT3" i="64"/>
  <c r="S6" i="68"/>
  <c r="CE5" i="64"/>
  <c r="P8" i="68"/>
  <c r="AX6" i="64"/>
  <c r="R8" i="68"/>
  <c r="BT6" i="64"/>
  <c r="Q10" i="68"/>
  <c r="BI8" i="64"/>
  <c r="Q18" i="68"/>
  <c r="BI12" i="64"/>
  <c r="P24" i="68"/>
  <c r="AX17" i="64"/>
  <c r="R24" i="68"/>
  <c r="BT17" i="64"/>
  <c r="P5" i="68"/>
  <c r="AX4" i="64"/>
  <c r="R5" i="68"/>
  <c r="BT4" i="64"/>
  <c r="P9" i="68"/>
  <c r="AX7" i="64"/>
  <c r="O11" i="68"/>
  <c r="AM9" i="64"/>
  <c r="S11" i="68"/>
  <c r="CE9" i="64"/>
  <c r="O15" i="68"/>
  <c r="AM44" i="64"/>
  <c r="Q15" i="68"/>
  <c r="BI44" i="64"/>
  <c r="O19" i="68"/>
  <c r="AM13" i="64"/>
  <c r="Q19" i="68"/>
  <c r="BI13" i="64"/>
  <c r="S19" i="68"/>
  <c r="CE13" i="64"/>
  <c r="P21" i="68"/>
  <c r="AX15" i="64"/>
  <c r="O23" i="68"/>
  <c r="AM16" i="64"/>
  <c r="Q23" i="68"/>
  <c r="BI16" i="64"/>
  <c r="S23" i="68"/>
  <c r="CE16" i="64"/>
  <c r="P25" i="68"/>
  <c r="AX18" i="64"/>
  <c r="R25" i="68"/>
  <c r="BT18" i="64"/>
  <c r="O27" i="68"/>
  <c r="AM20" i="64"/>
  <c r="Q27" i="68"/>
  <c r="BI20" i="64"/>
  <c r="S27" i="68"/>
  <c r="CE20" i="64"/>
  <c r="P29" i="68"/>
  <c r="AX22" i="64"/>
  <c r="R29" i="68"/>
  <c r="BT22" i="64"/>
  <c r="O31" i="68"/>
  <c r="AM24" i="64"/>
  <c r="Q31" i="68"/>
  <c r="BI24" i="64"/>
  <c r="S31" i="68"/>
  <c r="CE24" i="64"/>
  <c r="Q33" i="68"/>
  <c r="BI26" i="64"/>
  <c r="S33" i="68"/>
  <c r="CE26" i="64"/>
  <c r="O5" i="68"/>
  <c r="AM4" i="64"/>
  <c r="R11" i="68"/>
  <c r="BT9" i="64"/>
  <c r="O13" i="68"/>
  <c r="AM10" i="64"/>
  <c r="R23" i="68"/>
  <c r="BT16" i="64"/>
  <c r="Q25" i="68"/>
  <c r="BI18" i="64"/>
  <c r="P27" i="68"/>
  <c r="AX20" i="64"/>
  <c r="R27" i="68"/>
  <c r="BT20" i="64"/>
  <c r="S29" i="68"/>
  <c r="CE22" i="64"/>
  <c r="P31" i="68"/>
  <c r="AX24" i="64"/>
  <c r="R31" i="68"/>
  <c r="BT24" i="64"/>
  <c r="O3" i="68"/>
  <c r="AM2" i="64"/>
  <c r="O6" i="68"/>
  <c r="AM5" i="64"/>
  <c r="Q6" i="68"/>
  <c r="BI5" i="64"/>
  <c r="O10" i="68"/>
  <c r="AM8" i="64"/>
  <c r="S10" i="68"/>
  <c r="CE8" i="64"/>
  <c r="P16" i="68"/>
  <c r="AX11" i="64"/>
  <c r="R16" i="68"/>
  <c r="BT11" i="64"/>
  <c r="O18" i="68"/>
  <c r="AM12" i="64"/>
  <c r="S18" i="68"/>
  <c r="CE12" i="64"/>
  <c r="P20" i="68"/>
  <c r="AX14" i="64"/>
  <c r="R20" i="68"/>
  <c r="BT14" i="64"/>
  <c r="P3" i="68"/>
  <c r="AX2" i="64"/>
  <c r="O4" i="68"/>
  <c r="AM3" i="64"/>
  <c r="Q4" i="68"/>
  <c r="BI3" i="64"/>
  <c r="S4" i="68"/>
  <c r="CE3" i="64"/>
  <c r="P6" i="68"/>
  <c r="AX5" i="64"/>
  <c r="R6" i="68"/>
  <c r="BT5" i="64"/>
  <c r="O8" i="68"/>
  <c r="AM6" i="64"/>
  <c r="Q8" i="68"/>
  <c r="BI6" i="64"/>
  <c r="S8" i="68"/>
  <c r="CE6" i="64"/>
  <c r="P10" i="68"/>
  <c r="AX8" i="64"/>
  <c r="R10" i="68"/>
  <c r="BT8" i="64"/>
  <c r="O16" i="68"/>
  <c r="AM11" i="64"/>
  <c r="Q16" i="68"/>
  <c r="BI11" i="64"/>
  <c r="S16" i="68"/>
  <c r="CE11" i="64"/>
  <c r="P18" i="68"/>
  <c r="AX12" i="64"/>
  <c r="R18" i="68"/>
  <c r="BT12" i="64"/>
  <c r="O20" i="68"/>
  <c r="AM14" i="64"/>
  <c r="Q20" i="68"/>
  <c r="BI14" i="64"/>
  <c r="S20" i="68"/>
  <c r="CE14" i="64"/>
  <c r="O24" i="68"/>
  <c r="AM17" i="64"/>
  <c r="Q24" i="68"/>
  <c r="BI17" i="64"/>
  <c r="S24" i="68"/>
  <c r="CE17" i="64"/>
  <c r="CH3" i="31"/>
  <c r="CI3" s="1"/>
  <c r="CJ3" s="1"/>
  <c r="CR3" i="63"/>
  <c r="CS3" s="1"/>
  <c r="CL3"/>
  <c r="CM3" s="1"/>
  <c r="CR5"/>
  <c r="CS5" s="1"/>
  <c r="CL5"/>
  <c r="CM5" s="1"/>
  <c r="CR7"/>
  <c r="CS7" s="1"/>
  <c r="CL7"/>
  <c r="CM7" s="1"/>
  <c r="CR9"/>
  <c r="CS9" s="1"/>
  <c r="CL9"/>
  <c r="CM9" s="1"/>
  <c r="CR11"/>
  <c r="CS11" s="1"/>
  <c r="CL11"/>
  <c r="CM11" s="1"/>
  <c r="N14" i="67"/>
  <c r="CR13" i="63"/>
  <c r="CS13" s="1"/>
  <c r="CL13"/>
  <c r="CM13" s="1"/>
  <c r="N16" i="67"/>
  <c r="CR15" i="63"/>
  <c r="CS15" s="1"/>
  <c r="CL15"/>
  <c r="CM15" s="1"/>
  <c r="N18" i="67"/>
  <c r="CR17" i="63"/>
  <c r="CS17" s="1"/>
  <c r="CL17"/>
  <c r="CM17" s="1"/>
  <c r="N20" i="67"/>
  <c r="CR19" i="63"/>
  <c r="CS19" s="1"/>
  <c r="CL19"/>
  <c r="CM19" s="1"/>
  <c r="N22" i="67"/>
  <c r="CR21" i="63"/>
  <c r="CS21" s="1"/>
  <c r="CL21"/>
  <c r="CM21" s="1"/>
  <c r="N24" i="67"/>
  <c r="CR23" i="63"/>
  <c r="CS23" s="1"/>
  <c r="CL23"/>
  <c r="CM23" s="1"/>
  <c r="CR43"/>
  <c r="CS43" s="1"/>
  <c r="CL43"/>
  <c r="CM43" s="1"/>
  <c r="CR26"/>
  <c r="CS26" s="1"/>
  <c r="CL26"/>
  <c r="CM26" s="1"/>
  <c r="CR40"/>
  <c r="CL40"/>
  <c r="CR29"/>
  <c r="CS29" s="1"/>
  <c r="CL29"/>
  <c r="CM29" s="1"/>
  <c r="CR30"/>
  <c r="CS30" s="1"/>
  <c r="CL30"/>
  <c r="CM30" s="1"/>
  <c r="CL31"/>
  <c r="CM31" s="1"/>
  <c r="CR31"/>
  <c r="CS31" s="1"/>
  <c r="CR33"/>
  <c r="CS33" s="1"/>
  <c r="CL33"/>
  <c r="CM33" s="1"/>
  <c r="CL35"/>
  <c r="CM35" s="1"/>
  <c r="CR35"/>
  <c r="CS35" s="1"/>
  <c r="CL37"/>
  <c r="CM37" s="1"/>
  <c r="CR37"/>
  <c r="CS37" s="1"/>
  <c r="N3" i="67"/>
  <c r="CR2" i="63"/>
  <c r="CS2" s="1"/>
  <c r="CL2"/>
  <c r="CM2" s="1"/>
  <c r="N5" i="67"/>
  <c r="CR4" i="63"/>
  <c r="CS4" s="1"/>
  <c r="CL4"/>
  <c r="CM4" s="1"/>
  <c r="N7" i="67"/>
  <c r="CR6" i="63"/>
  <c r="CS6" s="1"/>
  <c r="CL6"/>
  <c r="CM6" s="1"/>
  <c r="N9" i="67"/>
  <c r="CR8" i="63"/>
  <c r="CS8" s="1"/>
  <c r="CL8"/>
  <c r="CM8" s="1"/>
  <c r="N11" i="67"/>
  <c r="CR10" i="63"/>
  <c r="CS10" s="1"/>
  <c r="CL10"/>
  <c r="CM10" s="1"/>
  <c r="N13" i="67"/>
  <c r="CR12" i="63"/>
  <c r="CS12" s="1"/>
  <c r="CL12"/>
  <c r="CM12" s="1"/>
  <c r="N15" i="67"/>
  <c r="CR14" i="63"/>
  <c r="CS14" s="1"/>
  <c r="CL14"/>
  <c r="CM14" s="1"/>
  <c r="N17" i="67"/>
  <c r="CR16" i="63"/>
  <c r="CS16" s="1"/>
  <c r="CL16"/>
  <c r="CM16" s="1"/>
  <c r="N19" i="67"/>
  <c r="CR18" i="63"/>
  <c r="CS18" s="1"/>
  <c r="CL18"/>
  <c r="CM18" s="1"/>
  <c r="N21" i="67"/>
  <c r="CR20" i="63"/>
  <c r="CS20" s="1"/>
  <c r="CL20"/>
  <c r="CM20" s="1"/>
  <c r="N23" i="67"/>
  <c r="CR22" i="63"/>
  <c r="CS22" s="1"/>
  <c r="CL22"/>
  <c r="CM22" s="1"/>
  <c r="N25" i="67"/>
  <c r="CR24" i="63"/>
  <c r="CS24" s="1"/>
  <c r="CL24"/>
  <c r="CM24" s="1"/>
  <c r="N27" i="67"/>
  <c r="CR25" i="63"/>
  <c r="CS25" s="1"/>
  <c r="CL25"/>
  <c r="CM25" s="1"/>
  <c r="N29" i="67"/>
  <c r="CR27" i="63"/>
  <c r="CS27" s="1"/>
  <c r="CL27"/>
  <c r="CM27" s="1"/>
  <c r="N31" i="67"/>
  <c r="CR28" i="63"/>
  <c r="CS28" s="1"/>
  <c r="CL28"/>
  <c r="CM28" s="1"/>
  <c r="P33" i="67"/>
  <c r="K33" s="1"/>
  <c r="CL41" i="63"/>
  <c r="CM41" s="1"/>
  <c r="CR41"/>
  <c r="CS41" s="1"/>
  <c r="P35" i="67"/>
  <c r="CR42" i="63"/>
  <c r="CS42" s="1"/>
  <c r="CL42"/>
  <c r="CM42" s="1"/>
  <c r="P37" i="67"/>
  <c r="CR32" i="63"/>
  <c r="CS32" s="1"/>
  <c r="CL32"/>
  <c r="CM32" s="1"/>
  <c r="P39" i="67"/>
  <c r="CR34" i="63"/>
  <c r="CS34" s="1"/>
  <c r="CL34"/>
  <c r="CM34" s="1"/>
  <c r="P41" i="67"/>
  <c r="CR36" i="63"/>
  <c r="CS36" s="1"/>
  <c r="CL36"/>
  <c r="CM36" s="1"/>
  <c r="CL4" i="64"/>
  <c r="CM4" s="1"/>
  <c r="CR4"/>
  <c r="CS4" s="1"/>
  <c r="N7" i="68"/>
  <c r="CL43" i="64"/>
  <c r="CM43" s="1"/>
  <c r="CR43"/>
  <c r="CS43" s="1"/>
  <c r="CL7"/>
  <c r="CM7" s="1"/>
  <c r="CR7"/>
  <c r="CS7" s="1"/>
  <c r="CL9"/>
  <c r="CM9" s="1"/>
  <c r="CR9"/>
  <c r="CS9" s="1"/>
  <c r="CL10"/>
  <c r="CM10" s="1"/>
  <c r="CR10"/>
  <c r="CS10" s="1"/>
  <c r="CL44"/>
  <c r="CM44" s="1"/>
  <c r="CR44"/>
  <c r="CS44" s="1"/>
  <c r="N17" i="68"/>
  <c r="CL41" i="64"/>
  <c r="CR41"/>
  <c r="CL13"/>
  <c r="CM13" s="1"/>
  <c r="CR13"/>
  <c r="CS13" s="1"/>
  <c r="N21" i="68"/>
  <c r="CL15" i="64"/>
  <c r="CM15" s="1"/>
  <c r="CR15"/>
  <c r="CS15" s="1"/>
  <c r="CL16"/>
  <c r="CM16" s="1"/>
  <c r="CR16"/>
  <c r="CS16" s="1"/>
  <c r="N25" i="68"/>
  <c r="CL18" i="64"/>
  <c r="CM18" s="1"/>
  <c r="CR18"/>
  <c r="CS18" s="1"/>
  <c r="N27" i="68"/>
  <c r="CL20" i="64"/>
  <c r="CM20" s="1"/>
  <c r="CR20"/>
  <c r="CS20" s="1"/>
  <c r="N29" i="68"/>
  <c r="CL22" i="64"/>
  <c r="CM22" s="1"/>
  <c r="CR22"/>
  <c r="CS22" s="1"/>
  <c r="N31" i="68"/>
  <c r="CL24" i="64"/>
  <c r="CM24" s="1"/>
  <c r="CR24"/>
  <c r="CS24" s="1"/>
  <c r="P33" i="68"/>
  <c r="CL26" i="64"/>
  <c r="CM26" s="1"/>
  <c r="CR26"/>
  <c r="CS26" s="1"/>
  <c r="N3" i="68"/>
  <c r="CL2" i="64"/>
  <c r="CM2" s="1"/>
  <c r="CR2"/>
  <c r="CS2" s="1"/>
  <c r="N4" i="68"/>
  <c r="CR3" i="64"/>
  <c r="CS3" s="1"/>
  <c r="CL3"/>
  <c r="CM3" s="1"/>
  <c r="N6" i="68"/>
  <c r="CR5" i="64"/>
  <c r="CS5" s="1"/>
  <c r="CL5"/>
  <c r="CM5" s="1"/>
  <c r="N8" i="68"/>
  <c r="CR6" i="64"/>
  <c r="CS6" s="1"/>
  <c r="CL6"/>
  <c r="CM6" s="1"/>
  <c r="N10" i="68"/>
  <c r="CR8" i="64"/>
  <c r="CS8" s="1"/>
  <c r="CL8"/>
  <c r="CM8" s="1"/>
  <c r="N12" i="68"/>
  <c r="CR39" i="64"/>
  <c r="CL39"/>
  <c r="N14" i="68"/>
  <c r="CR40" i="64"/>
  <c r="CL40"/>
  <c r="N16" i="68"/>
  <c r="CR11" i="64"/>
  <c r="CS11" s="1"/>
  <c r="CL11"/>
  <c r="CM11" s="1"/>
  <c r="N18" i="68"/>
  <c r="CR12" i="64"/>
  <c r="CS12" s="1"/>
  <c r="CL12"/>
  <c r="CM12" s="1"/>
  <c r="N20" i="68"/>
  <c r="CR14" i="64"/>
  <c r="CS14" s="1"/>
  <c r="CL14"/>
  <c r="CM14" s="1"/>
  <c r="N22" i="68"/>
  <c r="CR42" i="64"/>
  <c r="CL42"/>
  <c r="N24" i="68"/>
  <c r="CR17" i="64"/>
  <c r="CS17" s="1"/>
  <c r="CL17"/>
  <c r="CM17" s="1"/>
  <c r="CR19"/>
  <c r="CS19" s="1"/>
  <c r="CL19"/>
  <c r="CM19" s="1"/>
  <c r="CR21"/>
  <c r="CS21" s="1"/>
  <c r="CL21"/>
  <c r="CM21" s="1"/>
  <c r="CR23"/>
  <c r="CS23" s="1"/>
  <c r="CL23"/>
  <c r="CM23" s="1"/>
  <c r="CR25"/>
  <c r="CS25" s="1"/>
  <c r="CL25"/>
  <c r="CM25" s="1"/>
  <c r="CL27"/>
  <c r="CM27" s="1"/>
  <c r="CR27"/>
  <c r="CS27" s="1"/>
  <c r="L3" i="68"/>
  <c r="L4"/>
  <c r="M5"/>
  <c r="N5"/>
  <c r="Q5"/>
  <c r="S5"/>
  <c r="L6"/>
  <c r="M7"/>
  <c r="O7"/>
  <c r="P7"/>
  <c r="Q7"/>
  <c r="R7"/>
  <c r="S7"/>
  <c r="L8"/>
  <c r="M9"/>
  <c r="N9"/>
  <c r="O9"/>
  <c r="Q9"/>
  <c r="R9"/>
  <c r="L10"/>
  <c r="M11"/>
  <c r="N11"/>
  <c r="P11"/>
  <c r="Q11"/>
  <c r="O39" i="64"/>
  <c r="L12" i="68"/>
  <c r="M13"/>
  <c r="N13"/>
  <c r="P13"/>
  <c r="R13"/>
  <c r="O40" i="64"/>
  <c r="L14" i="68"/>
  <c r="M15"/>
  <c r="N15"/>
  <c r="P15"/>
  <c r="R15"/>
  <c r="S15"/>
  <c r="L16"/>
  <c r="U41" i="64"/>
  <c r="M17" i="68"/>
  <c r="AM41" i="64"/>
  <c r="O17" i="68"/>
  <c r="AX41" i="64"/>
  <c r="P17" i="68"/>
  <c r="BT41" i="64"/>
  <c r="R17" i="68"/>
  <c r="L18"/>
  <c r="M19"/>
  <c r="N19"/>
  <c r="P19"/>
  <c r="R19"/>
  <c r="L20"/>
  <c r="M21"/>
  <c r="O21"/>
  <c r="Q21"/>
  <c r="R21"/>
  <c r="S21"/>
  <c r="O42" i="64"/>
  <c r="L22" i="68"/>
  <c r="M23"/>
  <c r="N23"/>
  <c r="P23"/>
  <c r="L24"/>
  <c r="M25"/>
  <c r="L26"/>
  <c r="M27"/>
  <c r="L28"/>
  <c r="M29"/>
  <c r="L30"/>
  <c r="M31"/>
  <c r="L32"/>
  <c r="M3"/>
  <c r="Q3"/>
  <c r="R3"/>
  <c r="S3"/>
  <c r="M4"/>
  <c r="L5"/>
  <c r="M6"/>
  <c r="L7"/>
  <c r="M8"/>
  <c r="L9"/>
  <c r="M10"/>
  <c r="L11"/>
  <c r="U39" i="64"/>
  <c r="M12" i="68"/>
  <c r="L13"/>
  <c r="U40" i="64"/>
  <c r="M14" i="68"/>
  <c r="L15"/>
  <c r="M16"/>
  <c r="O41" i="64"/>
  <c r="L17" i="68"/>
  <c r="M18"/>
  <c r="L19"/>
  <c r="M20"/>
  <c r="L21"/>
  <c r="U42" i="64"/>
  <c r="M22" i="68"/>
  <c r="L23"/>
  <c r="M24"/>
  <c r="L25"/>
  <c r="M26"/>
  <c r="N26"/>
  <c r="O26"/>
  <c r="P26"/>
  <c r="Q26"/>
  <c r="R26"/>
  <c r="S26"/>
  <c r="L27"/>
  <c r="M28"/>
  <c r="N28"/>
  <c r="O28"/>
  <c r="P28"/>
  <c r="Q28"/>
  <c r="R28"/>
  <c r="S28"/>
  <c r="L29"/>
  <c r="M30"/>
  <c r="N30"/>
  <c r="O30"/>
  <c r="P30"/>
  <c r="Q30"/>
  <c r="R30"/>
  <c r="S30"/>
  <c r="L31"/>
  <c r="M32"/>
  <c r="N32"/>
  <c r="O32"/>
  <c r="P32"/>
  <c r="Q32"/>
  <c r="R32"/>
  <c r="S32"/>
  <c r="P34"/>
  <c r="Q34"/>
  <c r="R34"/>
  <c r="S34"/>
  <c r="M3" i="67"/>
  <c r="M5"/>
  <c r="L3"/>
  <c r="M4"/>
  <c r="N4"/>
  <c r="O4"/>
  <c r="P4"/>
  <c r="Q4"/>
  <c r="R4"/>
  <c r="S4"/>
  <c r="L5"/>
  <c r="M6"/>
  <c r="N6"/>
  <c r="O6"/>
  <c r="P6"/>
  <c r="Q6"/>
  <c r="R6"/>
  <c r="S6"/>
  <c r="L7"/>
  <c r="M8"/>
  <c r="N8"/>
  <c r="O8"/>
  <c r="P8"/>
  <c r="Q8"/>
  <c r="R8"/>
  <c r="S8"/>
  <c r="L9"/>
  <c r="M10"/>
  <c r="N10"/>
  <c r="O10"/>
  <c r="P10"/>
  <c r="S10"/>
  <c r="L11"/>
  <c r="M12"/>
  <c r="N12"/>
  <c r="P12"/>
  <c r="R12"/>
  <c r="S12"/>
  <c r="L13"/>
  <c r="M14"/>
  <c r="O14"/>
  <c r="Q14"/>
  <c r="S14"/>
  <c r="L15"/>
  <c r="M16"/>
  <c r="L17"/>
  <c r="M18"/>
  <c r="L19"/>
  <c r="M20"/>
  <c r="L21"/>
  <c r="M22"/>
  <c r="L23"/>
  <c r="M24"/>
  <c r="L25"/>
  <c r="M26"/>
  <c r="N26"/>
  <c r="O26"/>
  <c r="P26"/>
  <c r="Q26"/>
  <c r="R26"/>
  <c r="S26"/>
  <c r="L27"/>
  <c r="M28"/>
  <c r="N28"/>
  <c r="O28"/>
  <c r="P28"/>
  <c r="Q28"/>
  <c r="R28"/>
  <c r="S28"/>
  <c r="L29"/>
  <c r="U40" i="63"/>
  <c r="M30" i="67"/>
  <c r="AB40" i="63"/>
  <c r="N30" i="67"/>
  <c r="AM40" i="63"/>
  <c r="O30" i="67"/>
  <c r="AX40" i="63"/>
  <c r="P30" i="67"/>
  <c r="BI40" i="63"/>
  <c r="Q30" i="67"/>
  <c r="BT40" i="63"/>
  <c r="R30" i="67"/>
  <c r="CE40" i="63"/>
  <c r="S30" i="67"/>
  <c r="L31"/>
  <c r="M32"/>
  <c r="N32"/>
  <c r="O32"/>
  <c r="P32"/>
  <c r="Q32"/>
  <c r="R32"/>
  <c r="S32"/>
  <c r="P34"/>
  <c r="Q34"/>
  <c r="R34"/>
  <c r="S34"/>
  <c r="P36"/>
  <c r="Q36"/>
  <c r="R36"/>
  <c r="S36"/>
  <c r="P38"/>
  <c r="Q38"/>
  <c r="R38"/>
  <c r="S38"/>
  <c r="P40"/>
  <c r="Q40"/>
  <c r="R40"/>
  <c r="S40"/>
  <c r="P42"/>
  <c r="Q42"/>
  <c r="R42"/>
  <c r="S42"/>
  <c r="L4"/>
  <c r="L6"/>
  <c r="M7"/>
  <c r="L8"/>
  <c r="M9"/>
  <c r="L10"/>
  <c r="M11"/>
  <c r="L12"/>
  <c r="M13"/>
  <c r="L14"/>
  <c r="M15"/>
  <c r="L16"/>
  <c r="M17"/>
  <c r="L18"/>
  <c r="M19"/>
  <c r="L20"/>
  <c r="M21"/>
  <c r="L22"/>
  <c r="M23"/>
  <c r="L24"/>
  <c r="M25"/>
  <c r="L26"/>
  <c r="M27"/>
  <c r="L28"/>
  <c r="M29"/>
  <c r="O40" i="63"/>
  <c r="L30" i="67"/>
  <c r="M31"/>
  <c r="L32"/>
  <c r="AY13" i="63"/>
  <c r="AZ13" s="1"/>
  <c r="BA13" s="1"/>
  <c r="AN2"/>
  <c r="AO2" s="1"/>
  <c r="AP2" s="1"/>
  <c r="AY2"/>
  <c r="AZ2" s="1"/>
  <c r="BA2" s="1"/>
  <c r="BU2"/>
  <c r="BV2" s="1"/>
  <c r="BW2" s="1"/>
  <c r="AN4"/>
  <c r="AO4" s="1"/>
  <c r="AP4" s="1"/>
  <c r="AY4"/>
  <c r="AZ4" s="1"/>
  <c r="BA4" s="1"/>
  <c r="BU4"/>
  <c r="BV4" s="1"/>
  <c r="BW4" s="1"/>
  <c r="AN6"/>
  <c r="AO6" s="1"/>
  <c r="AP6" s="1"/>
  <c r="AY6"/>
  <c r="AZ6" s="1"/>
  <c r="BA6" s="1"/>
  <c r="BU6"/>
  <c r="BV6" s="1"/>
  <c r="BW6" s="1"/>
  <c r="AN8"/>
  <c r="AO8" s="1"/>
  <c r="AP8" s="1"/>
  <c r="AY8"/>
  <c r="AZ8" s="1"/>
  <c r="BA8" s="1"/>
  <c r="BU8"/>
  <c r="BV8" s="1"/>
  <c r="BW8" s="1"/>
  <c r="AN10"/>
  <c r="AO10" s="1"/>
  <c r="AP10" s="1"/>
  <c r="AY10"/>
  <c r="AZ10" s="1"/>
  <c r="BA10" s="1"/>
  <c r="BU10"/>
  <c r="BV10" s="1"/>
  <c r="BW10" s="1"/>
  <c r="AN12"/>
  <c r="AO12" s="1"/>
  <c r="AP12" s="1"/>
  <c r="AY12"/>
  <c r="AZ12" s="1"/>
  <c r="BA12" s="1"/>
  <c r="BU12"/>
  <c r="BV12" s="1"/>
  <c r="BW12" s="1"/>
  <c r="AN14"/>
  <c r="AO14" s="1"/>
  <c r="AP14" s="1"/>
  <c r="AY14"/>
  <c r="AZ14" s="1"/>
  <c r="BA14" s="1"/>
  <c r="BU14"/>
  <c r="BV14" s="1"/>
  <c r="BW14" s="1"/>
  <c r="AN16"/>
  <c r="AO16" s="1"/>
  <c r="AP16" s="1"/>
  <c r="AY16"/>
  <c r="AZ16" s="1"/>
  <c r="BA16" s="1"/>
  <c r="BU16"/>
  <c r="BV16" s="1"/>
  <c r="BW16" s="1"/>
  <c r="AN18"/>
  <c r="AO18" s="1"/>
  <c r="AP18" s="1"/>
  <c r="AY18"/>
  <c r="AZ18" s="1"/>
  <c r="BA18" s="1"/>
  <c r="BU18"/>
  <c r="BV18" s="1"/>
  <c r="BW18" s="1"/>
  <c r="AN20"/>
  <c r="AO20" s="1"/>
  <c r="AP20" s="1"/>
  <c r="AY20"/>
  <c r="AZ20" s="1"/>
  <c r="BA20" s="1"/>
  <c r="BU20"/>
  <c r="BV20" s="1"/>
  <c r="BW20" s="1"/>
  <c r="AN22"/>
  <c r="AO22" s="1"/>
  <c r="AP22" s="1"/>
  <c r="AY22"/>
  <c r="AZ22" s="1"/>
  <c r="BA22" s="1"/>
  <c r="BU22"/>
  <c r="BV22" s="1"/>
  <c r="BW22" s="1"/>
  <c r="AN24"/>
  <c r="AO24" s="1"/>
  <c r="AP24" s="1"/>
  <c r="AY24"/>
  <c r="AZ24" s="1"/>
  <c r="BA24" s="1"/>
  <c r="BU24"/>
  <c r="BV24" s="1"/>
  <c r="BW24" s="1"/>
  <c r="AN25"/>
  <c r="AO25" s="1"/>
  <c r="AP25" s="1"/>
  <c r="AY25"/>
  <c r="AZ25" s="1"/>
  <c r="BA25" s="1"/>
  <c r="BU25"/>
  <c r="BV25" s="1"/>
  <c r="BW25" s="1"/>
  <c r="AN27"/>
  <c r="AO27" s="1"/>
  <c r="AP27" s="1"/>
  <c r="AY27"/>
  <c r="AZ27" s="1"/>
  <c r="BA27" s="1"/>
  <c r="BU27"/>
  <c r="BV27" s="1"/>
  <c r="BW27" s="1"/>
  <c r="AN28"/>
  <c r="AO28" s="1"/>
  <c r="AP28" s="1"/>
  <c r="AY28"/>
  <c r="AZ28" s="1"/>
  <c r="BA28" s="1"/>
  <c r="BU28"/>
  <c r="BV28" s="1"/>
  <c r="BW28" s="1"/>
  <c r="AO41"/>
  <c r="AP41" s="1"/>
  <c r="AY41"/>
  <c r="AZ41" s="1"/>
  <c r="BA41" s="1"/>
  <c r="AX41"/>
  <c r="BU41"/>
  <c r="BV41" s="1"/>
  <c r="BW41" s="1"/>
  <c r="BT41"/>
  <c r="AO42"/>
  <c r="AP42" s="1"/>
  <c r="AY42"/>
  <c r="AZ42" s="1"/>
  <c r="BA42" s="1"/>
  <c r="BU42"/>
  <c r="BV42" s="1"/>
  <c r="BW42" s="1"/>
  <c r="CF42"/>
  <c r="CG42" s="1"/>
  <c r="CH42" s="1"/>
  <c r="AO32"/>
  <c r="AP32" s="1"/>
  <c r="AY32"/>
  <c r="AZ32" s="1"/>
  <c r="BA32" s="1"/>
  <c r="BU32"/>
  <c r="BV32" s="1"/>
  <c r="BW32" s="1"/>
  <c r="AO34"/>
  <c r="AP34" s="1"/>
  <c r="AY34"/>
  <c r="AZ34" s="1"/>
  <c r="BA34" s="1"/>
  <c r="BU34"/>
  <c r="BV34" s="1"/>
  <c r="BW34" s="1"/>
  <c r="AO36"/>
  <c r="AP36" s="1"/>
  <c r="AY36"/>
  <c r="AZ36" s="1"/>
  <c r="BA36" s="1"/>
  <c r="BU36"/>
  <c r="BV36" s="1"/>
  <c r="BW36" s="1"/>
  <c r="BU9"/>
  <c r="BV9" s="1"/>
  <c r="BW9" s="1"/>
  <c r="AN11"/>
  <c r="AO11" s="1"/>
  <c r="AP11" s="1"/>
  <c r="BU13"/>
  <c r="BV13" s="1"/>
  <c r="BW13" s="1"/>
  <c r="AN15"/>
  <c r="AO15" s="1"/>
  <c r="AP15" s="1"/>
  <c r="AY15"/>
  <c r="AZ15" s="1"/>
  <c r="BA15" s="1"/>
  <c r="BU15"/>
  <c r="BV15" s="1"/>
  <c r="BW15" s="1"/>
  <c r="AN17"/>
  <c r="AO17" s="1"/>
  <c r="AP17" s="1"/>
  <c r="AY17"/>
  <c r="AZ17" s="1"/>
  <c r="BA17" s="1"/>
  <c r="BU17"/>
  <c r="BV17" s="1"/>
  <c r="BW17" s="1"/>
  <c r="AN19"/>
  <c r="AO19" s="1"/>
  <c r="AP19" s="1"/>
  <c r="AY19"/>
  <c r="AZ19" s="1"/>
  <c r="BA19" s="1"/>
  <c r="BU19"/>
  <c r="BV19" s="1"/>
  <c r="BW19" s="1"/>
  <c r="AN21"/>
  <c r="AO21" s="1"/>
  <c r="AP21" s="1"/>
  <c r="AY21"/>
  <c r="AZ21" s="1"/>
  <c r="BA21" s="1"/>
  <c r="BU21"/>
  <c r="BV21" s="1"/>
  <c r="BW21" s="1"/>
  <c r="AN23"/>
  <c r="AO23" s="1"/>
  <c r="AP23" s="1"/>
  <c r="AY23"/>
  <c r="AZ23" s="1"/>
  <c r="BA23" s="1"/>
  <c r="BU23"/>
  <c r="BV23" s="1"/>
  <c r="BW23" s="1"/>
  <c r="CF36"/>
  <c r="CG36" s="1"/>
  <c r="CH36" s="1"/>
  <c r="CF34"/>
  <c r="CG34" s="1"/>
  <c r="CH34" s="1"/>
  <c r="CF32"/>
  <c r="CG32" s="1"/>
  <c r="CH32" s="1"/>
  <c r="CF41"/>
  <c r="CG41" s="1"/>
  <c r="CH41" s="1"/>
  <c r="CE41"/>
  <c r="CF28"/>
  <c r="CG28" s="1"/>
  <c r="CH28" s="1"/>
  <c r="CF27"/>
  <c r="CG27" s="1"/>
  <c r="CH27" s="1"/>
  <c r="CF25"/>
  <c r="CG25" s="1"/>
  <c r="CH25" s="1"/>
  <c r="CF24"/>
  <c r="CG24" s="1"/>
  <c r="CH24" s="1"/>
  <c r="CF23"/>
  <c r="CG23" s="1"/>
  <c r="CH23" s="1"/>
  <c r="CF22"/>
  <c r="CG22" s="1"/>
  <c r="CH22" s="1"/>
  <c r="CF21"/>
  <c r="CG21" s="1"/>
  <c r="CH21" s="1"/>
  <c r="CF20"/>
  <c r="CG20" s="1"/>
  <c r="CH20" s="1"/>
  <c r="CF19"/>
  <c r="CG19" s="1"/>
  <c r="CH19" s="1"/>
  <c r="CF18"/>
  <c r="CG18" s="1"/>
  <c r="CH18" s="1"/>
  <c r="CF17"/>
  <c r="CG17" s="1"/>
  <c r="CH17" s="1"/>
  <c r="CF16"/>
  <c r="CG16" s="1"/>
  <c r="CH16" s="1"/>
  <c r="CF15"/>
  <c r="CG15" s="1"/>
  <c r="CH15" s="1"/>
  <c r="CF14"/>
  <c r="CG14" s="1"/>
  <c r="CH14" s="1"/>
  <c r="CF12"/>
  <c r="CG12" s="1"/>
  <c r="CH12" s="1"/>
  <c r="CF10"/>
  <c r="CG10" s="1"/>
  <c r="CH10" s="1"/>
  <c r="CF8"/>
  <c r="CG8" s="1"/>
  <c r="CH8" s="1"/>
  <c r="CF6"/>
  <c r="CG6" s="1"/>
  <c r="CH6" s="1"/>
  <c r="CF4"/>
  <c r="CG4" s="1"/>
  <c r="CH4" s="1"/>
  <c r="CF2"/>
  <c r="CG2" s="1"/>
  <c r="CH2" s="1"/>
  <c r="AC28"/>
  <c r="AD28" s="1"/>
  <c r="AE28" s="1"/>
  <c r="AC27"/>
  <c r="AD27" s="1"/>
  <c r="AE27" s="1"/>
  <c r="AC25"/>
  <c r="AD25" s="1"/>
  <c r="AE25" s="1"/>
  <c r="AC24"/>
  <c r="AD24" s="1"/>
  <c r="AE24" s="1"/>
  <c r="AC23"/>
  <c r="AD23" s="1"/>
  <c r="AE23" s="1"/>
  <c r="AC22"/>
  <c r="AD22" s="1"/>
  <c r="AE22" s="1"/>
  <c r="AC21"/>
  <c r="AD21" s="1"/>
  <c r="AE21" s="1"/>
  <c r="AC20"/>
  <c r="AD20" s="1"/>
  <c r="AE20" s="1"/>
  <c r="AC19"/>
  <c r="AD19" s="1"/>
  <c r="AE19" s="1"/>
  <c r="AC18"/>
  <c r="AD18" s="1"/>
  <c r="AE18" s="1"/>
  <c r="AC17"/>
  <c r="AD17" s="1"/>
  <c r="AE17" s="1"/>
  <c r="AC16"/>
  <c r="AD16" s="1"/>
  <c r="AE16" s="1"/>
  <c r="AC15"/>
  <c r="AD15" s="1"/>
  <c r="AE15" s="1"/>
  <c r="AC14"/>
  <c r="AD14" s="1"/>
  <c r="AE14" s="1"/>
  <c r="AC13"/>
  <c r="AD13" s="1"/>
  <c r="AE13" s="1"/>
  <c r="AC12"/>
  <c r="AD12" s="1"/>
  <c r="AE12" s="1"/>
  <c r="AC10"/>
  <c r="AD10" s="1"/>
  <c r="AE10" s="1"/>
  <c r="AC8"/>
  <c r="AD8" s="1"/>
  <c r="AE8" s="1"/>
  <c r="AC6"/>
  <c r="AD6" s="1"/>
  <c r="AE6" s="1"/>
  <c r="AC4"/>
  <c r="AD4" s="1"/>
  <c r="AE4" s="1"/>
  <c r="AC2"/>
  <c r="AD2" s="1"/>
  <c r="AE2" s="1"/>
  <c r="AN2" i="64"/>
  <c r="AO2" s="1"/>
  <c r="AP2" s="1"/>
  <c r="AY2"/>
  <c r="AZ2" s="1"/>
  <c r="BA2" s="1"/>
  <c r="AN4"/>
  <c r="AO4" s="1"/>
  <c r="AP4" s="1"/>
  <c r="AY4"/>
  <c r="AZ4" s="1"/>
  <c r="BA4" s="1"/>
  <c r="BU4"/>
  <c r="BV4" s="1"/>
  <c r="BW4" s="1"/>
  <c r="AC43"/>
  <c r="AD43" s="1"/>
  <c r="AE43" s="1"/>
  <c r="AC3"/>
  <c r="AD3" s="1"/>
  <c r="AE3" s="1"/>
  <c r="AN3"/>
  <c r="AO3" s="1"/>
  <c r="AP3" s="1"/>
  <c r="AY3"/>
  <c r="AZ3" s="1"/>
  <c r="BA3" s="1"/>
  <c r="BU3"/>
  <c r="BV3" s="1"/>
  <c r="BW3" s="1"/>
  <c r="AC5"/>
  <c r="AD5" s="1"/>
  <c r="AE5" s="1"/>
  <c r="AN5"/>
  <c r="AO5" s="1"/>
  <c r="AP5" s="1"/>
  <c r="AY5"/>
  <c r="AZ5" s="1"/>
  <c r="BA5" s="1"/>
  <c r="BU5"/>
  <c r="BV5" s="1"/>
  <c r="BW5" s="1"/>
  <c r="AC6"/>
  <c r="AD6" s="1"/>
  <c r="AE6" s="1"/>
  <c r="AN6"/>
  <c r="AO6" s="1"/>
  <c r="AP6" s="1"/>
  <c r="AY6"/>
  <c r="AZ6" s="1"/>
  <c r="BA6" s="1"/>
  <c r="BU6"/>
  <c r="BV6" s="1"/>
  <c r="BW6" s="1"/>
  <c r="AC8"/>
  <c r="AD8" s="1"/>
  <c r="AE8" s="1"/>
  <c r="AN8"/>
  <c r="AO8" s="1"/>
  <c r="AP8" s="1"/>
  <c r="AY8"/>
  <c r="AZ8" s="1"/>
  <c r="BA8" s="1"/>
  <c r="BU8"/>
  <c r="BV8" s="1"/>
  <c r="BW8" s="1"/>
  <c r="AC39"/>
  <c r="AD39" s="1"/>
  <c r="AB39"/>
  <c r="AN39"/>
  <c r="AO39" s="1"/>
  <c r="AP39" s="1"/>
  <c r="AM39"/>
  <c r="AY39"/>
  <c r="AZ39" s="1"/>
  <c r="BA39" s="1"/>
  <c r="AX39"/>
  <c r="BU39"/>
  <c r="BV39" s="1"/>
  <c r="BW39" s="1"/>
  <c r="BT39"/>
  <c r="AC40"/>
  <c r="AD40" s="1"/>
  <c r="AB40"/>
  <c r="AN40"/>
  <c r="AO40" s="1"/>
  <c r="AP40" s="1"/>
  <c r="AM40"/>
  <c r="AY40"/>
  <c r="AZ40" s="1"/>
  <c r="BA40" s="1"/>
  <c r="AX40"/>
  <c r="BU40"/>
  <c r="BV40" s="1"/>
  <c r="BW40" s="1"/>
  <c r="BT40"/>
  <c r="AC11"/>
  <c r="AD11" s="1"/>
  <c r="AE11" s="1"/>
  <c r="AN11"/>
  <c r="AO11" s="1"/>
  <c r="AP11" s="1"/>
  <c r="AY11"/>
  <c r="AZ11" s="1"/>
  <c r="BA11" s="1"/>
  <c r="BU11"/>
  <c r="BV11" s="1"/>
  <c r="BW11" s="1"/>
  <c r="AC12"/>
  <c r="AD12" s="1"/>
  <c r="AE12" s="1"/>
  <c r="AN12"/>
  <c r="AO12" s="1"/>
  <c r="AP12" s="1"/>
  <c r="AY12"/>
  <c r="AZ12" s="1"/>
  <c r="BA12" s="1"/>
  <c r="BU12"/>
  <c r="BV12" s="1"/>
  <c r="BW12" s="1"/>
  <c r="AC14"/>
  <c r="AD14" s="1"/>
  <c r="AE14" s="1"/>
  <c r="AN14"/>
  <c r="AO14" s="1"/>
  <c r="AP14" s="1"/>
  <c r="AY14"/>
  <c r="AZ14" s="1"/>
  <c r="BA14" s="1"/>
  <c r="BU14"/>
  <c r="BV14" s="1"/>
  <c r="BW14" s="1"/>
  <c r="AC42"/>
  <c r="AD42" s="1"/>
  <c r="AB42"/>
  <c r="AN42"/>
  <c r="AO42" s="1"/>
  <c r="AP42" s="1"/>
  <c r="AM42"/>
  <c r="AY42"/>
  <c r="AZ42" s="1"/>
  <c r="BA42" s="1"/>
  <c r="AX42"/>
  <c r="BU42"/>
  <c r="BV42" s="1"/>
  <c r="BW42" s="1"/>
  <c r="BT42"/>
  <c r="AC17"/>
  <c r="AD17" s="1"/>
  <c r="AE17" s="1"/>
  <c r="AN17"/>
  <c r="AO17" s="1"/>
  <c r="AP17" s="1"/>
  <c r="AY17"/>
  <c r="AZ17" s="1"/>
  <c r="BA17" s="1"/>
  <c r="BU17"/>
  <c r="BV17" s="1"/>
  <c r="BW17" s="1"/>
  <c r="AC22"/>
  <c r="AD22" s="1"/>
  <c r="AE22" s="1"/>
  <c r="AN22"/>
  <c r="AO22" s="1"/>
  <c r="AP22" s="1"/>
  <c r="AY22"/>
  <c r="AZ22" s="1"/>
  <c r="BA22" s="1"/>
  <c r="BU22"/>
  <c r="BV22" s="1"/>
  <c r="BW22" s="1"/>
  <c r="AC24"/>
  <c r="AD24" s="1"/>
  <c r="AE24" s="1"/>
  <c r="AN24"/>
  <c r="AO24" s="1"/>
  <c r="AP24" s="1"/>
  <c r="AY24"/>
  <c r="AZ24" s="1"/>
  <c r="BA24" s="1"/>
  <c r="BU24"/>
  <c r="BV24" s="1"/>
  <c r="BW24" s="1"/>
  <c r="AO26"/>
  <c r="AP26" s="1"/>
  <c r="AY26"/>
  <c r="AZ26" s="1"/>
  <c r="BA26" s="1"/>
  <c r="BU26"/>
  <c r="BV26" s="1"/>
  <c r="BW26" s="1"/>
  <c r="AC2"/>
  <c r="AD2" s="1"/>
  <c r="AE2" s="1"/>
  <c r="AY7"/>
  <c r="AZ7" s="1"/>
  <c r="BA7" s="1"/>
  <c r="AN9"/>
  <c r="AO9" s="1"/>
  <c r="AP9" s="1"/>
  <c r="BU9"/>
  <c r="BV9" s="1"/>
  <c r="BW9" s="1"/>
  <c r="AN10"/>
  <c r="AO10" s="1"/>
  <c r="AP10" s="1"/>
  <c r="AN44"/>
  <c r="AO44" s="1"/>
  <c r="AP44" s="1"/>
  <c r="AC41"/>
  <c r="AD41" s="1"/>
  <c r="AB41"/>
  <c r="AN13"/>
  <c r="AO13" s="1"/>
  <c r="AP13" s="1"/>
  <c r="AC15"/>
  <c r="AD15" s="1"/>
  <c r="AE15" s="1"/>
  <c r="AY15"/>
  <c r="AZ15" s="1"/>
  <c r="BA15" s="1"/>
  <c r="AN16"/>
  <c r="AO16" s="1"/>
  <c r="AP16" s="1"/>
  <c r="BU16"/>
  <c r="BV16" s="1"/>
  <c r="BW16" s="1"/>
  <c r="AC18"/>
  <c r="AD18" s="1"/>
  <c r="AE18" s="1"/>
  <c r="AN18"/>
  <c r="AO18" s="1"/>
  <c r="AP18" s="1"/>
  <c r="AY18"/>
  <c r="AZ18" s="1"/>
  <c r="BA18" s="1"/>
  <c r="BU18"/>
  <c r="BV18" s="1"/>
  <c r="BW18" s="1"/>
  <c r="AC20"/>
  <c r="AD20" s="1"/>
  <c r="AE20" s="1"/>
  <c r="AN20"/>
  <c r="AO20" s="1"/>
  <c r="AP20" s="1"/>
  <c r="AY20"/>
  <c r="AZ20" s="1"/>
  <c r="BA20" s="1"/>
  <c r="BU20"/>
  <c r="BV20" s="1"/>
  <c r="BW20" s="1"/>
  <c r="CF26"/>
  <c r="CG26" s="1"/>
  <c r="CH26" s="1"/>
  <c r="CF24"/>
  <c r="CG24" s="1"/>
  <c r="CH24" s="1"/>
  <c r="CF22"/>
  <c r="CG22" s="1"/>
  <c r="CH22" s="1"/>
  <c r="CF20"/>
  <c r="CG20" s="1"/>
  <c r="CH20" s="1"/>
  <c r="CF18"/>
  <c r="CG18" s="1"/>
  <c r="CH18" s="1"/>
  <c r="CF17"/>
  <c r="CG17" s="1"/>
  <c r="CH17" s="1"/>
  <c r="CF16"/>
  <c r="CG16" s="1"/>
  <c r="CH16" s="1"/>
  <c r="CF42"/>
  <c r="CG42" s="1"/>
  <c r="CH42" s="1"/>
  <c r="CE42"/>
  <c r="CF14"/>
  <c r="CG14" s="1"/>
  <c r="CH14" s="1"/>
  <c r="CF13"/>
  <c r="CG13" s="1"/>
  <c r="CH13" s="1"/>
  <c r="CF12"/>
  <c r="CG12" s="1"/>
  <c r="CH12" s="1"/>
  <c r="CF41"/>
  <c r="CG41" s="1"/>
  <c r="CH41" s="1"/>
  <c r="CE41"/>
  <c r="CF11"/>
  <c r="CG11" s="1"/>
  <c r="CH11" s="1"/>
  <c r="CF40"/>
  <c r="CG40" s="1"/>
  <c r="CH40" s="1"/>
  <c r="CE40"/>
  <c r="CF10"/>
  <c r="CG10" s="1"/>
  <c r="CH10" s="1"/>
  <c r="CF39"/>
  <c r="CG39" s="1"/>
  <c r="CH39" s="1"/>
  <c r="CE39"/>
  <c r="CF9"/>
  <c r="CG9" s="1"/>
  <c r="CH9" s="1"/>
  <c r="CF8"/>
  <c r="CG8" s="1"/>
  <c r="CH8" s="1"/>
  <c r="CF7"/>
  <c r="CG7" s="1"/>
  <c r="CH7" s="1"/>
  <c r="CF6"/>
  <c r="CG6" s="1"/>
  <c r="CH6" s="1"/>
  <c r="CF5"/>
  <c r="CG5" s="1"/>
  <c r="CH5" s="1"/>
  <c r="CF3"/>
  <c r="CG3" s="1"/>
  <c r="CH3" s="1"/>
  <c r="AC29" i="63"/>
  <c r="AD29" s="1"/>
  <c r="AE29" s="1"/>
  <c r="BJ6" i="64"/>
  <c r="BK6" s="1"/>
  <c r="BL6" s="1"/>
  <c r="BJ8"/>
  <c r="BK8" s="1"/>
  <c r="BL8" s="1"/>
  <c r="BJ10"/>
  <c r="BK10" s="1"/>
  <c r="BL10" s="1"/>
  <c r="BJ44"/>
  <c r="BK44" s="1"/>
  <c r="BL44" s="1"/>
  <c r="BJ11"/>
  <c r="BK11" s="1"/>
  <c r="BL11" s="1"/>
  <c r="BJ12"/>
  <c r="BK12" s="1"/>
  <c r="BL12" s="1"/>
  <c r="BJ14"/>
  <c r="BK14" s="1"/>
  <c r="BL14" s="1"/>
  <c r="BJ42"/>
  <c r="BK42" s="1"/>
  <c r="BL42" s="1"/>
  <c r="BI42"/>
  <c r="BJ18"/>
  <c r="BK18" s="1"/>
  <c r="BL18" s="1"/>
  <c r="BJ20"/>
  <c r="BK20" s="1"/>
  <c r="BL20" s="1"/>
  <c r="BJ22"/>
  <c r="BK22" s="1"/>
  <c r="BL22" s="1"/>
  <c r="BJ24"/>
  <c r="BK24" s="1"/>
  <c r="BL24" s="1"/>
  <c r="BJ26"/>
  <c r="BK26" s="1"/>
  <c r="BL26" s="1"/>
  <c r="BJ3"/>
  <c r="BK3" s="1"/>
  <c r="BL3" s="1"/>
  <c r="BJ5"/>
  <c r="BK5" s="1"/>
  <c r="BL5" s="1"/>
  <c r="BJ39"/>
  <c r="BK39" s="1"/>
  <c r="BL39" s="1"/>
  <c r="BI39"/>
  <c r="BJ40"/>
  <c r="BK40" s="1"/>
  <c r="BL40" s="1"/>
  <c r="BI40"/>
  <c r="BJ41"/>
  <c r="BK41" s="1"/>
  <c r="BL41" s="1"/>
  <c r="BI41"/>
  <c r="BJ13"/>
  <c r="BK13" s="1"/>
  <c r="BL13" s="1"/>
  <c r="BJ16"/>
  <c r="BK16" s="1"/>
  <c r="BL16" s="1"/>
  <c r="BJ17"/>
  <c r="BK17" s="1"/>
  <c r="BL17" s="1"/>
  <c r="BU37" i="63"/>
  <c r="BV37" s="1"/>
  <c r="BW37" s="1"/>
  <c r="BU35"/>
  <c r="BV35" s="1"/>
  <c r="BW35" s="1"/>
  <c r="BU30"/>
  <c r="BV30" s="1"/>
  <c r="BW30" s="1"/>
  <c r="BJ36"/>
  <c r="BK36" s="1"/>
  <c r="BL36" s="1"/>
  <c r="BJ34"/>
  <c r="BK34" s="1"/>
  <c r="BL34" s="1"/>
  <c r="BJ32"/>
  <c r="BK32" s="1"/>
  <c r="BL32" s="1"/>
  <c r="BJ42"/>
  <c r="BK42" s="1"/>
  <c r="BL42" s="1"/>
  <c r="BJ41"/>
  <c r="BK41" s="1"/>
  <c r="BL41" s="1"/>
  <c r="BI41"/>
  <c r="BJ28"/>
  <c r="BK28" s="1"/>
  <c r="BL28" s="1"/>
  <c r="BJ27"/>
  <c r="BK27" s="1"/>
  <c r="BL27" s="1"/>
  <c r="BJ25"/>
  <c r="BK25" s="1"/>
  <c r="BL25" s="1"/>
  <c r="BJ24"/>
  <c r="BK24" s="1"/>
  <c r="BL24" s="1"/>
  <c r="BJ23"/>
  <c r="BK23" s="1"/>
  <c r="BL23" s="1"/>
  <c r="BJ22"/>
  <c r="BK22" s="1"/>
  <c r="BL22" s="1"/>
  <c r="BJ21"/>
  <c r="BK21" s="1"/>
  <c r="BL21" s="1"/>
  <c r="BJ20"/>
  <c r="BK20" s="1"/>
  <c r="BL20" s="1"/>
  <c r="BJ19"/>
  <c r="BK19" s="1"/>
  <c r="BL19" s="1"/>
  <c r="BJ18"/>
  <c r="BK18" s="1"/>
  <c r="BL18" s="1"/>
  <c r="BJ17"/>
  <c r="BK17" s="1"/>
  <c r="BL17" s="1"/>
  <c r="BJ16"/>
  <c r="BK16" s="1"/>
  <c r="BL16" s="1"/>
  <c r="BJ15"/>
  <c r="BK15" s="1"/>
  <c r="BL15" s="1"/>
  <c r="BJ14"/>
  <c r="BK14" s="1"/>
  <c r="BL14" s="1"/>
  <c r="BJ12"/>
  <c r="BK12" s="1"/>
  <c r="BL12" s="1"/>
  <c r="BJ11"/>
  <c r="BK11" s="1"/>
  <c r="BL11" s="1"/>
  <c r="BJ10"/>
  <c r="BK10" s="1"/>
  <c r="BL10" s="1"/>
  <c r="BJ9"/>
  <c r="BK9" s="1"/>
  <c r="BL9" s="1"/>
  <c r="BJ8"/>
  <c r="BK8" s="1"/>
  <c r="BL8" s="1"/>
  <c r="BJ6"/>
  <c r="BK6" s="1"/>
  <c r="BL6" s="1"/>
  <c r="BJ4"/>
  <c r="BK4" s="1"/>
  <c r="BL4" s="1"/>
  <c r="BJ2"/>
  <c r="BK2" s="1"/>
  <c r="BL2" s="1"/>
  <c r="AC40"/>
  <c r="AD40" s="1"/>
  <c r="AY43"/>
  <c r="AZ43" s="1"/>
  <c r="BA43" s="1"/>
  <c r="BU26"/>
  <c r="BV26" s="1"/>
  <c r="BW26" s="1"/>
  <c r="BU40"/>
  <c r="BV40" s="1"/>
  <c r="BW40" s="1"/>
  <c r="BU33"/>
  <c r="BV33" s="1"/>
  <c r="BW33" s="1"/>
  <c r="AC43"/>
  <c r="AD43" s="1"/>
  <c r="AE43" s="1"/>
  <c r="BU43"/>
  <c r="BV43" s="1"/>
  <c r="BW43" s="1"/>
  <c r="AC26"/>
  <c r="AD26" s="1"/>
  <c r="AE26" s="1"/>
  <c r="AY40"/>
  <c r="AZ40" s="1"/>
  <c r="BA40" s="1"/>
  <c r="BU29"/>
  <c r="BV29" s="1"/>
  <c r="BW29" s="1"/>
  <c r="BU31"/>
  <c r="BV31" s="1"/>
  <c r="BW31" s="1"/>
  <c r="AY37"/>
  <c r="AZ37" s="1"/>
  <c r="BA37" s="1"/>
  <c r="AY35"/>
  <c r="AZ35" s="1"/>
  <c r="BA35" s="1"/>
  <c r="AY33"/>
  <c r="AZ33" s="1"/>
  <c r="BA33" s="1"/>
  <c r="AY31"/>
  <c r="AZ31" s="1"/>
  <c r="BA31" s="1"/>
  <c r="AY30"/>
  <c r="AZ30" s="1"/>
  <c r="BA30" s="1"/>
  <c r="AY29"/>
  <c r="AZ29" s="1"/>
  <c r="BA29" s="1"/>
  <c r="AY26"/>
  <c r="AZ26" s="1"/>
  <c r="BA26" s="1"/>
  <c r="AN43"/>
  <c r="AO43" s="1"/>
  <c r="AP43" s="1"/>
  <c r="BJ43"/>
  <c r="BK43" s="1"/>
  <c r="BL43" s="1"/>
  <c r="CF43"/>
  <c r="CG43" s="1"/>
  <c r="CH43" s="1"/>
  <c r="AN26"/>
  <c r="AO26" s="1"/>
  <c r="AP26" s="1"/>
  <c r="BJ26"/>
  <c r="BK26" s="1"/>
  <c r="BL26" s="1"/>
  <c r="CF26"/>
  <c r="CG26" s="1"/>
  <c r="CH26" s="1"/>
  <c r="AN40"/>
  <c r="AO40" s="1"/>
  <c r="AP40" s="1"/>
  <c r="BJ40"/>
  <c r="BK40" s="1"/>
  <c r="BL40" s="1"/>
  <c r="CF40"/>
  <c r="CG40" s="1"/>
  <c r="CH40" s="1"/>
  <c r="AN29"/>
  <c r="AO29" s="1"/>
  <c r="AP29" s="1"/>
  <c r="BJ29"/>
  <c r="BK29" s="1"/>
  <c r="BL29" s="1"/>
  <c r="CF29"/>
  <c r="CG29" s="1"/>
  <c r="CH29" s="1"/>
  <c r="AO30"/>
  <c r="AP30" s="1"/>
  <c r="BJ30"/>
  <c r="BK30" s="1"/>
  <c r="BL30" s="1"/>
  <c r="CF30"/>
  <c r="CG30" s="1"/>
  <c r="CH30" s="1"/>
  <c r="AO31"/>
  <c r="AP31" s="1"/>
  <c r="BJ31"/>
  <c r="BK31" s="1"/>
  <c r="BL31" s="1"/>
  <c r="CF31"/>
  <c r="CG31" s="1"/>
  <c r="CH31" s="1"/>
  <c r="AO33"/>
  <c r="AP33" s="1"/>
  <c r="BJ33"/>
  <c r="BK33" s="1"/>
  <c r="BL33" s="1"/>
  <c r="CF33"/>
  <c r="CG33" s="1"/>
  <c r="CH33" s="1"/>
  <c r="AO35"/>
  <c r="AP35" s="1"/>
  <c r="BJ35"/>
  <c r="BK35" s="1"/>
  <c r="BL35" s="1"/>
  <c r="CF35"/>
  <c r="CG35" s="1"/>
  <c r="CH35" s="1"/>
  <c r="AO37"/>
  <c r="AP37" s="1"/>
  <c r="BJ37"/>
  <c r="BK37" s="1"/>
  <c r="BL37" s="1"/>
  <c r="CF37"/>
  <c r="CG37" s="1"/>
  <c r="CH37" s="1"/>
  <c r="BJ2" i="64"/>
  <c r="BK2" s="1"/>
  <c r="BL2" s="1"/>
  <c r="BU2"/>
  <c r="BV2" s="1"/>
  <c r="BW2" s="1"/>
  <c r="CF2"/>
  <c r="CG2" s="1"/>
  <c r="CH2" s="1"/>
  <c r="AC4"/>
  <c r="AD4" s="1"/>
  <c r="AE4" s="1"/>
  <c r="BJ4"/>
  <c r="BK4" s="1"/>
  <c r="BL4" s="1"/>
  <c r="CF4"/>
  <c r="CG4" s="1"/>
  <c r="CH4" s="1"/>
  <c r="AN43"/>
  <c r="AO43" s="1"/>
  <c r="AP43" s="1"/>
  <c r="AY43"/>
  <c r="AZ43" s="1"/>
  <c r="BA43" s="1"/>
  <c r="BJ43"/>
  <c r="BK43" s="1"/>
  <c r="BL43" s="1"/>
  <c r="BU43"/>
  <c r="BV43" s="1"/>
  <c r="BW43" s="1"/>
  <c r="CF43"/>
  <c r="CG43" s="1"/>
  <c r="CH43" s="1"/>
  <c r="AC7"/>
  <c r="AD7" s="1"/>
  <c r="AE7" s="1"/>
  <c r="AN7"/>
  <c r="AO7" s="1"/>
  <c r="AP7" s="1"/>
  <c r="BJ7"/>
  <c r="BK7" s="1"/>
  <c r="BL7" s="1"/>
  <c r="BU7"/>
  <c r="BV7" s="1"/>
  <c r="BW7" s="1"/>
  <c r="AC9"/>
  <c r="AD9" s="1"/>
  <c r="AE9" s="1"/>
  <c r="AY9"/>
  <c r="AZ9" s="1"/>
  <c r="BA9" s="1"/>
  <c r="BJ9"/>
  <c r="BK9" s="1"/>
  <c r="BL9" s="1"/>
  <c r="AC10"/>
  <c r="AD10" s="1"/>
  <c r="AE10" s="1"/>
  <c r="AY10"/>
  <c r="AZ10" s="1"/>
  <c r="BA10" s="1"/>
  <c r="BU10"/>
  <c r="BV10" s="1"/>
  <c r="BW10" s="1"/>
  <c r="AC44"/>
  <c r="AD44" s="1"/>
  <c r="AE44" s="1"/>
  <c r="AY44"/>
  <c r="AZ44" s="1"/>
  <c r="BA44" s="1"/>
  <c r="BU44"/>
  <c r="BV44" s="1"/>
  <c r="BW44" s="1"/>
  <c r="CF44"/>
  <c r="CG44" s="1"/>
  <c r="CH44" s="1"/>
  <c r="AN41"/>
  <c r="AO41" s="1"/>
  <c r="AP41" s="1"/>
  <c r="AY41"/>
  <c r="AZ41" s="1"/>
  <c r="BA41" s="1"/>
  <c r="BU41"/>
  <c r="BV41" s="1"/>
  <c r="BW41" s="1"/>
  <c r="AC13"/>
  <c r="AD13" s="1"/>
  <c r="AE13" s="1"/>
  <c r="AY13"/>
  <c r="AZ13" s="1"/>
  <c r="BA13" s="1"/>
  <c r="BU13"/>
  <c r="BV13" s="1"/>
  <c r="BW13" s="1"/>
  <c r="AN15"/>
  <c r="AO15" s="1"/>
  <c r="AP15" s="1"/>
  <c r="BJ15"/>
  <c r="BK15" s="1"/>
  <c r="BL15" s="1"/>
  <c r="BU15"/>
  <c r="BV15" s="1"/>
  <c r="BW15" s="1"/>
  <c r="CF15"/>
  <c r="CG15" s="1"/>
  <c r="CH15" s="1"/>
  <c r="AC16"/>
  <c r="AD16" s="1"/>
  <c r="AE16" s="1"/>
  <c r="AY16"/>
  <c r="AZ16" s="1"/>
  <c r="BA16" s="1"/>
  <c r="AC19"/>
  <c r="AD19" s="1"/>
  <c r="AE19" s="1"/>
  <c r="AN19"/>
  <c r="AO19" s="1"/>
  <c r="AP19" s="1"/>
  <c r="AY19"/>
  <c r="AZ19" s="1"/>
  <c r="BA19" s="1"/>
  <c r="BJ19"/>
  <c r="BK19" s="1"/>
  <c r="BL19" s="1"/>
  <c r="BU19"/>
  <c r="BV19" s="1"/>
  <c r="BW19" s="1"/>
  <c r="CF19"/>
  <c r="CG19" s="1"/>
  <c r="CH19" s="1"/>
  <c r="AC21"/>
  <c r="AD21" s="1"/>
  <c r="AE21" s="1"/>
  <c r="AN21"/>
  <c r="AO21" s="1"/>
  <c r="AP21" s="1"/>
  <c r="AY21"/>
  <c r="AZ21" s="1"/>
  <c r="BA21" s="1"/>
  <c r="BJ21"/>
  <c r="BK21" s="1"/>
  <c r="BL21" s="1"/>
  <c r="BU21"/>
  <c r="BV21" s="1"/>
  <c r="BW21" s="1"/>
  <c r="CF21"/>
  <c r="CG21" s="1"/>
  <c r="CH21" s="1"/>
  <c r="AC23"/>
  <c r="AD23" s="1"/>
  <c r="AE23" s="1"/>
  <c r="AN23"/>
  <c r="AO23" s="1"/>
  <c r="AP23" s="1"/>
  <c r="AY23"/>
  <c r="AZ23" s="1"/>
  <c r="BA23" s="1"/>
  <c r="BJ23"/>
  <c r="BK23" s="1"/>
  <c r="BL23" s="1"/>
  <c r="BU23"/>
  <c r="BV23" s="1"/>
  <c r="BW23" s="1"/>
  <c r="CF23"/>
  <c r="CG23" s="1"/>
  <c r="CH23" s="1"/>
  <c r="AC25"/>
  <c r="AD25" s="1"/>
  <c r="AE25" s="1"/>
  <c r="AN25"/>
  <c r="AO25" s="1"/>
  <c r="AP25" s="1"/>
  <c r="AY25"/>
  <c r="AZ25" s="1"/>
  <c r="BA25" s="1"/>
  <c r="BJ25"/>
  <c r="BK25" s="1"/>
  <c r="BL25" s="1"/>
  <c r="BU25"/>
  <c r="BV25" s="1"/>
  <c r="BW25" s="1"/>
  <c r="CF25"/>
  <c r="CG25" s="1"/>
  <c r="CH25" s="1"/>
  <c r="AO27"/>
  <c r="AP27" s="1"/>
  <c r="AY27"/>
  <c r="AZ27" s="1"/>
  <c r="BA27" s="1"/>
  <c r="BJ27"/>
  <c r="BK27" s="1"/>
  <c r="BL27" s="1"/>
  <c r="BU27"/>
  <c r="BV27" s="1"/>
  <c r="BW27" s="1"/>
  <c r="CF27"/>
  <c r="CG27" s="1"/>
  <c r="CH27" s="1"/>
  <c r="AC9" i="63"/>
  <c r="AD9" s="1"/>
  <c r="AE9" s="1"/>
  <c r="AC3"/>
  <c r="AD3" s="1"/>
  <c r="AE3" s="1"/>
  <c r="AN3"/>
  <c r="AO3" s="1"/>
  <c r="AP3" s="1"/>
  <c r="AY3"/>
  <c r="AZ3" s="1"/>
  <c r="BA3" s="1"/>
  <c r="BJ3"/>
  <c r="BK3" s="1"/>
  <c r="BL3" s="1"/>
  <c r="BU3"/>
  <c r="BV3" s="1"/>
  <c r="BW3" s="1"/>
  <c r="CF3"/>
  <c r="CG3" s="1"/>
  <c r="CH3" s="1"/>
  <c r="AC5"/>
  <c r="AD5" s="1"/>
  <c r="AE5" s="1"/>
  <c r="AN5"/>
  <c r="AO5" s="1"/>
  <c r="AP5" s="1"/>
  <c r="AY5"/>
  <c r="AZ5" s="1"/>
  <c r="BA5" s="1"/>
  <c r="BJ5"/>
  <c r="BK5" s="1"/>
  <c r="BL5" s="1"/>
  <c r="BU5"/>
  <c r="BV5" s="1"/>
  <c r="BW5" s="1"/>
  <c r="CF5"/>
  <c r="CG5" s="1"/>
  <c r="CH5" s="1"/>
  <c r="AC7"/>
  <c r="AD7" s="1"/>
  <c r="AE7" s="1"/>
  <c r="AN7"/>
  <c r="AO7" s="1"/>
  <c r="AP7" s="1"/>
  <c r="AY7"/>
  <c r="AZ7" s="1"/>
  <c r="BA7" s="1"/>
  <c r="BJ7"/>
  <c r="BK7" s="1"/>
  <c r="BL7" s="1"/>
  <c r="BU7"/>
  <c r="BV7" s="1"/>
  <c r="BW7" s="1"/>
  <c r="CF7"/>
  <c r="CG7" s="1"/>
  <c r="CH7" s="1"/>
  <c r="AN9"/>
  <c r="AO9" s="1"/>
  <c r="AP9" s="1"/>
  <c r="AY9"/>
  <c r="AZ9" s="1"/>
  <c r="BA9" s="1"/>
  <c r="CF9"/>
  <c r="CG9" s="1"/>
  <c r="CH9" s="1"/>
  <c r="AC11"/>
  <c r="AD11" s="1"/>
  <c r="AE11" s="1"/>
  <c r="AY11"/>
  <c r="AZ11" s="1"/>
  <c r="BA11" s="1"/>
  <c r="BU11"/>
  <c r="BV11" s="1"/>
  <c r="BW11" s="1"/>
  <c r="CF11"/>
  <c r="CG11" s="1"/>
  <c r="CH11" s="1"/>
  <c r="AN13"/>
  <c r="AO13" s="1"/>
  <c r="AP13" s="1"/>
  <c r="BJ13"/>
  <c r="BK13" s="1"/>
  <c r="BL13" s="1"/>
  <c r="CF13"/>
  <c r="CG13" s="1"/>
  <c r="CH13" s="1"/>
  <c r="CH2" i="31"/>
  <c r="CI2" s="1"/>
  <c r="CJ2" s="1"/>
  <c r="K12" i="68" l="1"/>
  <c r="J37" i="67"/>
  <c r="K39"/>
  <c r="K41"/>
  <c r="K35"/>
  <c r="K33" i="68"/>
  <c r="HL36" i="63"/>
  <c r="HM36" s="1"/>
  <c r="HL33"/>
  <c r="HM33" s="1"/>
  <c r="HL34"/>
  <c r="HM34" s="1"/>
  <c r="HL37"/>
  <c r="HM37" s="1"/>
  <c r="HL35"/>
  <c r="HL32"/>
  <c r="HM32" s="1"/>
  <c r="HL5" i="64"/>
  <c r="LX5" s="1"/>
  <c r="HL26"/>
  <c r="LX26" s="1"/>
  <c r="HL18"/>
  <c r="LX18" s="1"/>
  <c r="HL13"/>
  <c r="LX13" s="1"/>
  <c r="HL4"/>
  <c r="LX4" s="1"/>
  <c r="HL42" i="63"/>
  <c r="HM42" s="1"/>
  <c r="HL25"/>
  <c r="LX25" s="1"/>
  <c r="HL18"/>
  <c r="LX18" s="1"/>
  <c r="HL10"/>
  <c r="LX10" s="1"/>
  <c r="HL2"/>
  <c r="LX2" s="1"/>
  <c r="HL31"/>
  <c r="LX31" s="1"/>
  <c r="HL21"/>
  <c r="LX21" s="1"/>
  <c r="HL13"/>
  <c r="LX13" s="1"/>
  <c r="HL23" i="64"/>
  <c r="LX23" s="1"/>
  <c r="HL19"/>
  <c r="LX19" s="1"/>
  <c r="HL14"/>
  <c r="LX14" s="1"/>
  <c r="HL3"/>
  <c r="LX3" s="1"/>
  <c r="HL24"/>
  <c r="LX24" s="1"/>
  <c r="HL16"/>
  <c r="LX16" s="1"/>
  <c r="HL10"/>
  <c r="LX10" s="1"/>
  <c r="HL7"/>
  <c r="LX7" s="1"/>
  <c r="HL24" i="63"/>
  <c r="LX24" s="1"/>
  <c r="HL16"/>
  <c r="LX16" s="1"/>
  <c r="HL8"/>
  <c r="LX8" s="1"/>
  <c r="HL30"/>
  <c r="LX30" s="1"/>
  <c r="HL43"/>
  <c r="HM43" s="1"/>
  <c r="HL19"/>
  <c r="LX19" s="1"/>
  <c r="HL11"/>
  <c r="LX11" s="1"/>
  <c r="HL7"/>
  <c r="LX7" s="1"/>
  <c r="HL3"/>
  <c r="LX3" s="1"/>
  <c r="HL27" i="64"/>
  <c r="LX27" s="1"/>
  <c r="HL12"/>
  <c r="LX12" s="1"/>
  <c r="HL8"/>
  <c r="LX8" s="1"/>
  <c r="HL22"/>
  <c r="LX22" s="1"/>
  <c r="HL28" i="63"/>
  <c r="LX28" s="1"/>
  <c r="HL22"/>
  <c r="LX22" s="1"/>
  <c r="HL14"/>
  <c r="LX14" s="1"/>
  <c r="HL6"/>
  <c r="LX6" s="1"/>
  <c r="HL17"/>
  <c r="LX17" s="1"/>
  <c r="HL25" i="64"/>
  <c r="LX25" s="1"/>
  <c r="HL21"/>
  <c r="LX21" s="1"/>
  <c r="HL17"/>
  <c r="LX17" s="1"/>
  <c r="HL11"/>
  <c r="LX11" s="1"/>
  <c r="HL6"/>
  <c r="LX6" s="1"/>
  <c r="HL2"/>
  <c r="LX2" s="1"/>
  <c r="HL20"/>
  <c r="LX20" s="1"/>
  <c r="HL15"/>
  <c r="LX15" s="1"/>
  <c r="HL44"/>
  <c r="HM44" s="1"/>
  <c r="HL9"/>
  <c r="LX9" s="1"/>
  <c r="HL43"/>
  <c r="HM43" s="1"/>
  <c r="HL27" i="63"/>
  <c r="LX27" s="1"/>
  <c r="HL20"/>
  <c r="LX20" s="1"/>
  <c r="HL12"/>
  <c r="LX12" s="1"/>
  <c r="HL4"/>
  <c r="LX4" s="1"/>
  <c r="HL29"/>
  <c r="LX29" s="1"/>
  <c r="HL26"/>
  <c r="LX26" s="1"/>
  <c r="HL23"/>
  <c r="LX23" s="1"/>
  <c r="HL15"/>
  <c r="LX15" s="1"/>
  <c r="HL9"/>
  <c r="LX9" s="1"/>
  <c r="HL5"/>
  <c r="LX5" s="1"/>
  <c r="J41" i="67"/>
  <c r="J33"/>
  <c r="K24" i="68"/>
  <c r="K20"/>
  <c r="K16"/>
  <c r="K8"/>
  <c r="J35" i="67"/>
  <c r="K18" i="68"/>
  <c r="K10"/>
  <c r="J31"/>
  <c r="J29"/>
  <c r="J27"/>
  <c r="J25"/>
  <c r="J23"/>
  <c r="J19"/>
  <c r="J17"/>
  <c r="J13"/>
  <c r="J11"/>
  <c r="J9"/>
  <c r="J5"/>
  <c r="J33"/>
  <c r="J39" i="67"/>
  <c r="J21" i="68"/>
  <c r="J7"/>
  <c r="K22"/>
  <c r="K14"/>
  <c r="K6"/>
  <c r="J15"/>
  <c r="K37" i="67"/>
  <c r="CT16" i="64"/>
  <c r="CU16" s="1"/>
  <c r="CT25"/>
  <c r="CT23"/>
  <c r="CT21"/>
  <c r="CT19"/>
  <c r="CT44"/>
  <c r="CT9"/>
  <c r="CT7"/>
  <c r="CT4"/>
  <c r="CT20"/>
  <c r="CT18"/>
  <c r="CT15"/>
  <c r="CT41"/>
  <c r="CT2"/>
  <c r="CT27"/>
  <c r="CT26"/>
  <c r="J34" i="68"/>
  <c r="K34"/>
  <c r="K4"/>
  <c r="J4"/>
  <c r="K3"/>
  <c r="J3"/>
  <c r="CT13" i="64"/>
  <c r="CT10"/>
  <c r="CT24"/>
  <c r="CT22"/>
  <c r="CT17"/>
  <c r="CT42"/>
  <c r="CT14"/>
  <c r="CT12"/>
  <c r="CT11"/>
  <c r="CT40"/>
  <c r="CT39"/>
  <c r="CT8"/>
  <c r="CT6"/>
  <c r="CT5"/>
  <c r="CT3"/>
  <c r="CT43"/>
  <c r="K32" i="68"/>
  <c r="K30"/>
  <c r="K28"/>
  <c r="K26"/>
  <c r="J32"/>
  <c r="K31"/>
  <c r="J30"/>
  <c r="K29"/>
  <c r="J28"/>
  <c r="K27"/>
  <c r="J26"/>
  <c r="K25"/>
  <c r="J24"/>
  <c r="K23"/>
  <c r="J22"/>
  <c r="K21"/>
  <c r="J20"/>
  <c r="K19"/>
  <c r="J18"/>
  <c r="K17"/>
  <c r="J16"/>
  <c r="K15"/>
  <c r="J14"/>
  <c r="K13"/>
  <c r="J12"/>
  <c r="K11"/>
  <c r="J10"/>
  <c r="K9"/>
  <c r="J8"/>
  <c r="K7"/>
  <c r="J6"/>
  <c r="K5"/>
  <c r="CT36" i="63"/>
  <c r="CT37"/>
  <c r="CT35"/>
  <c r="CT34"/>
  <c r="K32" i="67"/>
  <c r="J32"/>
  <c r="K30"/>
  <c r="J30"/>
  <c r="K28"/>
  <c r="J28"/>
  <c r="K26"/>
  <c r="J26"/>
  <c r="K24"/>
  <c r="J24"/>
  <c r="K22"/>
  <c r="J22"/>
  <c r="K20"/>
  <c r="J20"/>
  <c r="K18"/>
  <c r="J18"/>
  <c r="K16"/>
  <c r="J16"/>
  <c r="K14"/>
  <c r="J14"/>
  <c r="K12"/>
  <c r="J12"/>
  <c r="K10"/>
  <c r="J10"/>
  <c r="K8"/>
  <c r="J8"/>
  <c r="K6"/>
  <c r="J6"/>
  <c r="K4"/>
  <c r="J4"/>
  <c r="J42"/>
  <c r="K42"/>
  <c r="J40"/>
  <c r="K40"/>
  <c r="J38"/>
  <c r="K38"/>
  <c r="J36"/>
  <c r="K36"/>
  <c r="J34"/>
  <c r="K34"/>
  <c r="K31"/>
  <c r="J31"/>
  <c r="K29"/>
  <c r="J29"/>
  <c r="K27"/>
  <c r="J27"/>
  <c r="K25"/>
  <c r="J25"/>
  <c r="K23"/>
  <c r="J23"/>
  <c r="K21"/>
  <c r="J21"/>
  <c r="K19"/>
  <c r="J19"/>
  <c r="K17"/>
  <c r="J17"/>
  <c r="K15"/>
  <c r="J15"/>
  <c r="K13"/>
  <c r="J13"/>
  <c r="K11"/>
  <c r="J11"/>
  <c r="K9"/>
  <c r="J9"/>
  <c r="K7"/>
  <c r="J7"/>
  <c r="K5"/>
  <c r="J5"/>
  <c r="J3"/>
  <c r="K3"/>
  <c r="CT40" i="63"/>
  <c r="CN12"/>
  <c r="CN2"/>
  <c r="CT2"/>
  <c r="CU2" s="1"/>
  <c r="CN3" i="64"/>
  <c r="AE41"/>
  <c r="AE42"/>
  <c r="AE40"/>
  <c r="AE39"/>
  <c r="CT11" i="63"/>
  <c r="CT7"/>
  <c r="CT33"/>
  <c r="CT30"/>
  <c r="AE40"/>
  <c r="CT29"/>
  <c r="CT4"/>
  <c r="CT6"/>
  <c r="CT8"/>
  <c r="CT10"/>
  <c r="CT12"/>
  <c r="CT13"/>
  <c r="CT14"/>
  <c r="CT15"/>
  <c r="CT16"/>
  <c r="CT17"/>
  <c r="CT18"/>
  <c r="CT19"/>
  <c r="CT20"/>
  <c r="CT21"/>
  <c r="CT22"/>
  <c r="CT23"/>
  <c r="CT24"/>
  <c r="CT25"/>
  <c r="CT27"/>
  <c r="CT28"/>
  <c r="CT41"/>
  <c r="CT42"/>
  <c r="CT32"/>
  <c r="CT5"/>
  <c r="CT3"/>
  <c r="CT31"/>
  <c r="CT9"/>
  <c r="CT26"/>
  <c r="CT43"/>
  <c r="CN34"/>
  <c r="CN23"/>
  <c r="CN28"/>
  <c r="CN19"/>
  <c r="CN42"/>
  <c r="CN25"/>
  <c r="CN21"/>
  <c r="CN17"/>
  <c r="CN14"/>
  <c r="CN6"/>
  <c r="CN36"/>
  <c r="CN32"/>
  <c r="CN41"/>
  <c r="CP41" s="1"/>
  <c r="CN27"/>
  <c r="CN24"/>
  <c r="CN22"/>
  <c r="CN20"/>
  <c r="CN18"/>
  <c r="CN15"/>
  <c r="CN16"/>
  <c r="CN10"/>
  <c r="CN8"/>
  <c r="CN4"/>
  <c r="CN14" i="64"/>
  <c r="CN20"/>
  <c r="CN6"/>
  <c r="CN24"/>
  <c r="CN17"/>
  <c r="CN40"/>
  <c r="CP40" s="1"/>
  <c r="CN11"/>
  <c r="CN26"/>
  <c r="CN22"/>
  <c r="CN18"/>
  <c r="CN42"/>
  <c r="CP42" s="1"/>
  <c r="CN12"/>
  <c r="CN8"/>
  <c r="CN5"/>
  <c r="CN39"/>
  <c r="CP39" s="1"/>
  <c r="CN35" i="63"/>
  <c r="CN31"/>
  <c r="CN29"/>
  <c r="CN26"/>
  <c r="CN37"/>
  <c r="CN33"/>
  <c r="CN30"/>
  <c r="CN40"/>
  <c r="CP40" s="1"/>
  <c r="CN43"/>
  <c r="CN27" i="64"/>
  <c r="CN25"/>
  <c r="CN23"/>
  <c r="CN21"/>
  <c r="CN19"/>
  <c r="CN13"/>
  <c r="CN10"/>
  <c r="CN41"/>
  <c r="CP41" s="1"/>
  <c r="CN16"/>
  <c r="CN44"/>
  <c r="CN9"/>
  <c r="CN7"/>
  <c r="CN4"/>
  <c r="CN15"/>
  <c r="CN43"/>
  <c r="CN2"/>
  <c r="CN7" i="63"/>
  <c r="CN5"/>
  <c r="CN3"/>
  <c r="CN11"/>
  <c r="CN9"/>
  <c r="CN13"/>
  <c r="BV4" i="31"/>
  <c r="BW4" s="1"/>
  <c r="BU4"/>
  <c r="BV3"/>
  <c r="BW3" s="1"/>
  <c r="BU3"/>
  <c r="BV2"/>
  <c r="BW2" s="1"/>
  <c r="BU2"/>
  <c r="BL4"/>
  <c r="BM4" s="1"/>
  <c r="BL3"/>
  <c r="BM3" s="1"/>
  <c r="BL2"/>
  <c r="BM2" s="1"/>
  <c r="BB4"/>
  <c r="BC4" s="1"/>
  <c r="BA4"/>
  <c r="BB3"/>
  <c r="BC3" s="1"/>
  <c r="BA3"/>
  <c r="BB2"/>
  <c r="BC2" s="1"/>
  <c r="BA2"/>
  <c r="AQ4"/>
  <c r="AR4"/>
  <c r="AT4" s="1"/>
  <c r="AU4" s="1"/>
  <c r="AV4" s="1"/>
  <c r="AQ5"/>
  <c r="AR5"/>
  <c r="AT5" s="1"/>
  <c r="AU5" s="1"/>
  <c r="AV5" s="1"/>
  <c r="AR3"/>
  <c r="AS3" s="1"/>
  <c r="AQ3"/>
  <c r="AR2"/>
  <c r="AS2" s="1"/>
  <c r="AQ2"/>
  <c r="AH5"/>
  <c r="AI5" s="1"/>
  <c r="AG5"/>
  <c r="AH4"/>
  <c r="AI4" s="1"/>
  <c r="AG4"/>
  <c r="AH3"/>
  <c r="AI3" s="1"/>
  <c r="AG3"/>
  <c r="AH2"/>
  <c r="AI2" s="1"/>
  <c r="AG2"/>
  <c r="HM23" i="63" l="1"/>
  <c r="HM12"/>
  <c r="HM9" i="64"/>
  <c r="HM2"/>
  <c r="HM21"/>
  <c r="HM14" i="63"/>
  <c r="HM8" i="64"/>
  <c r="HM7" i="63"/>
  <c r="HM30"/>
  <c r="HM7" i="64"/>
  <c r="HM3"/>
  <c r="HM13" i="63"/>
  <c r="HM10"/>
  <c r="HM4" i="64"/>
  <c r="HM5"/>
  <c r="HM15" i="63"/>
  <c r="HM4"/>
  <c r="HM20" i="64"/>
  <c r="HM17"/>
  <c r="HM6" i="63"/>
  <c r="HM22" i="64"/>
  <c r="HM3" i="63"/>
  <c r="HM24"/>
  <c r="HM24" i="64"/>
  <c r="HM23"/>
  <c r="HM2" i="63"/>
  <c r="HM26" i="64"/>
  <c r="HM9" i="63"/>
  <c r="HM29"/>
  <c r="HM27"/>
  <c r="HM15" i="64"/>
  <c r="HM11"/>
  <c r="HM17" i="63"/>
  <c r="HM28"/>
  <c r="HM27" i="64"/>
  <c r="HM19" i="63"/>
  <c r="HM16"/>
  <c r="HM16" i="64"/>
  <c r="HM19"/>
  <c r="HM31" i="63"/>
  <c r="HM25"/>
  <c r="HM18" i="64"/>
  <c r="HM35" i="63"/>
  <c r="LW35" s="1"/>
  <c r="LV35"/>
  <c r="HM5"/>
  <c r="HM26"/>
  <c r="HM20"/>
  <c r="HM6" i="64"/>
  <c r="HM25"/>
  <c r="HM22" i="63"/>
  <c r="HM12" i="64"/>
  <c r="HM11" i="63"/>
  <c r="HM8"/>
  <c r="HM10" i="64"/>
  <c r="HM14"/>
  <c r="HM21" i="63"/>
  <c r="HM18"/>
  <c r="HM13" i="64"/>
  <c r="CP43" i="63"/>
  <c r="CO43"/>
  <c r="CP35"/>
  <c r="CO35"/>
  <c r="CP15"/>
  <c r="CO15"/>
  <c r="CP36"/>
  <c r="CO36"/>
  <c r="CP28"/>
  <c r="CO28"/>
  <c r="HN5"/>
  <c r="LY5" s="1"/>
  <c r="LZ5" s="1"/>
  <c r="CU5"/>
  <c r="HN23"/>
  <c r="CU23"/>
  <c r="HN15"/>
  <c r="CU15"/>
  <c r="HN10"/>
  <c r="LY10" s="1"/>
  <c r="LZ10" s="1"/>
  <c r="CU10"/>
  <c r="HN7"/>
  <c r="CU7"/>
  <c r="CP2"/>
  <c r="CO2"/>
  <c r="CP7"/>
  <c r="CO7"/>
  <c r="CP31"/>
  <c r="CO31"/>
  <c r="CP22"/>
  <c r="CO22"/>
  <c r="CP17"/>
  <c r="CO17"/>
  <c r="HN3"/>
  <c r="CU3"/>
  <c r="HN20"/>
  <c r="LY20" s="1"/>
  <c r="LZ20" s="1"/>
  <c r="CU20"/>
  <c r="CP13"/>
  <c r="CO13"/>
  <c r="CP5"/>
  <c r="CO5"/>
  <c r="CP30"/>
  <c r="CO30"/>
  <c r="CP29"/>
  <c r="CO29"/>
  <c r="CP10"/>
  <c r="CO10"/>
  <c r="CP20"/>
  <c r="CO20"/>
  <c r="CP14"/>
  <c r="CO14"/>
  <c r="CP42"/>
  <c r="CO42"/>
  <c r="CP34"/>
  <c r="CO34"/>
  <c r="HN31"/>
  <c r="CU31"/>
  <c r="HN42"/>
  <c r="HO42" s="1"/>
  <c r="CU42"/>
  <c r="HN25"/>
  <c r="CU25"/>
  <c r="HN21"/>
  <c r="LY21" s="1"/>
  <c r="LZ21" s="1"/>
  <c r="CU21"/>
  <c r="HN17"/>
  <c r="LY17" s="1"/>
  <c r="LZ17" s="1"/>
  <c r="CU17"/>
  <c r="HN13"/>
  <c r="CU13"/>
  <c r="HN6"/>
  <c r="LY6" s="1"/>
  <c r="LZ6" s="1"/>
  <c r="CU6"/>
  <c r="HN30"/>
  <c r="LY30" s="1"/>
  <c r="LZ30" s="1"/>
  <c r="CU30"/>
  <c r="HN35"/>
  <c r="HO35" s="1"/>
  <c r="CU35"/>
  <c r="CP11"/>
  <c r="CO11"/>
  <c r="CP37"/>
  <c r="CO37"/>
  <c r="CP4"/>
  <c r="CO4"/>
  <c r="CP24"/>
  <c r="CO24"/>
  <c r="CP21"/>
  <c r="CO21"/>
  <c r="HN26"/>
  <c r="LY26" s="1"/>
  <c r="LZ26" s="1"/>
  <c r="CU26"/>
  <c r="HN28"/>
  <c r="LY28" s="1"/>
  <c r="LZ28" s="1"/>
  <c r="CU28"/>
  <c r="HN19"/>
  <c r="CU19"/>
  <c r="HN29"/>
  <c r="CU29"/>
  <c r="HN36"/>
  <c r="HO36" s="1"/>
  <c r="CU36"/>
  <c r="CP9"/>
  <c r="CO9"/>
  <c r="CP33"/>
  <c r="CO33"/>
  <c r="CP16"/>
  <c r="CO16"/>
  <c r="CP32"/>
  <c r="CO32"/>
  <c r="CP19"/>
  <c r="CO19"/>
  <c r="HN43"/>
  <c r="HO43" s="1"/>
  <c r="CU43"/>
  <c r="HN24"/>
  <c r="LY24" s="1"/>
  <c r="LZ24" s="1"/>
  <c r="CU24"/>
  <c r="HN16"/>
  <c r="LY16" s="1"/>
  <c r="LZ16" s="1"/>
  <c r="CU16"/>
  <c r="HN12"/>
  <c r="LY12" s="1"/>
  <c r="LZ12" s="1"/>
  <c r="CU12"/>
  <c r="HN4"/>
  <c r="LY4" s="1"/>
  <c r="LZ4" s="1"/>
  <c r="CU4"/>
  <c r="HN33"/>
  <c r="HO33" s="1"/>
  <c r="CU33"/>
  <c r="HN37"/>
  <c r="HO37" s="1"/>
  <c r="CU37"/>
  <c r="CP3"/>
  <c r="CO3"/>
  <c r="CP26"/>
  <c r="CO26"/>
  <c r="CP8"/>
  <c r="CO8"/>
  <c r="CP18"/>
  <c r="CO18"/>
  <c r="CP27"/>
  <c r="CO27"/>
  <c r="CP6"/>
  <c r="CO6"/>
  <c r="CP25"/>
  <c r="CO25"/>
  <c r="CP23"/>
  <c r="CO23"/>
  <c r="HN9"/>
  <c r="CU9"/>
  <c r="HN32"/>
  <c r="HO32" s="1"/>
  <c r="CU32"/>
  <c r="HN27"/>
  <c r="CU27"/>
  <c r="HN22"/>
  <c r="LY22" s="1"/>
  <c r="LZ22" s="1"/>
  <c r="CU22"/>
  <c r="HN18"/>
  <c r="LY18" s="1"/>
  <c r="LZ18" s="1"/>
  <c r="CU18"/>
  <c r="HN14"/>
  <c r="LY14" s="1"/>
  <c r="LZ14" s="1"/>
  <c r="CU14"/>
  <c r="HN8"/>
  <c r="LY8" s="1"/>
  <c r="LZ8" s="1"/>
  <c r="CU8"/>
  <c r="HN11"/>
  <c r="CU11"/>
  <c r="CP12"/>
  <c r="CO12"/>
  <c r="HN34"/>
  <c r="HO34" s="1"/>
  <c r="CU34"/>
  <c r="CP2" i="64"/>
  <c r="CO2"/>
  <c r="CP26"/>
  <c r="CO26"/>
  <c r="HN11"/>
  <c r="LY11" s="1"/>
  <c r="LZ11" s="1"/>
  <c r="CU11"/>
  <c r="HN13"/>
  <c r="LY13" s="1"/>
  <c r="LZ13" s="1"/>
  <c r="CU13"/>
  <c r="HN27"/>
  <c r="LY27" s="1"/>
  <c r="LZ27" s="1"/>
  <c r="CU27"/>
  <c r="HN9"/>
  <c r="LY9" s="1"/>
  <c r="LZ9" s="1"/>
  <c r="CU9"/>
  <c r="HN23"/>
  <c r="LY23" s="1"/>
  <c r="LZ23" s="1"/>
  <c r="CU23"/>
  <c r="CP16"/>
  <c r="CO16"/>
  <c r="CP27"/>
  <c r="CO27"/>
  <c r="CP22"/>
  <c r="CO22"/>
  <c r="CP17"/>
  <c r="CO17"/>
  <c r="HN5"/>
  <c r="LY5" s="1"/>
  <c r="LZ5" s="1"/>
  <c r="CU5"/>
  <c r="HN10"/>
  <c r="LY10" s="1"/>
  <c r="LZ10" s="1"/>
  <c r="CU10"/>
  <c r="HN26"/>
  <c r="LY26" s="1"/>
  <c r="LZ26" s="1"/>
  <c r="CU26"/>
  <c r="CP43"/>
  <c r="CO43"/>
  <c r="CP9"/>
  <c r="CO9"/>
  <c r="CP10"/>
  <c r="CO10"/>
  <c r="CP23"/>
  <c r="CO23"/>
  <c r="CP11"/>
  <c r="CO11"/>
  <c r="CP6"/>
  <c r="CO6"/>
  <c r="HN43"/>
  <c r="HO43" s="1"/>
  <c r="CU43"/>
  <c r="HN8"/>
  <c r="LY8" s="1"/>
  <c r="LZ8" s="1"/>
  <c r="CU8"/>
  <c r="HN12"/>
  <c r="LY12" s="1"/>
  <c r="LZ12" s="1"/>
  <c r="CU12"/>
  <c r="HN22"/>
  <c r="LY22" s="1"/>
  <c r="LZ22" s="1"/>
  <c r="CU22"/>
  <c r="HN2"/>
  <c r="LY2" s="1"/>
  <c r="CU2"/>
  <c r="HN20"/>
  <c r="LY20" s="1"/>
  <c r="LZ20" s="1"/>
  <c r="CU20"/>
  <c r="HN44"/>
  <c r="HO44" s="1"/>
  <c r="CU44"/>
  <c r="HN25"/>
  <c r="LY25" s="1"/>
  <c r="LZ25" s="1"/>
  <c r="CU25"/>
  <c r="CP7"/>
  <c r="CO7"/>
  <c r="CP21"/>
  <c r="CO21"/>
  <c r="CP12"/>
  <c r="CO12"/>
  <c r="CP24"/>
  <c r="CO24"/>
  <c r="HN6"/>
  <c r="LY6" s="1"/>
  <c r="LZ6" s="1"/>
  <c r="CU6"/>
  <c r="HN17"/>
  <c r="LY17" s="1"/>
  <c r="LZ17" s="1"/>
  <c r="CU17"/>
  <c r="HN18"/>
  <c r="LY18" s="1"/>
  <c r="LZ18" s="1"/>
  <c r="CU18"/>
  <c r="CP4"/>
  <c r="CO4"/>
  <c r="CP19"/>
  <c r="CO19"/>
  <c r="CP8"/>
  <c r="CO8"/>
  <c r="CP14"/>
  <c r="CO14"/>
  <c r="HN15"/>
  <c r="LY15" s="1"/>
  <c r="LZ15" s="1"/>
  <c r="CU15"/>
  <c r="HN7"/>
  <c r="LY7" s="1"/>
  <c r="LZ7" s="1"/>
  <c r="CU7"/>
  <c r="HN21"/>
  <c r="LY21" s="1"/>
  <c r="LZ21" s="1"/>
  <c r="CU21"/>
  <c r="CP15"/>
  <c r="CO15"/>
  <c r="CP44"/>
  <c r="CO44"/>
  <c r="CP13"/>
  <c r="CO13"/>
  <c r="CP25"/>
  <c r="CO25"/>
  <c r="CP5"/>
  <c r="CO5"/>
  <c r="CP18"/>
  <c r="CO18"/>
  <c r="CP20"/>
  <c r="CO20"/>
  <c r="CP3"/>
  <c r="CO3"/>
  <c r="HN3"/>
  <c r="LY3" s="1"/>
  <c r="LZ3" s="1"/>
  <c r="CU3"/>
  <c r="HN14"/>
  <c r="LY14" s="1"/>
  <c r="LZ14" s="1"/>
  <c r="CU14"/>
  <c r="HN24"/>
  <c r="LY24" s="1"/>
  <c r="LZ24" s="1"/>
  <c r="CU24"/>
  <c r="HN4"/>
  <c r="LY4" s="1"/>
  <c r="LZ4" s="1"/>
  <c r="CU4"/>
  <c r="HN19"/>
  <c r="LY19" s="1"/>
  <c r="LZ19" s="1"/>
  <c r="CU19"/>
  <c r="HP34" i="63"/>
  <c r="CV16" i="64"/>
  <c r="HN16"/>
  <c r="LY16" s="1"/>
  <c r="LZ16" s="1"/>
  <c r="CV2" i="63"/>
  <c r="HN2"/>
  <c r="LY2" s="1"/>
  <c r="CV43" i="64"/>
  <c r="CV5"/>
  <c r="CV8"/>
  <c r="CV40"/>
  <c r="CU40"/>
  <c r="CV12"/>
  <c r="CV42"/>
  <c r="CU42"/>
  <c r="CV22"/>
  <c r="CV10"/>
  <c r="CV26"/>
  <c r="CV27"/>
  <c r="CV2"/>
  <c r="CV15"/>
  <c r="CV20"/>
  <c r="CV7"/>
  <c r="CV44"/>
  <c r="CV21"/>
  <c r="CV25"/>
  <c r="CV3"/>
  <c r="CV6"/>
  <c r="CV39"/>
  <c r="CU39"/>
  <c r="CV11"/>
  <c r="CV14"/>
  <c r="CV17"/>
  <c r="CV24"/>
  <c r="CV13"/>
  <c r="CV41"/>
  <c r="CU41"/>
  <c r="CV18"/>
  <c r="CV4"/>
  <c r="CV9"/>
  <c r="CV19"/>
  <c r="CV23"/>
  <c r="CV3" i="63"/>
  <c r="CV5"/>
  <c r="CV32"/>
  <c r="CU41"/>
  <c r="CV41"/>
  <c r="CV30"/>
  <c r="CV7"/>
  <c r="CV11"/>
  <c r="CV40"/>
  <c r="CU40"/>
  <c r="CV43"/>
  <c r="CV26"/>
  <c r="CV9"/>
  <c r="CV31"/>
  <c r="CV42"/>
  <c r="CV28"/>
  <c r="CV27"/>
  <c r="CV25"/>
  <c r="CV24"/>
  <c r="CV23"/>
  <c r="CV22"/>
  <c r="CV21"/>
  <c r="CV20"/>
  <c r="CV19"/>
  <c r="CV18"/>
  <c r="CV17"/>
  <c r="CV16"/>
  <c r="CV15"/>
  <c r="CV14"/>
  <c r="CV13"/>
  <c r="CV12"/>
  <c r="CV10"/>
  <c r="CV8"/>
  <c r="CV6"/>
  <c r="CV4"/>
  <c r="CV29"/>
  <c r="CV33"/>
  <c r="CV34"/>
  <c r="CV35"/>
  <c r="CV37"/>
  <c r="CV36"/>
  <c r="CO40"/>
  <c r="CO41"/>
  <c r="CO41" i="64"/>
  <c r="CO40"/>
  <c r="CO39"/>
  <c r="CO42"/>
  <c r="BN4" i="31"/>
  <c r="BO4" s="1"/>
  <c r="BP4" s="1"/>
  <c r="BX4"/>
  <c r="BY4" s="1"/>
  <c r="BZ4" s="1"/>
  <c r="BX2"/>
  <c r="BY2" s="1"/>
  <c r="BZ2" s="1"/>
  <c r="BX3"/>
  <c r="BY3" s="1"/>
  <c r="BZ3" s="1"/>
  <c r="BD3"/>
  <c r="BE3" s="1"/>
  <c r="BF3" s="1"/>
  <c r="BN2"/>
  <c r="BO2" s="1"/>
  <c r="BP2" s="1"/>
  <c r="BN3"/>
  <c r="BO3" s="1"/>
  <c r="BP3" s="1"/>
  <c r="BD2"/>
  <c r="BE2" s="1"/>
  <c r="BF2" s="1"/>
  <c r="BD4"/>
  <c r="BE4" s="1"/>
  <c r="BF4" s="1"/>
  <c r="AS5"/>
  <c r="AS4"/>
  <c r="AT2"/>
  <c r="AU2" s="1"/>
  <c r="AV2" s="1"/>
  <c r="AT3"/>
  <c r="AU3" s="1"/>
  <c r="AV3" s="1"/>
  <c r="AJ2"/>
  <c r="AK2" s="1"/>
  <c r="AL2" s="1"/>
  <c r="AJ4"/>
  <c r="AK4" s="1"/>
  <c r="AL4" s="1"/>
  <c r="AJ3"/>
  <c r="AK3" s="1"/>
  <c r="AL3" s="1"/>
  <c r="AJ5"/>
  <c r="AK5" s="1"/>
  <c r="AL5" s="1"/>
  <c r="LZ2" i="64" l="1"/>
  <c r="MA2"/>
  <c r="HO13" i="63"/>
  <c r="LY13"/>
  <c r="LZ13" s="1"/>
  <c r="HO15"/>
  <c r="LY15"/>
  <c r="LZ15" s="1"/>
  <c r="HO3"/>
  <c r="LY3"/>
  <c r="LZ3" s="1"/>
  <c r="HO7"/>
  <c r="LY7"/>
  <c r="LZ7" s="1"/>
  <c r="HO19"/>
  <c r="LY19"/>
  <c r="LZ19" s="1"/>
  <c r="HO25"/>
  <c r="LY25"/>
  <c r="LZ25" s="1"/>
  <c r="HO31"/>
  <c r="LY31"/>
  <c r="LZ31" s="1"/>
  <c r="HO23"/>
  <c r="LY23"/>
  <c r="LZ23" s="1"/>
  <c r="HO27"/>
  <c r="LY27"/>
  <c r="LZ27" s="1"/>
  <c r="HO9"/>
  <c r="LY9"/>
  <c r="LZ9" s="1"/>
  <c r="HO29"/>
  <c r="LY29"/>
  <c r="LZ29" s="1"/>
  <c r="MA2"/>
  <c r="LZ2"/>
  <c r="HO11"/>
  <c r="LY11"/>
  <c r="LZ11" s="1"/>
  <c r="HP13"/>
  <c r="HO19" i="64"/>
  <c r="HO3"/>
  <c r="HO7"/>
  <c r="HO6"/>
  <c r="HO2"/>
  <c r="HO10"/>
  <c r="HO23"/>
  <c r="HO27"/>
  <c r="HO11"/>
  <c r="HO8" i="63"/>
  <c r="HO18"/>
  <c r="HO12"/>
  <c r="HO28"/>
  <c r="HO30"/>
  <c r="MA13"/>
  <c r="HO21"/>
  <c r="MA7"/>
  <c r="HO5"/>
  <c r="HO16" i="64"/>
  <c r="HO24"/>
  <c r="HO24" i="63"/>
  <c r="HO4" i="64"/>
  <c r="HO14"/>
  <c r="HO21"/>
  <c r="HO15"/>
  <c r="HO17"/>
  <c r="HO25"/>
  <c r="HO20"/>
  <c r="HO22"/>
  <c r="HO8"/>
  <c r="HO26"/>
  <c r="HO5"/>
  <c r="HO9"/>
  <c r="HO13"/>
  <c r="HO14" i="63"/>
  <c r="HO22"/>
  <c r="HO4"/>
  <c r="HO16"/>
  <c r="HO26"/>
  <c r="HO6"/>
  <c r="HO17"/>
  <c r="HO20"/>
  <c r="HO10"/>
  <c r="LY35"/>
  <c r="HO18" i="64"/>
  <c r="HO12"/>
  <c r="HO2" i="63"/>
  <c r="HP42"/>
  <c r="HP29"/>
  <c r="HP5"/>
  <c r="HP21"/>
  <c r="HP13" i="64"/>
  <c r="HP26"/>
  <c r="HP15"/>
  <c r="HP4"/>
  <c r="HP9"/>
  <c r="HP25"/>
  <c r="HP8"/>
  <c r="HP14"/>
  <c r="HP20"/>
  <c r="HP21"/>
  <c r="HP5"/>
  <c r="HP17"/>
  <c r="HP22"/>
  <c r="HP18" i="63"/>
  <c r="HP27"/>
  <c r="HP8"/>
  <c r="HP15"/>
  <c r="HP7"/>
  <c r="HP24"/>
  <c r="HP33"/>
  <c r="HP30"/>
  <c r="HP28"/>
  <c r="HP3"/>
  <c r="HP12"/>
  <c r="HP10"/>
  <c r="HP22"/>
  <c r="HP9"/>
  <c r="HP19"/>
  <c r="HP14"/>
  <c r="HP36"/>
  <c r="HP6"/>
  <c r="HP17"/>
  <c r="HP25"/>
  <c r="HP20"/>
  <c r="HP32"/>
  <c r="HP23"/>
  <c r="HP26"/>
  <c r="HP37"/>
  <c r="HP11"/>
  <c r="HP31"/>
  <c r="HP4"/>
  <c r="HP16"/>
  <c r="HP43"/>
  <c r="HP35"/>
  <c r="HP3" i="64"/>
  <c r="HP44"/>
  <c r="HP10"/>
  <c r="HP19"/>
  <c r="HP11"/>
  <c r="HP23"/>
  <c r="HP27"/>
  <c r="HP43"/>
  <c r="HP24"/>
  <c r="HP2"/>
  <c r="HP18"/>
  <c r="HP6"/>
  <c r="HP7"/>
  <c r="HP12"/>
  <c r="HP2" i="63"/>
  <c r="HP16" i="64"/>
  <c r="AV4" i="62"/>
  <c r="AW4"/>
  <c r="AX4" s="1"/>
  <c r="AV5"/>
  <c r="AW5"/>
  <c r="AX5" s="1"/>
  <c r="AV6"/>
  <c r="AW6"/>
  <c r="AX6" s="1"/>
  <c r="AV37"/>
  <c r="AW37"/>
  <c r="AV7"/>
  <c r="AW7"/>
  <c r="AX7" s="1"/>
  <c r="AV8"/>
  <c r="AW8"/>
  <c r="AX8" s="1"/>
  <c r="AV9"/>
  <c r="AW9"/>
  <c r="AX9" s="1"/>
  <c r="AV10"/>
  <c r="AW10"/>
  <c r="AX10" s="1"/>
  <c r="AV11"/>
  <c r="AW11"/>
  <c r="AX11" s="1"/>
  <c r="AV45"/>
  <c r="AW45"/>
  <c r="AX45" s="1"/>
  <c r="AV12"/>
  <c r="AW12"/>
  <c r="AX12" s="1"/>
  <c r="AV13"/>
  <c r="AW13"/>
  <c r="AX13" s="1"/>
  <c r="AV15"/>
  <c r="AW15"/>
  <c r="AX15" s="1"/>
  <c r="AV42"/>
  <c r="AW42"/>
  <c r="AX42" s="1"/>
  <c r="AV16"/>
  <c r="AW16"/>
  <c r="AX16" s="1"/>
  <c r="AV17"/>
  <c r="AW17"/>
  <c r="AX17" s="1"/>
  <c r="AV18"/>
  <c r="AW18"/>
  <c r="AX18" s="1"/>
  <c r="AV19"/>
  <c r="AW19"/>
  <c r="AX19" s="1"/>
  <c r="AV41"/>
  <c r="AW41"/>
  <c r="AV43"/>
  <c r="AW43"/>
  <c r="AX43" s="1"/>
  <c r="AV20"/>
  <c r="AW20"/>
  <c r="AX20" s="1"/>
  <c r="AV21"/>
  <c r="AW21"/>
  <c r="AX21" s="1"/>
  <c r="AV22"/>
  <c r="AW22"/>
  <c r="AX22" s="1"/>
  <c r="AV38"/>
  <c r="AW38"/>
  <c r="AV23"/>
  <c r="AW23"/>
  <c r="AX23" s="1"/>
  <c r="AV24"/>
  <c r="AW24"/>
  <c r="AX24" s="1"/>
  <c r="AV25"/>
  <c r="AW25"/>
  <c r="AX25" s="1"/>
  <c r="AV26"/>
  <c r="AW26"/>
  <c r="AX26" s="1"/>
  <c r="AV27"/>
  <c r="AW27"/>
  <c r="AX27" s="1"/>
  <c r="AV40"/>
  <c r="AW40"/>
  <c r="AV28"/>
  <c r="AW28"/>
  <c r="AX28" s="1"/>
  <c r="AV29"/>
  <c r="AW29"/>
  <c r="AX29" s="1"/>
  <c r="AV44"/>
  <c r="AW44"/>
  <c r="AX44" s="1"/>
  <c r="AK4"/>
  <c r="AL4"/>
  <c r="AM4" s="1"/>
  <c r="AK5"/>
  <c r="AL5"/>
  <c r="AM5" s="1"/>
  <c r="AK6"/>
  <c r="AL6"/>
  <c r="AM6" s="1"/>
  <c r="AK7"/>
  <c r="AL7"/>
  <c r="AM7" s="1"/>
  <c r="AK8"/>
  <c r="AL8"/>
  <c r="AM8" s="1"/>
  <c r="AK9"/>
  <c r="AL9"/>
  <c r="AM9" s="1"/>
  <c r="AK10"/>
  <c r="AL10"/>
  <c r="AM10" s="1"/>
  <c r="AK11"/>
  <c r="AL11"/>
  <c r="AM11" s="1"/>
  <c r="AK45"/>
  <c r="AL45"/>
  <c r="AM45" s="1"/>
  <c r="AK12"/>
  <c r="AL12"/>
  <c r="AM12" s="1"/>
  <c r="AK13"/>
  <c r="AL13"/>
  <c r="AM13" s="1"/>
  <c r="AK15"/>
  <c r="AL15"/>
  <c r="AM15" s="1"/>
  <c r="AK42"/>
  <c r="AL42"/>
  <c r="AM42" s="1"/>
  <c r="AK16"/>
  <c r="AL16"/>
  <c r="AM16" s="1"/>
  <c r="AK17"/>
  <c r="AL17"/>
  <c r="AM17" s="1"/>
  <c r="AK18"/>
  <c r="AL18"/>
  <c r="AM18" s="1"/>
  <c r="AK19"/>
  <c r="AL19"/>
  <c r="AM19" s="1"/>
  <c r="AK41"/>
  <c r="AL41"/>
  <c r="AK43"/>
  <c r="AL43"/>
  <c r="AM43" s="1"/>
  <c r="AK20"/>
  <c r="AL20"/>
  <c r="AM20" s="1"/>
  <c r="AK21"/>
  <c r="AL21"/>
  <c r="AM21" s="1"/>
  <c r="AK22"/>
  <c r="AL22"/>
  <c r="AM22" s="1"/>
  <c r="AK23"/>
  <c r="AL23"/>
  <c r="AM23" s="1"/>
  <c r="AK24"/>
  <c r="AL24"/>
  <c r="AM24" s="1"/>
  <c r="AK25"/>
  <c r="AL25"/>
  <c r="AM25" s="1"/>
  <c r="AK26"/>
  <c r="AL26"/>
  <c r="AM26" s="1"/>
  <c r="S15"/>
  <c r="T15" s="1"/>
  <c r="U15" s="1"/>
  <c r="S42"/>
  <c r="T42" s="1"/>
  <c r="U42" s="1"/>
  <c r="S16"/>
  <c r="T16" s="1"/>
  <c r="U16" s="1"/>
  <c r="S17"/>
  <c r="T17" s="1"/>
  <c r="U17" s="1"/>
  <c r="S18"/>
  <c r="T18" s="1"/>
  <c r="U18" s="1"/>
  <c r="S19"/>
  <c r="T19" s="1"/>
  <c r="U19" s="1"/>
  <c r="S41"/>
  <c r="T41" s="1"/>
  <c r="S43"/>
  <c r="T43" s="1"/>
  <c r="U43" s="1"/>
  <c r="S20"/>
  <c r="T20" s="1"/>
  <c r="U20" s="1"/>
  <c r="S21"/>
  <c r="T21" s="1"/>
  <c r="U21" s="1"/>
  <c r="S22"/>
  <c r="T22" s="1"/>
  <c r="U22" s="1"/>
  <c r="S23"/>
  <c r="T23" s="1"/>
  <c r="U23" s="1"/>
  <c r="S24"/>
  <c r="T24" s="1"/>
  <c r="U24" s="1"/>
  <c r="S25"/>
  <c r="T25" s="1"/>
  <c r="U25" s="1"/>
  <c r="S26"/>
  <c r="T26" s="1"/>
  <c r="U26" s="1"/>
  <c r="S45"/>
  <c r="T45" s="1"/>
  <c r="U45" s="1"/>
  <c r="S12"/>
  <c r="T12" s="1"/>
  <c r="U12" s="1"/>
  <c r="S13"/>
  <c r="T13" s="1"/>
  <c r="U13" s="1"/>
  <c r="MA9" i="63" l="1"/>
  <c r="MA15"/>
  <c r="MA27"/>
  <c r="MA31"/>
  <c r="MA19"/>
  <c r="MA3"/>
  <c r="MA29"/>
  <c r="MA9" i="64"/>
  <c r="MA25"/>
  <c r="MA5" i="63"/>
  <c r="MA19" i="64"/>
  <c r="MA17"/>
  <c r="MA17" i="63"/>
  <c r="MA25"/>
  <c r="MA10"/>
  <c r="MA6"/>
  <c r="MA4"/>
  <c r="MA14"/>
  <c r="MA26" i="64"/>
  <c r="MA22"/>
  <c r="MA15"/>
  <c r="MA14"/>
  <c r="MA24" i="63"/>
  <c r="MA24" i="64"/>
  <c r="MA21" i="63"/>
  <c r="MA30"/>
  <c r="MA18"/>
  <c r="MA23" i="64"/>
  <c r="MA7"/>
  <c r="MA18"/>
  <c r="MA23" i="63"/>
  <c r="MA11" i="64"/>
  <c r="MA11" i="63"/>
  <c r="MA20"/>
  <c r="MA26"/>
  <c r="MA16"/>
  <c r="MA22"/>
  <c r="MA13" i="64"/>
  <c r="MA5"/>
  <c r="MA8"/>
  <c r="MA20"/>
  <c r="MA21"/>
  <c r="MA4"/>
  <c r="MA3"/>
  <c r="MA27"/>
  <c r="MA16"/>
  <c r="MA28" i="63"/>
  <c r="MA12"/>
  <c r="MA8"/>
  <c r="MA10" i="64"/>
  <c r="MA6"/>
  <c r="MA12"/>
  <c r="MA35" i="63"/>
  <c r="LZ35"/>
  <c r="M15" i="65"/>
  <c r="M30"/>
  <c r="M26"/>
  <c r="M22"/>
  <c r="M20"/>
  <c r="M16"/>
  <c r="M14"/>
  <c r="M31"/>
  <c r="M29"/>
  <c r="M27"/>
  <c r="M25"/>
  <c r="M23"/>
  <c r="M21"/>
  <c r="M19"/>
  <c r="M17"/>
  <c r="M32"/>
  <c r="M28"/>
  <c r="U41" i="62"/>
  <c r="M24" i="65"/>
  <c r="M18"/>
  <c r="N32"/>
  <c r="N31"/>
  <c r="N30"/>
  <c r="N29"/>
  <c r="N28"/>
  <c r="N27"/>
  <c r="N26"/>
  <c r="N25"/>
  <c r="AM41" i="62"/>
  <c r="N24" i="65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P37"/>
  <c r="P36"/>
  <c r="P35"/>
  <c r="AX40" i="62"/>
  <c r="P34" i="65"/>
  <c r="P33"/>
  <c r="P32"/>
  <c r="P31"/>
  <c r="P30"/>
  <c r="P29"/>
  <c r="AX38" i="62"/>
  <c r="P28" i="65"/>
  <c r="P27"/>
  <c r="P26"/>
  <c r="P25"/>
  <c r="AX41" i="62"/>
  <c r="P24" i="65"/>
  <c r="P23"/>
  <c r="P22"/>
  <c r="P21"/>
  <c r="P20"/>
  <c r="P19"/>
  <c r="P18"/>
  <c r="P17"/>
  <c r="P16"/>
  <c r="P15"/>
  <c r="P14"/>
  <c r="P13"/>
  <c r="P12"/>
  <c r="P11"/>
  <c r="P10"/>
  <c r="P9"/>
  <c r="AX37" i="62"/>
  <c r="P8" i="65"/>
  <c r="P7"/>
  <c r="P6"/>
  <c r="P5"/>
  <c r="AY29" i="62"/>
  <c r="AY17"/>
  <c r="AY38"/>
  <c r="AY11"/>
  <c r="AY28"/>
  <c r="AY40"/>
  <c r="AY27"/>
  <c r="AY22"/>
  <c r="AY21"/>
  <c r="AY20"/>
  <c r="AY16"/>
  <c r="AY42"/>
  <c r="AY15"/>
  <c r="AY10"/>
  <c r="AY9"/>
  <c r="AY8"/>
  <c r="AY26"/>
  <c r="AY43"/>
  <c r="AY7"/>
  <c r="AY44"/>
  <c r="AY25"/>
  <c r="AY24"/>
  <c r="AY23"/>
  <c r="AY41"/>
  <c r="AY19"/>
  <c r="AY18"/>
  <c r="AY13"/>
  <c r="AY12"/>
  <c r="AY45"/>
  <c r="AY37"/>
  <c r="AY6"/>
  <c r="AY5"/>
  <c r="AY4"/>
  <c r="AZ45" l="1"/>
  <c r="BA45" s="1"/>
  <c r="AZ12"/>
  <c r="BA12" s="1"/>
  <c r="AZ13"/>
  <c r="BA13" s="1"/>
  <c r="AZ15"/>
  <c r="BA15" s="1"/>
  <c r="AZ42"/>
  <c r="BA42" s="1"/>
  <c r="AZ16"/>
  <c r="BA16" s="1"/>
  <c r="AZ17"/>
  <c r="BA17" s="1"/>
  <c r="AZ18"/>
  <c r="BA18" s="1"/>
  <c r="AZ19"/>
  <c r="BA19" s="1"/>
  <c r="AZ41"/>
  <c r="BA41" s="1"/>
  <c r="AZ43"/>
  <c r="BA43" s="1"/>
  <c r="AZ20"/>
  <c r="BA20" s="1"/>
  <c r="AZ21"/>
  <c r="BA21" s="1"/>
  <c r="AZ22"/>
  <c r="BA22" s="1"/>
  <c r="AZ38"/>
  <c r="BA38" s="1"/>
  <c r="AZ23"/>
  <c r="BA23" s="1"/>
  <c r="AZ24"/>
  <c r="BA24" s="1"/>
  <c r="AZ25"/>
  <c r="BA25" s="1"/>
  <c r="AZ26"/>
  <c r="BA26" s="1"/>
  <c r="AZ27"/>
  <c r="BA27" s="1"/>
  <c r="AZ40"/>
  <c r="AZ28"/>
  <c r="BA28" s="1"/>
  <c r="AZ29"/>
  <c r="BA29" s="1"/>
  <c r="AZ44"/>
  <c r="BA44" s="1"/>
  <c r="BR45"/>
  <c r="BS45"/>
  <c r="BT45" s="1"/>
  <c r="BR12"/>
  <c r="BS12"/>
  <c r="BT12" s="1"/>
  <c r="BR13"/>
  <c r="BS13"/>
  <c r="BT13" s="1"/>
  <c r="BR15"/>
  <c r="BS15"/>
  <c r="BT15" s="1"/>
  <c r="BR42"/>
  <c r="BS42"/>
  <c r="BT42" s="1"/>
  <c r="BR16"/>
  <c r="BS16"/>
  <c r="BT16" s="1"/>
  <c r="BR17"/>
  <c r="BS17"/>
  <c r="BT17" s="1"/>
  <c r="BR18"/>
  <c r="BS18"/>
  <c r="BT18" s="1"/>
  <c r="BR19"/>
  <c r="BS19"/>
  <c r="BT19" s="1"/>
  <c r="BR41"/>
  <c r="BS41"/>
  <c r="BR43"/>
  <c r="BS43"/>
  <c r="BT43" s="1"/>
  <c r="BR20"/>
  <c r="BS20"/>
  <c r="BT20" s="1"/>
  <c r="BR21"/>
  <c r="BS21"/>
  <c r="BT21" s="1"/>
  <c r="BR22"/>
  <c r="BS22"/>
  <c r="BT22" s="1"/>
  <c r="BR38"/>
  <c r="BS38"/>
  <c r="BR23"/>
  <c r="BS23"/>
  <c r="BT23" s="1"/>
  <c r="BR24"/>
  <c r="BS24"/>
  <c r="BT24" s="1"/>
  <c r="BR25"/>
  <c r="BS25"/>
  <c r="BT25" s="1"/>
  <c r="BR26"/>
  <c r="BS26"/>
  <c r="BT26" s="1"/>
  <c r="BR27"/>
  <c r="BS27"/>
  <c r="BT27" s="1"/>
  <c r="BR40"/>
  <c r="BS40"/>
  <c r="BR28"/>
  <c r="BS28"/>
  <c r="BT28" s="1"/>
  <c r="BR29"/>
  <c r="BS29"/>
  <c r="BT29" s="1"/>
  <c r="BR44"/>
  <c r="BS44"/>
  <c r="BT44" s="1"/>
  <c r="CC9"/>
  <c r="CD9"/>
  <c r="CE9" s="1"/>
  <c r="CC10"/>
  <c r="CD10"/>
  <c r="CE10" s="1"/>
  <c r="CC11"/>
  <c r="CD11"/>
  <c r="CE11" s="1"/>
  <c r="CC45"/>
  <c r="CD45"/>
  <c r="CE45" s="1"/>
  <c r="CC12"/>
  <c r="CD12"/>
  <c r="CE12" s="1"/>
  <c r="CC13"/>
  <c r="CD13"/>
  <c r="CE13" s="1"/>
  <c r="CC15"/>
  <c r="CD15"/>
  <c r="CE15" s="1"/>
  <c r="CC42"/>
  <c r="CD42"/>
  <c r="CE42" s="1"/>
  <c r="CC16"/>
  <c r="CD16"/>
  <c r="CE16" s="1"/>
  <c r="CC17"/>
  <c r="CD17"/>
  <c r="CE17" s="1"/>
  <c r="CC18"/>
  <c r="CD18"/>
  <c r="CE18" s="1"/>
  <c r="CC19"/>
  <c r="CD19"/>
  <c r="CE19" s="1"/>
  <c r="CC41"/>
  <c r="CD41"/>
  <c r="CC43"/>
  <c r="CD43"/>
  <c r="CE43" s="1"/>
  <c r="CC20"/>
  <c r="CD20"/>
  <c r="CE20" s="1"/>
  <c r="CC21"/>
  <c r="CD21"/>
  <c r="CE21" s="1"/>
  <c r="CC22"/>
  <c r="CD22"/>
  <c r="CE22" s="1"/>
  <c r="CC38"/>
  <c r="CD38"/>
  <c r="CE38" s="1"/>
  <c r="CC23"/>
  <c r="CD23"/>
  <c r="CE23" s="1"/>
  <c r="CC24"/>
  <c r="CD24"/>
  <c r="CE24" s="1"/>
  <c r="CC25"/>
  <c r="CD25"/>
  <c r="CE25" s="1"/>
  <c r="CC26"/>
  <c r="CD26"/>
  <c r="CE26" s="1"/>
  <c r="CC27"/>
  <c r="CD27"/>
  <c r="CE27" s="1"/>
  <c r="CC40"/>
  <c r="CD40"/>
  <c r="CC28"/>
  <c r="CD28"/>
  <c r="CE28" s="1"/>
  <c r="CC29"/>
  <c r="CD29"/>
  <c r="CE29" s="1"/>
  <c r="CC44"/>
  <c r="CD44"/>
  <c r="CE44" s="1"/>
  <c r="BA40" l="1"/>
  <c r="S37" i="65"/>
  <c r="S36"/>
  <c r="S35"/>
  <c r="CE40" i="62"/>
  <c r="S34" i="65"/>
  <c r="S33"/>
  <c r="S32"/>
  <c r="S31"/>
  <c r="S30"/>
  <c r="S29"/>
  <c r="S28"/>
  <c r="S27"/>
  <c r="S26"/>
  <c r="S25"/>
  <c r="CE41" i="62"/>
  <c r="S24" i="65"/>
  <c r="S23"/>
  <c r="S22"/>
  <c r="S21"/>
  <c r="S20"/>
  <c r="S19"/>
  <c r="S18"/>
  <c r="S17"/>
  <c r="S16"/>
  <c r="S15"/>
  <c r="S14"/>
  <c r="S13"/>
  <c r="S12"/>
  <c r="S11"/>
  <c r="R37"/>
  <c r="R36"/>
  <c r="R35"/>
  <c r="BT40" i="62"/>
  <c r="R34" i="65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CF44" i="62"/>
  <c r="CG44" s="1"/>
  <c r="CH44" s="1"/>
  <c r="CF28"/>
  <c r="CG28" s="1"/>
  <c r="CH28" s="1"/>
  <c r="CF27"/>
  <c r="CG27" s="1"/>
  <c r="CH27" s="1"/>
  <c r="CF25"/>
  <c r="CG25" s="1"/>
  <c r="CH25" s="1"/>
  <c r="CF24"/>
  <c r="CG24" s="1"/>
  <c r="CH24" s="1"/>
  <c r="CF38"/>
  <c r="CG38" s="1"/>
  <c r="CH38" s="1"/>
  <c r="CF21"/>
  <c r="CG21" s="1"/>
  <c r="CH21" s="1"/>
  <c r="CF43"/>
  <c r="CG43" s="1"/>
  <c r="CH43" s="1"/>
  <c r="CF19"/>
  <c r="CG19" s="1"/>
  <c r="CH19" s="1"/>
  <c r="CF17"/>
  <c r="CG17" s="1"/>
  <c r="CH17" s="1"/>
  <c r="CF42"/>
  <c r="CG42" s="1"/>
  <c r="CH42" s="1"/>
  <c r="CF12"/>
  <c r="CG12" s="1"/>
  <c r="CH12" s="1"/>
  <c r="CF45"/>
  <c r="CG45" s="1"/>
  <c r="CH45" s="1"/>
  <c r="CF10"/>
  <c r="CG10" s="1"/>
  <c r="CH10" s="1"/>
  <c r="BU29"/>
  <c r="BV29" s="1"/>
  <c r="BW29" s="1"/>
  <c r="BU40"/>
  <c r="BV40" s="1"/>
  <c r="BW40" s="1"/>
  <c r="BU26"/>
  <c r="BV26" s="1"/>
  <c r="BW26" s="1"/>
  <c r="BU24"/>
  <c r="BV24" s="1"/>
  <c r="BW24" s="1"/>
  <c r="BU22"/>
  <c r="BV22" s="1"/>
  <c r="BW22" s="1"/>
  <c r="CF29"/>
  <c r="CG29" s="1"/>
  <c r="CH29" s="1"/>
  <c r="CF40"/>
  <c r="CG40" s="1"/>
  <c r="CH40" s="1"/>
  <c r="CF26"/>
  <c r="CG26" s="1"/>
  <c r="CH26" s="1"/>
  <c r="CF23"/>
  <c r="CG23" s="1"/>
  <c r="CH23" s="1"/>
  <c r="CF22"/>
  <c r="CG22" s="1"/>
  <c r="CH22" s="1"/>
  <c r="CF20"/>
  <c r="CG20" s="1"/>
  <c r="CH20" s="1"/>
  <c r="CF41"/>
  <c r="CG41" s="1"/>
  <c r="CH41" s="1"/>
  <c r="CF18"/>
  <c r="CG18" s="1"/>
  <c r="CH18" s="1"/>
  <c r="CF16"/>
  <c r="CG16" s="1"/>
  <c r="CH16" s="1"/>
  <c r="CF15"/>
  <c r="CG15" s="1"/>
  <c r="CH15" s="1"/>
  <c r="CF13"/>
  <c r="CG13" s="1"/>
  <c r="CH13" s="1"/>
  <c r="CF11"/>
  <c r="CG11" s="1"/>
  <c r="CH11" s="1"/>
  <c r="CF9"/>
  <c r="CG9" s="1"/>
  <c r="CH9" s="1"/>
  <c r="BU44"/>
  <c r="BV44" s="1"/>
  <c r="BW44" s="1"/>
  <c r="BU28"/>
  <c r="BV28" s="1"/>
  <c r="BW28" s="1"/>
  <c r="BU27"/>
  <c r="BV27" s="1"/>
  <c r="BW27" s="1"/>
  <c r="BU25"/>
  <c r="BV25" s="1"/>
  <c r="BW25" s="1"/>
  <c r="BU23"/>
  <c r="BV23" s="1"/>
  <c r="BW23" s="1"/>
  <c r="BU38"/>
  <c r="BV38" s="1"/>
  <c r="BW38" s="1"/>
  <c r="BT38"/>
  <c r="BU21"/>
  <c r="BV21" s="1"/>
  <c r="BW21" s="1"/>
  <c r="BU20"/>
  <c r="BV20" s="1"/>
  <c r="BW20" s="1"/>
  <c r="BU43"/>
  <c r="BV43" s="1"/>
  <c r="BW43" s="1"/>
  <c r="BU41"/>
  <c r="BV41" s="1"/>
  <c r="BW41" s="1"/>
  <c r="BT41"/>
  <c r="BU19"/>
  <c r="BV19" s="1"/>
  <c r="BW19" s="1"/>
  <c r="BU18"/>
  <c r="BV18" s="1"/>
  <c r="BW18" s="1"/>
  <c r="BU17"/>
  <c r="BV17" s="1"/>
  <c r="BW17" s="1"/>
  <c r="BU16"/>
  <c r="BV16" s="1"/>
  <c r="BW16" s="1"/>
  <c r="BU42"/>
  <c r="BV42" s="1"/>
  <c r="BW42" s="1"/>
  <c r="BU15"/>
  <c r="BV15" s="1"/>
  <c r="BW15" s="1"/>
  <c r="BU13"/>
  <c r="BV13" s="1"/>
  <c r="BW13" s="1"/>
  <c r="BU12"/>
  <c r="BV12" s="1"/>
  <c r="BW12" s="1"/>
  <c r="BU45"/>
  <c r="BV45" s="1"/>
  <c r="BW45" s="1"/>
  <c r="BG45" l="1"/>
  <c r="BH45"/>
  <c r="BI45" s="1"/>
  <c r="BG12"/>
  <c r="BH12"/>
  <c r="BI12" s="1"/>
  <c r="BG13"/>
  <c r="BH13"/>
  <c r="BI13" s="1"/>
  <c r="BG15"/>
  <c r="BH15"/>
  <c r="BI15" s="1"/>
  <c r="BG42"/>
  <c r="BH42"/>
  <c r="BI42" s="1"/>
  <c r="BG16"/>
  <c r="BH16"/>
  <c r="BI16" s="1"/>
  <c r="BG17"/>
  <c r="BH17"/>
  <c r="BI17" s="1"/>
  <c r="BG18"/>
  <c r="BH18"/>
  <c r="BI18" s="1"/>
  <c r="BG19"/>
  <c r="BH19"/>
  <c r="BI19" s="1"/>
  <c r="BG41"/>
  <c r="BH41"/>
  <c r="BG43"/>
  <c r="BH43"/>
  <c r="BI43" s="1"/>
  <c r="BG20"/>
  <c r="BH20"/>
  <c r="BI20" s="1"/>
  <c r="BG21"/>
  <c r="BH21"/>
  <c r="BI21" s="1"/>
  <c r="BG22"/>
  <c r="BH22"/>
  <c r="BI22" s="1"/>
  <c r="BG38"/>
  <c r="BH38"/>
  <c r="BG23"/>
  <c r="BH23"/>
  <c r="BI23" s="1"/>
  <c r="BG24"/>
  <c r="BH24"/>
  <c r="BI24" s="1"/>
  <c r="BG25"/>
  <c r="BH25"/>
  <c r="BI25" s="1"/>
  <c r="BG26"/>
  <c r="BH26"/>
  <c r="BI26" s="1"/>
  <c r="BG27"/>
  <c r="BH27"/>
  <c r="BI27" s="1"/>
  <c r="BG40"/>
  <c r="BH40"/>
  <c r="CL40" s="1"/>
  <c r="BG28"/>
  <c r="BH28"/>
  <c r="BI28" s="1"/>
  <c r="BG29"/>
  <c r="BH29"/>
  <c r="BI29" s="1"/>
  <c r="BG44"/>
  <c r="BH44"/>
  <c r="BI44" s="1"/>
  <c r="M15"/>
  <c r="N15" s="1"/>
  <c r="O15" s="1"/>
  <c r="M42"/>
  <c r="N42" s="1"/>
  <c r="O42" s="1"/>
  <c r="M16"/>
  <c r="N16" s="1"/>
  <c r="O16" s="1"/>
  <c r="M17"/>
  <c r="N17" s="1"/>
  <c r="O17" s="1"/>
  <c r="M18"/>
  <c r="N18" s="1"/>
  <c r="O18" s="1"/>
  <c r="M19"/>
  <c r="N19" s="1"/>
  <c r="O19" s="1"/>
  <c r="M41"/>
  <c r="N41" s="1"/>
  <c r="M43"/>
  <c r="N43" s="1"/>
  <c r="O43" s="1"/>
  <c r="M20"/>
  <c r="N20" s="1"/>
  <c r="O20" s="1"/>
  <c r="M21"/>
  <c r="N21" s="1"/>
  <c r="O21" s="1"/>
  <c r="M22"/>
  <c r="N22" s="1"/>
  <c r="O22" s="1"/>
  <c r="M23"/>
  <c r="N23" s="1"/>
  <c r="O23" s="1"/>
  <c r="M24"/>
  <c r="N24" s="1"/>
  <c r="O24" s="1"/>
  <c r="M25"/>
  <c r="N25" s="1"/>
  <c r="O25" s="1"/>
  <c r="M26"/>
  <c r="N26" s="1"/>
  <c r="O26" s="1"/>
  <c r="M45"/>
  <c r="N45" s="1"/>
  <c r="O45" s="1"/>
  <c r="M12"/>
  <c r="N12" s="1"/>
  <c r="O12" s="1"/>
  <c r="M13"/>
  <c r="N13" s="1"/>
  <c r="O13" s="1"/>
  <c r="AN7"/>
  <c r="AO7" s="1"/>
  <c r="AP7" s="1"/>
  <c r="AN8"/>
  <c r="AO8" s="1"/>
  <c r="AP8" s="1"/>
  <c r="AN9"/>
  <c r="AO9" s="1"/>
  <c r="AP9" s="1"/>
  <c r="AN10"/>
  <c r="AO10" s="1"/>
  <c r="AP10" s="1"/>
  <c r="AN11"/>
  <c r="AO11" s="1"/>
  <c r="AP11" s="1"/>
  <c r="AN45"/>
  <c r="AO45" s="1"/>
  <c r="AP45" s="1"/>
  <c r="AN12"/>
  <c r="AO12" s="1"/>
  <c r="AP12" s="1"/>
  <c r="AN13"/>
  <c r="AO13" s="1"/>
  <c r="AP13" s="1"/>
  <c r="AN15"/>
  <c r="AO15" s="1"/>
  <c r="AP15" s="1"/>
  <c r="AN42"/>
  <c r="AO42" s="1"/>
  <c r="AP42" s="1"/>
  <c r="AN16"/>
  <c r="AO16" s="1"/>
  <c r="AP16" s="1"/>
  <c r="AN17"/>
  <c r="AO17" s="1"/>
  <c r="AP17" s="1"/>
  <c r="AN18"/>
  <c r="AO18" s="1"/>
  <c r="AP18" s="1"/>
  <c r="AN19"/>
  <c r="AO19" s="1"/>
  <c r="AP19" s="1"/>
  <c r="AN41"/>
  <c r="AO41" s="1"/>
  <c r="AN43"/>
  <c r="AO43" s="1"/>
  <c r="AP43" s="1"/>
  <c r="AN20"/>
  <c r="AO20" s="1"/>
  <c r="AP20" s="1"/>
  <c r="AN21"/>
  <c r="AO21" s="1"/>
  <c r="AP21" s="1"/>
  <c r="AN22"/>
  <c r="AO22" s="1"/>
  <c r="AP22" s="1"/>
  <c r="AN23"/>
  <c r="AO23" s="1"/>
  <c r="AP23" s="1"/>
  <c r="AN24"/>
  <c r="AO24" s="1"/>
  <c r="AP24" s="1"/>
  <c r="AN25"/>
  <c r="AO25" s="1"/>
  <c r="AP25" s="1"/>
  <c r="AN26"/>
  <c r="AO26" s="1"/>
  <c r="AP26" s="1"/>
  <c r="BR9"/>
  <c r="BS9"/>
  <c r="BT9" s="1"/>
  <c r="BR10"/>
  <c r="BS10"/>
  <c r="BT10" s="1"/>
  <c r="BR11"/>
  <c r="BS11"/>
  <c r="BT11" s="1"/>
  <c r="M9"/>
  <c r="N9" s="1"/>
  <c r="O9" s="1"/>
  <c r="S9"/>
  <c r="T9" s="1"/>
  <c r="U9" s="1"/>
  <c r="M10"/>
  <c r="N10" s="1"/>
  <c r="O10" s="1"/>
  <c r="S10"/>
  <c r="T10" s="1"/>
  <c r="U10" s="1"/>
  <c r="M11"/>
  <c r="N11" s="1"/>
  <c r="O11" s="1"/>
  <c r="S11"/>
  <c r="T11" s="1"/>
  <c r="U11" s="1"/>
  <c r="AZ11"/>
  <c r="BA11" s="1"/>
  <c r="BH11"/>
  <c r="BI11" s="1"/>
  <c r="BG11"/>
  <c r="AZ10"/>
  <c r="BA10" s="1"/>
  <c r="BH10"/>
  <c r="BI10" s="1"/>
  <c r="BG10"/>
  <c r="AZ9"/>
  <c r="BA9" s="1"/>
  <c r="BH9"/>
  <c r="BI9" s="1"/>
  <c r="BG9"/>
  <c r="AZ8"/>
  <c r="BA8" s="1"/>
  <c r="CD8"/>
  <c r="CE8" s="1"/>
  <c r="CC8"/>
  <c r="BS8"/>
  <c r="BT8" s="1"/>
  <c r="BR8"/>
  <c r="BH8"/>
  <c r="BI8" s="1"/>
  <c r="BG8"/>
  <c r="S8"/>
  <c r="T8" s="1"/>
  <c r="U8" s="1"/>
  <c r="M8"/>
  <c r="N8" s="1"/>
  <c r="O8" s="1"/>
  <c r="AZ7"/>
  <c r="BA7" s="1"/>
  <c r="CD7"/>
  <c r="CE7" s="1"/>
  <c r="CC7"/>
  <c r="BS7"/>
  <c r="BT7" s="1"/>
  <c r="BR7"/>
  <c r="BH7"/>
  <c r="BI7" s="1"/>
  <c r="BG7"/>
  <c r="S7"/>
  <c r="T7" s="1"/>
  <c r="U7" s="1"/>
  <c r="M7"/>
  <c r="N7" s="1"/>
  <c r="O7" s="1"/>
  <c r="AZ37"/>
  <c r="BA37" s="1"/>
  <c r="CD37"/>
  <c r="CE37" s="1"/>
  <c r="CC37"/>
  <c r="BS37"/>
  <c r="BR37"/>
  <c r="BH37"/>
  <c r="BG37"/>
  <c r="AN6"/>
  <c r="AO6" s="1"/>
  <c r="AP6" s="1"/>
  <c r="AZ6"/>
  <c r="BA6" s="1"/>
  <c r="CD6"/>
  <c r="CE6" s="1"/>
  <c r="CC6"/>
  <c r="BS6"/>
  <c r="BT6" s="1"/>
  <c r="BR6"/>
  <c r="BH6"/>
  <c r="BI6" s="1"/>
  <c r="BG6"/>
  <c r="S6"/>
  <c r="T6" s="1"/>
  <c r="U6" s="1"/>
  <c r="M6"/>
  <c r="N6" s="1"/>
  <c r="O6" s="1"/>
  <c r="AN5"/>
  <c r="AO5" s="1"/>
  <c r="AP5" s="1"/>
  <c r="AZ5"/>
  <c r="BA5" s="1"/>
  <c r="CD5"/>
  <c r="CE5" s="1"/>
  <c r="CC5"/>
  <c r="BS5"/>
  <c r="BT5" s="1"/>
  <c r="BR5"/>
  <c r="BH5"/>
  <c r="BI5" s="1"/>
  <c r="BG5"/>
  <c r="S5"/>
  <c r="T5" s="1"/>
  <c r="U5" s="1"/>
  <c r="M5"/>
  <c r="N5" s="1"/>
  <c r="O5" s="1"/>
  <c r="AN4"/>
  <c r="AO4" s="1"/>
  <c r="AP4" s="1"/>
  <c r="AZ4"/>
  <c r="BA4" s="1"/>
  <c r="CD4"/>
  <c r="CE4" s="1"/>
  <c r="CC4"/>
  <c r="BS4"/>
  <c r="BT4" s="1"/>
  <c r="BR4"/>
  <c r="BH4"/>
  <c r="BI4" s="1"/>
  <c r="BG4"/>
  <c r="S4"/>
  <c r="T4" s="1"/>
  <c r="U4" s="1"/>
  <c r="M4"/>
  <c r="N4" s="1"/>
  <c r="O4" s="1"/>
  <c r="AL3"/>
  <c r="AM3" s="1"/>
  <c r="AK3"/>
  <c r="AW3"/>
  <c r="AX3" s="1"/>
  <c r="AV3"/>
  <c r="CD3"/>
  <c r="CE3" s="1"/>
  <c r="CC3"/>
  <c r="BS3"/>
  <c r="BT3" s="1"/>
  <c r="BR3"/>
  <c r="BH3"/>
  <c r="BI3" s="1"/>
  <c r="BG3"/>
  <c r="S3"/>
  <c r="T3" s="1"/>
  <c r="U3" s="1"/>
  <c r="M3"/>
  <c r="N3" s="1"/>
  <c r="O3" s="1"/>
  <c r="AW2"/>
  <c r="AX2" s="1"/>
  <c r="AV2"/>
  <c r="CD2"/>
  <c r="CE2" s="1"/>
  <c r="CC2"/>
  <c r="BS2"/>
  <c r="BT2" s="1"/>
  <c r="BR2"/>
  <c r="BH2"/>
  <c r="BI2" s="1"/>
  <c r="BG2"/>
  <c r="CL2" l="1"/>
  <c r="CM2" s="1"/>
  <c r="CR2"/>
  <c r="CS2" s="1"/>
  <c r="CL7"/>
  <c r="CM7" s="1"/>
  <c r="CR7"/>
  <c r="CS7" s="1"/>
  <c r="CL9"/>
  <c r="CM9" s="1"/>
  <c r="CR9"/>
  <c r="CS9" s="1"/>
  <c r="CL11"/>
  <c r="CM11" s="1"/>
  <c r="CR11"/>
  <c r="CS11" s="1"/>
  <c r="CR3"/>
  <c r="CS3" s="1"/>
  <c r="CL3"/>
  <c r="CM3" s="1"/>
  <c r="CL4"/>
  <c r="CM4" s="1"/>
  <c r="CR4"/>
  <c r="CS4" s="1"/>
  <c r="CL5"/>
  <c r="CM5" s="1"/>
  <c r="CR5"/>
  <c r="CS5" s="1"/>
  <c r="CL6"/>
  <c r="CM6" s="1"/>
  <c r="CR6"/>
  <c r="CS6" s="1"/>
  <c r="CL8"/>
  <c r="CM8" s="1"/>
  <c r="CR8"/>
  <c r="CS8" s="1"/>
  <c r="CL10"/>
  <c r="CM10" s="1"/>
  <c r="CR10"/>
  <c r="CS10" s="1"/>
  <c r="CR44"/>
  <c r="CS44" s="1"/>
  <c r="CL44"/>
  <c r="CM44" s="1"/>
  <c r="CR29"/>
  <c r="CS29" s="1"/>
  <c r="CL29"/>
  <c r="CM29" s="1"/>
  <c r="CR28"/>
  <c r="CS28" s="1"/>
  <c r="CL28"/>
  <c r="CM28" s="1"/>
  <c r="CR40"/>
  <c r="CL27"/>
  <c r="CM27" s="1"/>
  <c r="CR27"/>
  <c r="CS27" s="1"/>
  <c r="CL26"/>
  <c r="CM26" s="1"/>
  <c r="CR26"/>
  <c r="CS26" s="1"/>
  <c r="CR25"/>
  <c r="CS25" s="1"/>
  <c r="CL25"/>
  <c r="CM25" s="1"/>
  <c r="CL24"/>
  <c r="CM24" s="1"/>
  <c r="CR24"/>
  <c r="CS24" s="1"/>
  <c r="CR23"/>
  <c r="CS23" s="1"/>
  <c r="CL23"/>
  <c r="CM23" s="1"/>
  <c r="CL22"/>
  <c r="CM22" s="1"/>
  <c r="CR22"/>
  <c r="CS22" s="1"/>
  <c r="CR21"/>
  <c r="CS21" s="1"/>
  <c r="CL21"/>
  <c r="CM21" s="1"/>
  <c r="CL20"/>
  <c r="CM20" s="1"/>
  <c r="CR20"/>
  <c r="CS20" s="1"/>
  <c r="CR43"/>
  <c r="CS43" s="1"/>
  <c r="CL43"/>
  <c r="CM43" s="1"/>
  <c r="CL41"/>
  <c r="CM41" s="1"/>
  <c r="CR41"/>
  <c r="CS41" s="1"/>
  <c r="CR19"/>
  <c r="CS19" s="1"/>
  <c r="CL19"/>
  <c r="CM19" s="1"/>
  <c r="CL18"/>
  <c r="CM18" s="1"/>
  <c r="CR18"/>
  <c r="CS18" s="1"/>
  <c r="CR17"/>
  <c r="CS17" s="1"/>
  <c r="CL17"/>
  <c r="CM17" s="1"/>
  <c r="CL16"/>
  <c r="CM16" s="1"/>
  <c r="CR16"/>
  <c r="CS16" s="1"/>
  <c r="CR42"/>
  <c r="CS42" s="1"/>
  <c r="CL42"/>
  <c r="CM42" s="1"/>
  <c r="CL15"/>
  <c r="CM15" s="1"/>
  <c r="CR15"/>
  <c r="CS15" s="1"/>
  <c r="CL13"/>
  <c r="CM13" s="1"/>
  <c r="CR13"/>
  <c r="CS13" s="1"/>
  <c r="CL12"/>
  <c r="CM12" s="1"/>
  <c r="CR12"/>
  <c r="CS12" s="1"/>
  <c r="CL45"/>
  <c r="CM45" s="1"/>
  <c r="CR45"/>
  <c r="CS45" s="1"/>
  <c r="Q3" i="65"/>
  <c r="S3"/>
  <c r="S3" i="69"/>
  <c r="P3" i="65"/>
  <c r="Q4"/>
  <c r="R4"/>
  <c r="P4"/>
  <c r="N4"/>
  <c r="Q5"/>
  <c r="R5"/>
  <c r="Q6"/>
  <c r="S6"/>
  <c r="L4"/>
  <c r="L5"/>
  <c r="L6"/>
  <c r="L7"/>
  <c r="L8"/>
  <c r="M9"/>
  <c r="Q9"/>
  <c r="R9"/>
  <c r="S9"/>
  <c r="L10"/>
  <c r="Q11"/>
  <c r="Q13"/>
  <c r="M13"/>
  <c r="M12"/>
  <c r="M11"/>
  <c r="R13"/>
  <c r="R12"/>
  <c r="R11"/>
  <c r="L16"/>
  <c r="L14"/>
  <c r="L31"/>
  <c r="L29"/>
  <c r="L27"/>
  <c r="L25"/>
  <c r="L23"/>
  <c r="L21"/>
  <c r="L19"/>
  <c r="L17"/>
  <c r="R3"/>
  <c r="M4"/>
  <c r="S4"/>
  <c r="M5"/>
  <c r="K5" i="69"/>
  <c r="S5" i="65"/>
  <c r="M6"/>
  <c r="R6"/>
  <c r="M7"/>
  <c r="Q7"/>
  <c r="R7"/>
  <c r="S7"/>
  <c r="M8"/>
  <c r="Q8"/>
  <c r="R8"/>
  <c r="S8"/>
  <c r="K42" i="69"/>
  <c r="J42"/>
  <c r="J9"/>
  <c r="L9" i="65"/>
  <c r="M10"/>
  <c r="Q10"/>
  <c r="R10"/>
  <c r="S10"/>
  <c r="Q12"/>
  <c r="J13" i="69"/>
  <c r="L13" i="65"/>
  <c r="L12"/>
  <c r="J11" i="69"/>
  <c r="L11" i="65"/>
  <c r="L15"/>
  <c r="L32"/>
  <c r="L30"/>
  <c r="L28"/>
  <c r="L26"/>
  <c r="O41" i="62"/>
  <c r="L24" i="65"/>
  <c r="L22"/>
  <c r="L20"/>
  <c r="L18"/>
  <c r="Q37"/>
  <c r="Q36"/>
  <c r="Q35"/>
  <c r="BI40" i="62"/>
  <c r="Q34" i="65"/>
  <c r="Q33"/>
  <c r="Q32"/>
  <c r="Q31"/>
  <c r="Q30"/>
  <c r="Q29"/>
  <c r="J43" i="69"/>
  <c r="K43"/>
  <c r="Q28" i="65"/>
  <c r="Q27"/>
  <c r="Q26"/>
  <c r="Q25"/>
  <c r="Q24"/>
  <c r="Q23"/>
  <c r="Q22"/>
  <c r="Q21"/>
  <c r="Q20"/>
  <c r="Q19"/>
  <c r="Q18"/>
  <c r="Q17"/>
  <c r="Q16"/>
  <c r="Q15"/>
  <c r="Q14"/>
  <c r="AP41" i="62"/>
  <c r="BJ2"/>
  <c r="BK2" s="1"/>
  <c r="BL2" s="1"/>
  <c r="BU2"/>
  <c r="BV2" s="1"/>
  <c r="BW2" s="1"/>
  <c r="CF2"/>
  <c r="CG2" s="1"/>
  <c r="CH2" s="1"/>
  <c r="AY2"/>
  <c r="AZ2" s="1"/>
  <c r="BA2" s="1"/>
  <c r="BJ3"/>
  <c r="BK3" s="1"/>
  <c r="BL3" s="1"/>
  <c r="BU3"/>
  <c r="BV3" s="1"/>
  <c r="BW3" s="1"/>
  <c r="CF3"/>
  <c r="CG3" s="1"/>
  <c r="CH3" s="1"/>
  <c r="AY3"/>
  <c r="AZ3" s="1"/>
  <c r="BA3" s="1"/>
  <c r="AN3"/>
  <c r="AO3" s="1"/>
  <c r="AP3" s="1"/>
  <c r="BJ4"/>
  <c r="BK4" s="1"/>
  <c r="BL4" s="1"/>
  <c r="BU4"/>
  <c r="BV4" s="1"/>
  <c r="BW4" s="1"/>
  <c r="CF4"/>
  <c r="CG4" s="1"/>
  <c r="CH4" s="1"/>
  <c r="BJ37"/>
  <c r="BK37" s="1"/>
  <c r="BL37" s="1"/>
  <c r="BI37"/>
  <c r="BU37"/>
  <c r="BV37" s="1"/>
  <c r="BW37" s="1"/>
  <c r="BT37"/>
  <c r="CF37"/>
  <c r="CG37" s="1"/>
  <c r="CH37" s="1"/>
  <c r="BU11"/>
  <c r="BV11" s="1"/>
  <c r="BW11" s="1"/>
  <c r="BU10"/>
  <c r="BV10" s="1"/>
  <c r="BW10" s="1"/>
  <c r="BU9"/>
  <c r="BV9" s="1"/>
  <c r="BW9" s="1"/>
  <c r="BJ5"/>
  <c r="BK5" s="1"/>
  <c r="BL5" s="1"/>
  <c r="BU5"/>
  <c r="BV5" s="1"/>
  <c r="BW5" s="1"/>
  <c r="CF5"/>
  <c r="CG5" s="1"/>
  <c r="CH5" s="1"/>
  <c r="BJ6"/>
  <c r="BK6" s="1"/>
  <c r="BL6" s="1"/>
  <c r="BU6"/>
  <c r="BV6" s="1"/>
  <c r="BW6" s="1"/>
  <c r="CF6"/>
  <c r="CG6" s="1"/>
  <c r="CH6" s="1"/>
  <c r="BJ7"/>
  <c r="BK7" s="1"/>
  <c r="BL7" s="1"/>
  <c r="BU7"/>
  <c r="BV7" s="1"/>
  <c r="BW7" s="1"/>
  <c r="CF7"/>
  <c r="CG7" s="1"/>
  <c r="CH7" s="1"/>
  <c r="BJ8"/>
  <c r="BK8" s="1"/>
  <c r="BL8" s="1"/>
  <c r="BU8"/>
  <c r="BV8" s="1"/>
  <c r="BW8" s="1"/>
  <c r="CF8"/>
  <c r="CG8" s="1"/>
  <c r="CH8" s="1"/>
  <c r="BJ9"/>
  <c r="BK9" s="1"/>
  <c r="BL9" s="1"/>
  <c r="BJ10"/>
  <c r="BK10" s="1"/>
  <c r="BL10" s="1"/>
  <c r="BJ11"/>
  <c r="BK11" s="1"/>
  <c r="BL11" s="1"/>
  <c r="BJ44"/>
  <c r="BK44" s="1"/>
  <c r="BL44" s="1"/>
  <c r="BJ29"/>
  <c r="BK29" s="1"/>
  <c r="BL29" s="1"/>
  <c r="BJ28"/>
  <c r="BK28" s="1"/>
  <c r="BL28" s="1"/>
  <c r="BJ40"/>
  <c r="BK40" s="1"/>
  <c r="BJ27"/>
  <c r="BK27" s="1"/>
  <c r="BL27" s="1"/>
  <c r="BJ26"/>
  <c r="BK26" s="1"/>
  <c r="BL26" s="1"/>
  <c r="BJ25"/>
  <c r="BK25" s="1"/>
  <c r="BL25" s="1"/>
  <c r="BJ24"/>
  <c r="BK24" s="1"/>
  <c r="BL24" s="1"/>
  <c r="BJ23"/>
  <c r="BK23" s="1"/>
  <c r="BL23" s="1"/>
  <c r="BJ38"/>
  <c r="BK38" s="1"/>
  <c r="BL38" s="1"/>
  <c r="BI38"/>
  <c r="BJ22"/>
  <c r="BK22" s="1"/>
  <c r="BL22" s="1"/>
  <c r="BJ21"/>
  <c r="BK21" s="1"/>
  <c r="BL21" s="1"/>
  <c r="BJ20"/>
  <c r="BK20" s="1"/>
  <c r="BL20" s="1"/>
  <c r="BJ43"/>
  <c r="BK43" s="1"/>
  <c r="BL43" s="1"/>
  <c r="BJ41"/>
  <c r="BK41" s="1"/>
  <c r="BL41" s="1"/>
  <c r="BI41"/>
  <c r="BJ19"/>
  <c r="BK19" s="1"/>
  <c r="BL19" s="1"/>
  <c r="BJ18"/>
  <c r="BK18" s="1"/>
  <c r="BL18" s="1"/>
  <c r="BJ17"/>
  <c r="BK17" s="1"/>
  <c r="BL17" s="1"/>
  <c r="BJ16"/>
  <c r="BK16" s="1"/>
  <c r="BL16" s="1"/>
  <c r="BJ42"/>
  <c r="BK42" s="1"/>
  <c r="BL42" s="1"/>
  <c r="BJ15"/>
  <c r="BK15" s="1"/>
  <c r="BL15" s="1"/>
  <c r="BJ13"/>
  <c r="BK13" s="1"/>
  <c r="BL13" s="1"/>
  <c r="BJ12"/>
  <c r="BK12" s="1"/>
  <c r="BJ45"/>
  <c r="BK45" s="1"/>
  <c r="CN12" l="1"/>
  <c r="BL12"/>
  <c r="CN45"/>
  <c r="BL45"/>
  <c r="HL45"/>
  <c r="HM45" s="1"/>
  <c r="HL13"/>
  <c r="LX13" s="1"/>
  <c r="HL16"/>
  <c r="LX16" s="1"/>
  <c r="HL12"/>
  <c r="LX12" s="1"/>
  <c r="HL27"/>
  <c r="LX27" s="1"/>
  <c r="HL28"/>
  <c r="LX28" s="1"/>
  <c r="HL44"/>
  <c r="HM44" s="1"/>
  <c r="HL3"/>
  <c r="LX3" s="1"/>
  <c r="HL20"/>
  <c r="LX20" s="1"/>
  <c r="HL22"/>
  <c r="LX22" s="1"/>
  <c r="HL24"/>
  <c r="LX24" s="1"/>
  <c r="HL26"/>
  <c r="LX26" s="1"/>
  <c r="HL29"/>
  <c r="LX29" s="1"/>
  <c r="HL8"/>
  <c r="LX8" s="1"/>
  <c r="HL5"/>
  <c r="LX5" s="1"/>
  <c r="HL9"/>
  <c r="LX9" s="1"/>
  <c r="HL2"/>
  <c r="LX2" s="1"/>
  <c r="HL15"/>
  <c r="LX15" s="1"/>
  <c r="HL18"/>
  <c r="LX18" s="1"/>
  <c r="HL42"/>
  <c r="HM42" s="1"/>
  <c r="HL17"/>
  <c r="LX17" s="1"/>
  <c r="HL19"/>
  <c r="LX19" s="1"/>
  <c r="HL43"/>
  <c r="HM43" s="1"/>
  <c r="HL21"/>
  <c r="LX21" s="1"/>
  <c r="HL23"/>
  <c r="LX23" s="1"/>
  <c r="HL25"/>
  <c r="LX25" s="1"/>
  <c r="HL10"/>
  <c r="LX10" s="1"/>
  <c r="HL6"/>
  <c r="LX6" s="1"/>
  <c r="HL4"/>
  <c r="LX4" s="1"/>
  <c r="HL11"/>
  <c r="LX11" s="1"/>
  <c r="HL7"/>
  <c r="LX7" s="1"/>
  <c r="J12" i="65"/>
  <c r="J11"/>
  <c r="J13"/>
  <c r="J9"/>
  <c r="BL40" i="62"/>
  <c r="CN40"/>
  <c r="CO40" s="1"/>
  <c r="K7" i="69"/>
  <c r="K6" i="65"/>
  <c r="CN2" i="62"/>
  <c r="CO2" s="1"/>
  <c r="K5" i="65"/>
  <c r="J33" i="69"/>
  <c r="K33"/>
  <c r="J34" i="65"/>
  <c r="K34"/>
  <c r="J35" i="69"/>
  <c r="K35"/>
  <c r="J36" i="65"/>
  <c r="K36"/>
  <c r="J37" i="69"/>
  <c r="K37"/>
  <c r="J18" i="65"/>
  <c r="K18"/>
  <c r="K20" i="69"/>
  <c r="J20"/>
  <c r="J22" i="65"/>
  <c r="K22"/>
  <c r="K24" i="69"/>
  <c r="J24"/>
  <c r="J26" i="65"/>
  <c r="K26"/>
  <c r="K28" i="69"/>
  <c r="J28"/>
  <c r="J30" i="65"/>
  <c r="K30"/>
  <c r="J32" i="69"/>
  <c r="K32"/>
  <c r="J15" i="65"/>
  <c r="K15"/>
  <c r="J17" i="69"/>
  <c r="K17"/>
  <c r="J19" i="65"/>
  <c r="K19"/>
  <c r="J21" i="69"/>
  <c r="K21"/>
  <c r="J23" i="65"/>
  <c r="K23"/>
  <c r="J25" i="69"/>
  <c r="K25"/>
  <c r="J27" i="65"/>
  <c r="K27"/>
  <c r="J29" i="69"/>
  <c r="K29"/>
  <c r="J31" i="65"/>
  <c r="K31"/>
  <c r="K14" i="69"/>
  <c r="J14"/>
  <c r="J16" i="65"/>
  <c r="K16"/>
  <c r="K4"/>
  <c r="J4"/>
  <c r="K3"/>
  <c r="J3"/>
  <c r="K10"/>
  <c r="K8"/>
  <c r="K7"/>
  <c r="K11"/>
  <c r="K12"/>
  <c r="K13"/>
  <c r="J10"/>
  <c r="K9"/>
  <c r="J8"/>
  <c r="J7" i="69"/>
  <c r="J6" i="65"/>
  <c r="J5" i="69"/>
  <c r="J33" i="65"/>
  <c r="K33"/>
  <c r="J34" i="69"/>
  <c r="K34"/>
  <c r="J35" i="65"/>
  <c r="K35"/>
  <c r="K36" i="69"/>
  <c r="J36"/>
  <c r="J37" i="65"/>
  <c r="K37"/>
  <c r="K18" i="69"/>
  <c r="J18"/>
  <c r="J20" i="65"/>
  <c r="K20"/>
  <c r="K22" i="69"/>
  <c r="J22"/>
  <c r="J24" i="65"/>
  <c r="K24"/>
  <c r="K26" i="69"/>
  <c r="J26"/>
  <c r="J28" i="65"/>
  <c r="K28"/>
  <c r="J30" i="69"/>
  <c r="K30"/>
  <c r="J32" i="65"/>
  <c r="K32"/>
  <c r="J15" i="69"/>
  <c r="K15"/>
  <c r="K12"/>
  <c r="J12"/>
  <c r="J17" i="65"/>
  <c r="K17"/>
  <c r="J19" i="69"/>
  <c r="K19"/>
  <c r="J21" i="65"/>
  <c r="K21"/>
  <c r="J23" i="69"/>
  <c r="K23"/>
  <c r="J25" i="65"/>
  <c r="K25"/>
  <c r="J27" i="69"/>
  <c r="K27"/>
  <c r="J29" i="65"/>
  <c r="K29"/>
  <c r="J31" i="69"/>
  <c r="K31"/>
  <c r="J14" i="65"/>
  <c r="K14"/>
  <c r="K16" i="69"/>
  <c r="J16"/>
  <c r="K10"/>
  <c r="J10"/>
  <c r="K8"/>
  <c r="J8"/>
  <c r="K6"/>
  <c r="J6"/>
  <c r="K4"/>
  <c r="J4"/>
  <c r="K3"/>
  <c r="J3"/>
  <c r="K11"/>
  <c r="K13"/>
  <c r="K9"/>
  <c r="J7" i="65"/>
  <c r="J5"/>
  <c r="CT3" i="62"/>
  <c r="CT7"/>
  <c r="CT11"/>
  <c r="CT17"/>
  <c r="CT43"/>
  <c r="CT24"/>
  <c r="CT40"/>
  <c r="CT8"/>
  <c r="CT45"/>
  <c r="CT15"/>
  <c r="CT18"/>
  <c r="CT20"/>
  <c r="CT23"/>
  <c r="CT27"/>
  <c r="CT44"/>
  <c r="CT4"/>
  <c r="CT9"/>
  <c r="CT12"/>
  <c r="CT42"/>
  <c r="CT19"/>
  <c r="CT21"/>
  <c r="CT26"/>
  <c r="CT29"/>
  <c r="CT10"/>
  <c r="CT13"/>
  <c r="CT16"/>
  <c r="CT41"/>
  <c r="CT22"/>
  <c r="CT25"/>
  <c r="CT28"/>
  <c r="CT6"/>
  <c r="CT5"/>
  <c r="CT2"/>
  <c r="CN26"/>
  <c r="CO26" s="1"/>
  <c r="CN29"/>
  <c r="CO29" s="1"/>
  <c r="CN23"/>
  <c r="CO23" s="1"/>
  <c r="CN25"/>
  <c r="CO25" s="1"/>
  <c r="CN43"/>
  <c r="CN21"/>
  <c r="CN10"/>
  <c r="CO10" s="1"/>
  <c r="CN13"/>
  <c r="CN15"/>
  <c r="CN16"/>
  <c r="CO16" s="1"/>
  <c r="CN18"/>
  <c r="CO18" s="1"/>
  <c r="CN3"/>
  <c r="CN7"/>
  <c r="CN9"/>
  <c r="CN11"/>
  <c r="CN42"/>
  <c r="CN17"/>
  <c r="CN19"/>
  <c r="CN24"/>
  <c r="CN8"/>
  <c r="CN41"/>
  <c r="CP41" s="1"/>
  <c r="CN20"/>
  <c r="CN22"/>
  <c r="CN27"/>
  <c r="CN28"/>
  <c r="CN44"/>
  <c r="CN6"/>
  <c r="CN5"/>
  <c r="CN4"/>
  <c r="CN38"/>
  <c r="CO38" s="1"/>
  <c r="CN37"/>
  <c r="CO37" s="1"/>
  <c r="HM7" l="1"/>
  <c r="HM4"/>
  <c r="HM23"/>
  <c r="HM17"/>
  <c r="HM2"/>
  <c r="HM29"/>
  <c r="HM20"/>
  <c r="HM27"/>
  <c r="HM5"/>
  <c r="HM11"/>
  <c r="HM25"/>
  <c r="HM19"/>
  <c r="HM15"/>
  <c r="HM8"/>
  <c r="HM22"/>
  <c r="HM28"/>
  <c r="HM13"/>
  <c r="HM10"/>
  <c r="HM18"/>
  <c r="HM24"/>
  <c r="HM16"/>
  <c r="HM6"/>
  <c r="HM21"/>
  <c r="HM9"/>
  <c r="HM26"/>
  <c r="HM3"/>
  <c r="HM12"/>
  <c r="CP22"/>
  <c r="CO22"/>
  <c r="CP24"/>
  <c r="CO24"/>
  <c r="CP11"/>
  <c r="CO11"/>
  <c r="HN5"/>
  <c r="LY5" s="1"/>
  <c r="CU5"/>
  <c r="HN10"/>
  <c r="LY10" s="1"/>
  <c r="CU10"/>
  <c r="HN4"/>
  <c r="LY4" s="1"/>
  <c r="CU4"/>
  <c r="HN8"/>
  <c r="CU8"/>
  <c r="CP8"/>
  <c r="CO8"/>
  <c r="HN25"/>
  <c r="LY25" s="1"/>
  <c r="CU25"/>
  <c r="HN21"/>
  <c r="LY21" s="1"/>
  <c r="CU21"/>
  <c r="HN23"/>
  <c r="LY23" s="1"/>
  <c r="CU23"/>
  <c r="HN45"/>
  <c r="HO45" s="1"/>
  <c r="CU45"/>
  <c r="HN3"/>
  <c r="LY3" s="1"/>
  <c r="CU3"/>
  <c r="CP45"/>
  <c r="CO45"/>
  <c r="CP4"/>
  <c r="CO4"/>
  <c r="CP7"/>
  <c r="CO7"/>
  <c r="CP44"/>
  <c r="CO44"/>
  <c r="CP20"/>
  <c r="CO20"/>
  <c r="CP19"/>
  <c r="CO19"/>
  <c r="CP9"/>
  <c r="CO9"/>
  <c r="CP21"/>
  <c r="CO21"/>
  <c r="HN6"/>
  <c r="LY6" s="1"/>
  <c r="CU6"/>
  <c r="HN29"/>
  <c r="LY29" s="1"/>
  <c r="CU29"/>
  <c r="HN42"/>
  <c r="HO42" s="1"/>
  <c r="CU42"/>
  <c r="HN44"/>
  <c r="HO44" s="1"/>
  <c r="CU44"/>
  <c r="HN18"/>
  <c r="LY18" s="1"/>
  <c r="CU18"/>
  <c r="HN11"/>
  <c r="LY11" s="1"/>
  <c r="CU11"/>
  <c r="CP12"/>
  <c r="CO12"/>
  <c r="CP6"/>
  <c r="CO6"/>
  <c r="HN22"/>
  <c r="LY22" s="1"/>
  <c r="CU22"/>
  <c r="HN19"/>
  <c r="LY19" s="1"/>
  <c r="CU19"/>
  <c r="HN20"/>
  <c r="LY20" s="1"/>
  <c r="CU20"/>
  <c r="HN17"/>
  <c r="LY17" s="1"/>
  <c r="CU17"/>
  <c r="CP5"/>
  <c r="CO5"/>
  <c r="CP27"/>
  <c r="CO27"/>
  <c r="CP42"/>
  <c r="CO42"/>
  <c r="CP3"/>
  <c r="CO3"/>
  <c r="CP13"/>
  <c r="CO13"/>
  <c r="HN2"/>
  <c r="LY2" s="1"/>
  <c r="CU2"/>
  <c r="HN13"/>
  <c r="LY13" s="1"/>
  <c r="CU13"/>
  <c r="HN9"/>
  <c r="LY9" s="1"/>
  <c r="CU9"/>
  <c r="HN43"/>
  <c r="HO43" s="1"/>
  <c r="CU43"/>
  <c r="CP28"/>
  <c r="CO28"/>
  <c r="CP17"/>
  <c r="CO17"/>
  <c r="CP15"/>
  <c r="CO15"/>
  <c r="CP43"/>
  <c r="CO43"/>
  <c r="HN28"/>
  <c r="LY28" s="1"/>
  <c r="CU28"/>
  <c r="HN16"/>
  <c r="CU16"/>
  <c r="HN26"/>
  <c r="LY26" s="1"/>
  <c r="CU26"/>
  <c r="HN12"/>
  <c r="LY12" s="1"/>
  <c r="CU12"/>
  <c r="HN27"/>
  <c r="LY27" s="1"/>
  <c r="CU27"/>
  <c r="HN15"/>
  <c r="LY15" s="1"/>
  <c r="CU15"/>
  <c r="HN24"/>
  <c r="CU24"/>
  <c r="HN7"/>
  <c r="LY7" s="1"/>
  <c r="CU7"/>
  <c r="HP28"/>
  <c r="CP40"/>
  <c r="CV2"/>
  <c r="CV6"/>
  <c r="CV25"/>
  <c r="CU41"/>
  <c r="CV41"/>
  <c r="CV13"/>
  <c r="CV29"/>
  <c r="CV21"/>
  <c r="CV42"/>
  <c r="CV9"/>
  <c r="CV27"/>
  <c r="CV20"/>
  <c r="CV15"/>
  <c r="CV8"/>
  <c r="CV24"/>
  <c r="CV17"/>
  <c r="CV11"/>
  <c r="CV3"/>
  <c r="CV5"/>
  <c r="CV28"/>
  <c r="CV22"/>
  <c r="CV16"/>
  <c r="CV10"/>
  <c r="CV26"/>
  <c r="CV19"/>
  <c r="CV12"/>
  <c r="CV4"/>
  <c r="CV44"/>
  <c r="CV23"/>
  <c r="CV18"/>
  <c r="CV45"/>
  <c r="CU40"/>
  <c r="CV40"/>
  <c r="CV43"/>
  <c r="CV7"/>
  <c r="CP16"/>
  <c r="CP25"/>
  <c r="CP29"/>
  <c r="CP26"/>
  <c r="CP2"/>
  <c r="CP18"/>
  <c r="CP10"/>
  <c r="CP23"/>
  <c r="CO41"/>
  <c r="HP45" l="1"/>
  <c r="HO16"/>
  <c r="LY16"/>
  <c r="LZ16" s="1"/>
  <c r="HO24"/>
  <c r="LY24"/>
  <c r="MA24" s="1"/>
  <c r="HO8"/>
  <c r="LY8"/>
  <c r="LZ8" s="1"/>
  <c r="HO13"/>
  <c r="HO6"/>
  <c r="HO21"/>
  <c r="HO4"/>
  <c r="HO5"/>
  <c r="HO15"/>
  <c r="HO22"/>
  <c r="HO18"/>
  <c r="HO27"/>
  <c r="HO26"/>
  <c r="HO28"/>
  <c r="HO9"/>
  <c r="HO2"/>
  <c r="HO17"/>
  <c r="HO19"/>
  <c r="HO11"/>
  <c r="HO29"/>
  <c r="HO3"/>
  <c r="HO23"/>
  <c r="HO25"/>
  <c r="HO10"/>
  <c r="HO7"/>
  <c r="HO12"/>
  <c r="HO20"/>
  <c r="HP22"/>
  <c r="HP42"/>
  <c r="HP43"/>
  <c r="HP12"/>
  <c r="HP21"/>
  <c r="HP4"/>
  <c r="HP5"/>
  <c r="HP7"/>
  <c r="HP13"/>
  <c r="HP18"/>
  <c r="HP20"/>
  <c r="HP6"/>
  <c r="HP2"/>
  <c r="HP15"/>
  <c r="HP16"/>
  <c r="HP10"/>
  <c r="HP26"/>
  <c r="HP9"/>
  <c r="HP19"/>
  <c r="HP23"/>
  <c r="HP25"/>
  <c r="HP44"/>
  <c r="HP8"/>
  <c r="HP24"/>
  <c r="HP3"/>
  <c r="HP29"/>
  <c r="HP27"/>
  <c r="HP17"/>
  <c r="HP11"/>
  <c r="Y2" i="31"/>
  <c r="Z2" s="1"/>
  <c r="AA2" s="1"/>
  <c r="AB2" s="1"/>
  <c r="X2"/>
  <c r="X5"/>
  <c r="Y5"/>
  <c r="Z5" s="1"/>
  <c r="AA5" s="1"/>
  <c r="AB5" s="1"/>
  <c r="X4"/>
  <c r="Y4"/>
  <c r="Z4" s="1"/>
  <c r="AA4" s="1"/>
  <c r="AB4" s="1"/>
  <c r="L5"/>
  <c r="M5" s="1"/>
  <c r="N5" s="1"/>
  <c r="O5" s="1"/>
  <c r="Q5"/>
  <c r="R5" s="1"/>
  <c r="S5" s="1"/>
  <c r="T5" s="1"/>
  <c r="L4"/>
  <c r="M4" s="1"/>
  <c r="N4" s="1"/>
  <c r="O4" s="1"/>
  <c r="Q4"/>
  <c r="R4" s="1"/>
  <c r="S4" s="1"/>
  <c r="T4" s="1"/>
  <c r="Y3"/>
  <c r="Z3" s="1"/>
  <c r="AA3" s="1"/>
  <c r="AB3" s="1"/>
  <c r="X3"/>
  <c r="Q3"/>
  <c r="R3" s="1"/>
  <c r="S3" s="1"/>
  <c r="T3" s="1"/>
  <c r="L3"/>
  <c r="M3" s="1"/>
  <c r="N3" s="1"/>
  <c r="O3" s="1"/>
  <c r="Q2"/>
  <c r="R2" s="1"/>
  <c r="S2" s="1"/>
  <c r="T2" s="1"/>
  <c r="L2"/>
  <c r="M2" s="1"/>
  <c r="N2" s="1"/>
  <c r="O2" s="1"/>
  <c r="LZ24" i="62" l="1"/>
  <c r="MA8"/>
  <c r="MA16"/>
  <c r="LZ22"/>
  <c r="MA22"/>
  <c r="MA10"/>
  <c r="LZ10"/>
  <c r="LZ11"/>
  <c r="MA11"/>
  <c r="LZ17"/>
  <c r="MA17"/>
  <c r="LZ9"/>
  <c r="MA9"/>
  <c r="MA26"/>
  <c r="LZ26"/>
  <c r="LZ4"/>
  <c r="MA4"/>
  <c r="MA20"/>
  <c r="LZ20"/>
  <c r="MA7"/>
  <c r="LZ7"/>
  <c r="LZ25"/>
  <c r="MA25"/>
  <c r="MA6"/>
  <c r="LZ6"/>
  <c r="LZ23"/>
  <c r="MA23"/>
  <c r="MA19"/>
  <c r="LZ19"/>
  <c r="LZ28"/>
  <c r="MA28"/>
  <c r="LZ27"/>
  <c r="MA27"/>
  <c r="LZ18"/>
  <c r="MA18"/>
  <c r="LZ15"/>
  <c r="MA15"/>
  <c r="MA5"/>
  <c r="LZ5"/>
  <c r="MA21"/>
  <c r="LZ21"/>
  <c r="MA13"/>
  <c r="LZ13"/>
  <c r="LZ3"/>
  <c r="MA3"/>
  <c r="MA29"/>
  <c r="LZ29"/>
  <c r="MA2"/>
  <c r="LZ2"/>
  <c r="MA12"/>
  <c r="LZ12"/>
</calcChain>
</file>

<file path=xl/sharedStrings.xml><?xml version="1.0" encoding="utf-8"?>
<sst xmlns="http://schemas.openxmlformats.org/spreadsheetml/2006/main" count="4347" uniqueCount="1147">
  <si>
    <t>TT</t>
  </si>
  <si>
    <t>Mã SV</t>
  </si>
  <si>
    <t>Lớp</t>
  </si>
  <si>
    <t>Họ đệm</t>
  </si>
  <si>
    <t>Tên</t>
  </si>
  <si>
    <t>Ghi chú</t>
  </si>
  <si>
    <t>Ngày sinh</t>
  </si>
  <si>
    <t>Nơi sinh</t>
  </si>
  <si>
    <t>Giới</t>
  </si>
  <si>
    <t>GDTC</t>
  </si>
  <si>
    <t>GDQP</t>
  </si>
  <si>
    <t>THI VẼ XD1-L1</t>
  </si>
  <si>
    <t>THI VẼ XD1-L2</t>
  </si>
  <si>
    <t>TB VẼ XD1-L1</t>
  </si>
  <si>
    <t>THI NN1-L1</t>
  </si>
  <si>
    <t>THI NN1-L2</t>
  </si>
  <si>
    <t>TB NN1-L1</t>
  </si>
  <si>
    <t>Nam</t>
  </si>
  <si>
    <t>Nguyễn Văn</t>
  </si>
  <si>
    <t>Hà Đông - Hà Nội</t>
  </si>
  <si>
    <t>Nhập học</t>
  </si>
  <si>
    <t>THI PLĐC-L2</t>
  </si>
  <si>
    <t>TB PLĐC-L1</t>
  </si>
  <si>
    <t>THI CTKT-L2</t>
  </si>
  <si>
    <t>TB CTKT-L1</t>
  </si>
  <si>
    <t>ĐIỂM TB KIỂM TRA</t>
  </si>
  <si>
    <t>NGOẠI NGỮ 1 (Điểm chữ)</t>
  </si>
  <si>
    <t>NGOẠI NGỮ 1 (Điểm 4)</t>
  </si>
  <si>
    <t>VẼ XD1 (Điểm chữ)</t>
  </si>
  <si>
    <t>VẼ XD1 (Điểm 4)</t>
  </si>
  <si>
    <t>TIN STVB (Điểm 4)</t>
  </si>
  <si>
    <t>GDTC (Điểm chữ)</t>
  </si>
  <si>
    <t>GDTC -11</t>
  </si>
  <si>
    <t>GDTC (Điểm 4)</t>
  </si>
  <si>
    <t>GDTC (2TC)</t>
  </si>
  <si>
    <t>GDQP (Điểm chữ)</t>
  </si>
  <si>
    <t>GDQP (Điểm 4)</t>
  </si>
  <si>
    <t>GDQP -11</t>
  </si>
  <si>
    <t>GDQP(3TC)</t>
  </si>
  <si>
    <t>THI PLĐC-L1</t>
  </si>
  <si>
    <t>PLĐC (Điểm chữ)</t>
  </si>
  <si>
    <t>PLĐC (Điểm 4)</t>
  </si>
  <si>
    <t>THI CTKT-L1</t>
  </si>
  <si>
    <t>CẤU TẠO KT (3TC)</t>
  </si>
  <si>
    <t>CTKT (Điểm chữ)</t>
  </si>
  <si>
    <t>CTKT (Điểm 4)</t>
  </si>
  <si>
    <t>CTKT -11</t>
  </si>
  <si>
    <t>CTKT (3TC)</t>
  </si>
  <si>
    <t>THI VLXD-L1</t>
  </si>
  <si>
    <t>THI VLXD-L2</t>
  </si>
  <si>
    <t>TB VLXD-L1</t>
  </si>
  <si>
    <t>VLXD (Điểm chữ)</t>
  </si>
  <si>
    <t>VLXD (Điểm 4)</t>
  </si>
  <si>
    <t>Hoàng</t>
  </si>
  <si>
    <t>Hai Bà Trưng - Hà Nội</t>
  </si>
  <si>
    <t>THI CHÍNH TRỊ-L1</t>
  </si>
  <si>
    <t>THI CHÍNH TRỊ-L2</t>
  </si>
  <si>
    <t>TB CHÍNH TRỊ-L1</t>
  </si>
  <si>
    <t>CHÍNH TRỊ (Điểm chữ)</t>
  </si>
  <si>
    <t>CHÍNH TRỊ (Điểm 4)</t>
  </si>
  <si>
    <t>THI TIN HỌC-L1</t>
  </si>
  <si>
    <t>THI TIN HỌC-L2</t>
  </si>
  <si>
    <t>TB TIN HỌC-L1</t>
  </si>
  <si>
    <t>TIN HỌC (3TC)</t>
  </si>
  <si>
    <t>TIN HỌC (Điểm chữ)</t>
  </si>
  <si>
    <t>TIN HỌC -11</t>
  </si>
  <si>
    <t>TIN HỌC(3TC)</t>
  </si>
  <si>
    <t>Đức</t>
  </si>
  <si>
    <t>Minh</t>
  </si>
  <si>
    <t>Linh</t>
  </si>
  <si>
    <t>Nguyễn Công</t>
  </si>
  <si>
    <t>Dũng</t>
  </si>
  <si>
    <t>Đào Tiến</t>
  </si>
  <si>
    <t>Lê Văn</t>
  </si>
  <si>
    <t>Nguyễn Việt</t>
  </si>
  <si>
    <t>01/08/2001</t>
  </si>
  <si>
    <t>Chương Mỹ - Hà Nội</t>
  </si>
  <si>
    <t>TÍN CHỈ KỲ 1</t>
  </si>
  <si>
    <t>TBC HỌC KỲ 1</t>
  </si>
  <si>
    <t>TBC HỌC KỲ 1 -11</t>
  </si>
  <si>
    <t>THI CHCT-L1</t>
  </si>
  <si>
    <t>THI CHCT-L2</t>
  </si>
  <si>
    <t>TB CHCT-L1</t>
  </si>
  <si>
    <t>CHCT (Điểm chữ)</t>
  </si>
  <si>
    <t>CHCT (Điểm 4)</t>
  </si>
  <si>
    <t>CHCT -11</t>
  </si>
  <si>
    <t>Đặng Đức</t>
  </si>
  <si>
    <t>Đoàn Trung</t>
  </si>
  <si>
    <t>Nguyễn Song</t>
  </si>
  <si>
    <t>Toàn</t>
  </si>
  <si>
    <t>CX21.1</t>
  </si>
  <si>
    <t>27/07/1999</t>
  </si>
  <si>
    <t>12/06/1999</t>
  </si>
  <si>
    <t>03/06/2000</t>
  </si>
  <si>
    <t>14/03/2000</t>
  </si>
  <si>
    <t>x (06.01)</t>
  </si>
  <si>
    <t>x (06.03)</t>
  </si>
  <si>
    <t>x (06.05)</t>
  </si>
  <si>
    <t>x (18.05)</t>
  </si>
  <si>
    <t>x (19.06)</t>
  </si>
  <si>
    <t>Tứ Kỳ - Hải Dương</t>
  </si>
  <si>
    <t>Long Biên - Hà Nội</t>
  </si>
  <si>
    <t>Tân Lạc - Hòa Bình</t>
  </si>
  <si>
    <t>THI KTĐNCT-L1</t>
  </si>
  <si>
    <t>THI KTĐNCT-L2</t>
  </si>
  <si>
    <t>TB KTĐNCT-L1</t>
  </si>
  <si>
    <t>KTĐNCT (3TC)</t>
  </si>
  <si>
    <t>KTĐNCT (3TC)11</t>
  </si>
  <si>
    <t>KTĐNCT (Điểm chữ)</t>
  </si>
  <si>
    <t>KTĐNCT (Điểm 4)</t>
  </si>
  <si>
    <t>KTĐNCT -11</t>
  </si>
  <si>
    <t>KCBTCT (3TC)</t>
  </si>
  <si>
    <t>THI KCBTCT-L1</t>
  </si>
  <si>
    <t>THI KCBTCT-L2</t>
  </si>
  <si>
    <t>TB KCBTCT-L1</t>
  </si>
  <si>
    <t>KCBTCT (3TC)11</t>
  </si>
  <si>
    <t>KCBTCT (Điểm chữ)</t>
  </si>
  <si>
    <t>KCBTCT (Điểm 4)</t>
  </si>
  <si>
    <t>KCBTCT -11</t>
  </si>
  <si>
    <t>CHCT (3TC)</t>
  </si>
  <si>
    <t>CHCT (3TC)11</t>
  </si>
  <si>
    <t>THI PLXD-L1</t>
  </si>
  <si>
    <t>THI PLXD-L2</t>
  </si>
  <si>
    <t>TB PLXD-L1</t>
  </si>
  <si>
    <t>PLXD (2TC)</t>
  </si>
  <si>
    <t>PLXD (2TC)11</t>
  </si>
  <si>
    <t>PLXD (Điểm chữ)</t>
  </si>
  <si>
    <t>PLXD - 11</t>
  </si>
  <si>
    <t>CẤU TẠO KT (3TC)11</t>
  </si>
  <si>
    <t>11CX210102</t>
  </si>
  <si>
    <t>11CX210103</t>
  </si>
  <si>
    <t>11CX210104</t>
  </si>
  <si>
    <t>11CX210105</t>
  </si>
  <si>
    <t>11CX210106</t>
  </si>
  <si>
    <t>Nông Tuấn</t>
  </si>
  <si>
    <t>Anh</t>
  </si>
  <si>
    <t>11CX210107</t>
  </si>
  <si>
    <t>Phạm Đức</t>
  </si>
  <si>
    <t>Duy</t>
  </si>
  <si>
    <t>11CX210108</t>
  </si>
  <si>
    <t xml:space="preserve">Nguyễn Duy </t>
  </si>
  <si>
    <t>Quang</t>
  </si>
  <si>
    <t>11CX210109</t>
  </si>
  <si>
    <t>Khang</t>
  </si>
  <si>
    <t>11CX210110</t>
  </si>
  <si>
    <t>Nguyễn Đức</t>
  </si>
  <si>
    <t>11CX210111</t>
  </si>
  <si>
    <t>Đỗ Văn</t>
  </si>
  <si>
    <t>Hiệu</t>
  </si>
  <si>
    <t>11CX210112</t>
  </si>
  <si>
    <t>Nguyễn Thành</t>
  </si>
  <si>
    <t>Long</t>
  </si>
  <si>
    <t>11CX210113</t>
  </si>
  <si>
    <t>Cường</t>
  </si>
  <si>
    <t>11CX210114</t>
  </si>
  <si>
    <t>Lục Đình</t>
  </si>
  <si>
    <t>Hoàn</t>
  </si>
  <si>
    <t>11CX210115</t>
  </si>
  <si>
    <t>Trường</t>
  </si>
  <si>
    <t>11CX210116</t>
  </si>
  <si>
    <t>Huy</t>
  </si>
  <si>
    <t>11CX210117</t>
  </si>
  <si>
    <t>Trần Đức</t>
  </si>
  <si>
    <t>Hưng</t>
  </si>
  <si>
    <t>11CX210118</t>
  </si>
  <si>
    <t>Nguyễn Xuân</t>
  </si>
  <si>
    <t>Chung</t>
  </si>
  <si>
    <t>11CX210119</t>
  </si>
  <si>
    <t>Đoàn Văn</t>
  </si>
  <si>
    <t>Dưỡng</t>
  </si>
  <si>
    <t>11CX210120</t>
  </si>
  <si>
    <t>Mẫn Bá</t>
  </si>
  <si>
    <t>Văn</t>
  </si>
  <si>
    <t>11CX210121</t>
  </si>
  <si>
    <t>Nguyễn Bình</t>
  </si>
  <si>
    <t>Định</t>
  </si>
  <si>
    <t>11CX210122</t>
  </si>
  <si>
    <t>Bùi Tuấn</t>
  </si>
  <si>
    <t>11CX210124</t>
  </si>
  <si>
    <t>Vũ Trường</t>
  </si>
  <si>
    <t>Giang</t>
  </si>
  <si>
    <t>11CX210125</t>
  </si>
  <si>
    <t>Đỗ Ngọc</t>
  </si>
  <si>
    <t>11CX210126</t>
  </si>
  <si>
    <t>Lý A</t>
  </si>
  <si>
    <t>Chù</t>
  </si>
  <si>
    <t>11CX210127</t>
  </si>
  <si>
    <t>Đông</t>
  </si>
  <si>
    <t>11CX210128</t>
  </si>
  <si>
    <t>Lò Văn</t>
  </si>
  <si>
    <t>11CX210129</t>
  </si>
  <si>
    <t>Nguyễn Hữu</t>
  </si>
  <si>
    <t>11CX210130</t>
  </si>
  <si>
    <t>Đạt</t>
  </si>
  <si>
    <t>11CX210131</t>
  </si>
  <si>
    <t>Nguyễn Bá</t>
  </si>
  <si>
    <t>Khanh</t>
  </si>
  <si>
    <t>11CX210132</t>
  </si>
  <si>
    <t>Vương Văn</t>
  </si>
  <si>
    <t>Lâm</t>
  </si>
  <si>
    <t>11CX210134</t>
  </si>
  <si>
    <t>Tuấn</t>
  </si>
  <si>
    <t>11CX210135</t>
  </si>
  <si>
    <t>Hà Xuân</t>
  </si>
  <si>
    <t>11CX210136</t>
  </si>
  <si>
    <t>Hoàng Quốc</t>
  </si>
  <si>
    <t>Việt</t>
  </si>
  <si>
    <t>11CX210137</t>
  </si>
  <si>
    <t>Ngô Văn</t>
  </si>
  <si>
    <t>Huỳnh</t>
  </si>
  <si>
    <t>11CX210138</t>
  </si>
  <si>
    <t>Quý</t>
  </si>
  <si>
    <t>11CX210139</t>
  </si>
  <si>
    <t>Trần Xuân</t>
  </si>
  <si>
    <t>Hải</t>
  </si>
  <si>
    <t>11CX210140</t>
  </si>
  <si>
    <t>Quân</t>
  </si>
  <si>
    <t>THI GDCT-L1</t>
  </si>
  <si>
    <t>THI GDCT-L2</t>
  </si>
  <si>
    <t>TB GDCT-L1</t>
  </si>
  <si>
    <t>GIÁO DỤC CHÍNH TRỊ (Điểm chữ)</t>
  </si>
  <si>
    <t>GIÁO DỤC CHÍNH TRỊ (Điểm 4)</t>
  </si>
  <si>
    <t>CX21.2</t>
  </si>
  <si>
    <t>11CX210201</t>
  </si>
  <si>
    <t>Mai Xuân</t>
  </si>
  <si>
    <t>Phong</t>
  </si>
  <si>
    <t>11CX210202</t>
  </si>
  <si>
    <t>Kiên</t>
  </si>
  <si>
    <t>11CX210203</t>
  </si>
  <si>
    <t>Ninh</t>
  </si>
  <si>
    <t>11CX210204</t>
  </si>
  <si>
    <t>Đoàn Minh</t>
  </si>
  <si>
    <t>11CX210206</t>
  </si>
  <si>
    <t xml:space="preserve">Vũ Hoàng </t>
  </si>
  <si>
    <t>Thảo</t>
  </si>
  <si>
    <t>11CX210207</t>
  </si>
  <si>
    <t>Lê Xuân</t>
  </si>
  <si>
    <t>Đài</t>
  </si>
  <si>
    <t>11CX210208</t>
  </si>
  <si>
    <t>Trần Văn</t>
  </si>
  <si>
    <t>Hào</t>
  </si>
  <si>
    <t>11CX210209</t>
  </si>
  <si>
    <t>Nguyễn Minh</t>
  </si>
  <si>
    <t>11CX210210</t>
  </si>
  <si>
    <t>Khương</t>
  </si>
  <si>
    <t>11CX210211</t>
  </si>
  <si>
    <t>Nguyễn Phúc Việt</t>
  </si>
  <si>
    <t>11CX210212</t>
  </si>
  <si>
    <t>Trần Tiến</t>
  </si>
  <si>
    <t>11CX210213</t>
  </si>
  <si>
    <t>11CX210214</t>
  </si>
  <si>
    <t>Hạ Văn</t>
  </si>
  <si>
    <t>Ngọc</t>
  </si>
  <si>
    <t>11CX210215</t>
  </si>
  <si>
    <t>Phan Văn</t>
  </si>
  <si>
    <t>Tân</t>
  </si>
  <si>
    <t>11CX210216</t>
  </si>
  <si>
    <t>Nhữ Minh</t>
  </si>
  <si>
    <t>11CX210217</t>
  </si>
  <si>
    <t>Phạm Ngọc</t>
  </si>
  <si>
    <t>Huyến</t>
  </si>
  <si>
    <t>11CX210218</t>
  </si>
  <si>
    <t>Bùi Xuân</t>
  </si>
  <si>
    <t>11CX210219</t>
  </si>
  <si>
    <t>Đoàn Quang</t>
  </si>
  <si>
    <t>Tỉnh</t>
  </si>
  <si>
    <t>11CX210220</t>
  </si>
  <si>
    <t>Phạm Tiến</t>
  </si>
  <si>
    <t>11CX210221</t>
  </si>
  <si>
    <t>11CX210222</t>
  </si>
  <si>
    <t>Đồng Văn</t>
  </si>
  <si>
    <t>Tuyến</t>
  </si>
  <si>
    <t>11CX210223</t>
  </si>
  <si>
    <t>Lê Hữu</t>
  </si>
  <si>
    <t>11CX210224</t>
  </si>
  <si>
    <t>Nguyễn Nhật</t>
  </si>
  <si>
    <t>11CX210225</t>
  </si>
  <si>
    <t>Tú</t>
  </si>
  <si>
    <t>11CX210226</t>
  </si>
  <si>
    <t>Đào Xuân</t>
  </si>
  <si>
    <t>Đoàn</t>
  </si>
  <si>
    <t>11CX210227</t>
  </si>
  <si>
    <t>Hùng</t>
  </si>
  <si>
    <t>11CX210228</t>
  </si>
  <si>
    <t>Lưu Trung</t>
  </si>
  <si>
    <t>Thành</t>
  </si>
  <si>
    <t>11CX210229</t>
  </si>
  <si>
    <t>Nguyễn Tuấn</t>
  </si>
  <si>
    <t>Kiệt</t>
  </si>
  <si>
    <t>11CX210230</t>
  </si>
  <si>
    <t>Thịnh</t>
  </si>
  <si>
    <t>11CX210231</t>
  </si>
  <si>
    <t>11CX210232</t>
  </si>
  <si>
    <t>Vũ Đình</t>
  </si>
  <si>
    <t>11CX210233</t>
  </si>
  <si>
    <t xml:space="preserve">Hoàng </t>
  </si>
  <si>
    <t>Thái</t>
  </si>
  <si>
    <t>11CX210234</t>
  </si>
  <si>
    <t>Đinh Việt</t>
  </si>
  <si>
    <t>11CX210235</t>
  </si>
  <si>
    <t xml:space="preserve">Đỗ Quốc </t>
  </si>
  <si>
    <t>Trung</t>
  </si>
  <si>
    <t>11CX210236</t>
  </si>
  <si>
    <t>11CX210237</t>
  </si>
  <si>
    <t>Luận</t>
  </si>
  <si>
    <t>11CX210238</t>
  </si>
  <si>
    <t>Lê Quang</t>
  </si>
  <si>
    <t>Quốc</t>
  </si>
  <si>
    <t>11CX210239</t>
  </si>
  <si>
    <t>Nguyễn Ngọc</t>
  </si>
  <si>
    <t>Nguyên</t>
  </si>
  <si>
    <t>11CX210240</t>
  </si>
  <si>
    <t xml:space="preserve">Phùng Văn </t>
  </si>
  <si>
    <t>Thiện</t>
  </si>
  <si>
    <t>11CX210241</t>
  </si>
  <si>
    <t>Đinh Đức</t>
  </si>
  <si>
    <t>Tiến</t>
  </si>
  <si>
    <t>CX21.3</t>
  </si>
  <si>
    <t>11CX210302</t>
  </si>
  <si>
    <t>Nguyễn Cao</t>
  </si>
  <si>
    <t>11CX210304</t>
  </si>
  <si>
    <t>Trần Hữu</t>
  </si>
  <si>
    <t>11CX210305</t>
  </si>
  <si>
    <t>Hà Mạnh</t>
  </si>
  <si>
    <t>11CX210306</t>
  </si>
  <si>
    <t>Lê Ngọc</t>
  </si>
  <si>
    <t>11CX210307</t>
  </si>
  <si>
    <t>Lê Trần Trung</t>
  </si>
  <si>
    <t>11CX210308</t>
  </si>
  <si>
    <t>Hoàng Nhật</t>
  </si>
  <si>
    <t>11CX210309</t>
  </si>
  <si>
    <t>Nhữ Trọng</t>
  </si>
  <si>
    <t>11CX210311</t>
  </si>
  <si>
    <t>Lê Minh</t>
  </si>
  <si>
    <t>Thọ</t>
  </si>
  <si>
    <t>11CX210312</t>
  </si>
  <si>
    <t>Tống Đức</t>
  </si>
  <si>
    <t>Thuận</t>
  </si>
  <si>
    <t>11CX210313</t>
  </si>
  <si>
    <t>Trưởng</t>
  </si>
  <si>
    <t>11CX210314</t>
  </si>
  <si>
    <t>Hoàng Việt</t>
  </si>
  <si>
    <t>Tùng</t>
  </si>
  <si>
    <t>11CX210315</t>
  </si>
  <si>
    <t>Trịnh Tùng</t>
  </si>
  <si>
    <t>11CX210316</t>
  </si>
  <si>
    <t>Lê Anh</t>
  </si>
  <si>
    <t>11CX210317</t>
  </si>
  <si>
    <t>Nguyễn Quang</t>
  </si>
  <si>
    <t>11CX210318</t>
  </si>
  <si>
    <t>Lê Đức</t>
  </si>
  <si>
    <t>11CX210319</t>
  </si>
  <si>
    <t xml:space="preserve">Trần </t>
  </si>
  <si>
    <t>Sinh</t>
  </si>
  <si>
    <t>11CX210320</t>
  </si>
  <si>
    <t>Vương Danh</t>
  </si>
  <si>
    <t>11CX210321</t>
  </si>
  <si>
    <t>Hồ Văn</t>
  </si>
  <si>
    <t>11CX210322</t>
  </si>
  <si>
    <t>11CX210323</t>
  </si>
  <si>
    <t>Nguyễn Duy</t>
  </si>
  <si>
    <t>Hiếu</t>
  </si>
  <si>
    <t>11CX210324</t>
  </si>
  <si>
    <t>Nguyễn Anh</t>
  </si>
  <si>
    <t>11CX210325</t>
  </si>
  <si>
    <t>Trần Thanh</t>
  </si>
  <si>
    <t>Sơn</t>
  </si>
  <si>
    <t>11CX210326</t>
  </si>
  <si>
    <t>Tài</t>
  </si>
  <si>
    <t>11CX210327</t>
  </si>
  <si>
    <t>11CX210328</t>
  </si>
  <si>
    <t>Đoàn Tuấn</t>
  </si>
  <si>
    <t>11CX210329</t>
  </si>
  <si>
    <t>Nguyễn Huy</t>
  </si>
  <si>
    <t>11CX210330</t>
  </si>
  <si>
    <t>11CX210331</t>
  </si>
  <si>
    <t>Cháng Quốc</t>
  </si>
  <si>
    <t>11CX210332</t>
  </si>
  <si>
    <t xml:space="preserve">Vũ Tiến </t>
  </si>
  <si>
    <t>11CX210333</t>
  </si>
  <si>
    <t>Đỗ Viết Xuân</t>
  </si>
  <si>
    <t>11CX210334</t>
  </si>
  <si>
    <t>11CX210337</t>
  </si>
  <si>
    <t>CX21.4</t>
  </si>
  <si>
    <t>11CX210401</t>
  </si>
  <si>
    <t>11CX210402</t>
  </si>
  <si>
    <t>Bùi Văn</t>
  </si>
  <si>
    <t>11CX210403</t>
  </si>
  <si>
    <t>Hà Văn</t>
  </si>
  <si>
    <t>11CX210404</t>
  </si>
  <si>
    <t>Vũ Văn</t>
  </si>
  <si>
    <t>Tuân</t>
  </si>
  <si>
    <t>11CX210405</t>
  </si>
  <si>
    <t>Trần Hải</t>
  </si>
  <si>
    <t>11CX210406</t>
  </si>
  <si>
    <t xml:space="preserve">Trần Quốc </t>
  </si>
  <si>
    <t>Bảo</t>
  </si>
  <si>
    <t>11CX210407</t>
  </si>
  <si>
    <t>11CX210408</t>
  </si>
  <si>
    <t>Đặng Anh</t>
  </si>
  <si>
    <t>11CX210409</t>
  </si>
  <si>
    <t>Lưu Văn</t>
  </si>
  <si>
    <t>Thanh</t>
  </si>
  <si>
    <t>11CX210410</t>
  </si>
  <si>
    <t>Đinh Duy</t>
  </si>
  <si>
    <t>11CX210411</t>
  </si>
  <si>
    <t>11CX210412</t>
  </si>
  <si>
    <t>Trần Quang</t>
  </si>
  <si>
    <t>Thế</t>
  </si>
  <si>
    <t>11CX210413</t>
  </si>
  <si>
    <t xml:space="preserve">Nguyễn Hào </t>
  </si>
  <si>
    <t>11CX210414</t>
  </si>
  <si>
    <t>Tống Văn</t>
  </si>
  <si>
    <t>Chiến</t>
  </si>
  <si>
    <t>11CX210415</t>
  </si>
  <si>
    <t>Bùi Đắc</t>
  </si>
  <si>
    <t>11CX210416</t>
  </si>
  <si>
    <t>Hoàng Thị</t>
  </si>
  <si>
    <t>Hiền</t>
  </si>
  <si>
    <t>11CX210417</t>
  </si>
  <si>
    <t>Ngọ Doãn</t>
  </si>
  <si>
    <t>11CX210418</t>
  </si>
  <si>
    <t>Lộc Văn</t>
  </si>
  <si>
    <t>11CX210419</t>
  </si>
  <si>
    <t xml:space="preserve">Nguyễn Thị </t>
  </si>
  <si>
    <t>Thơm</t>
  </si>
  <si>
    <t>11CX210420</t>
  </si>
  <si>
    <t>Bùi Anh</t>
  </si>
  <si>
    <t>11CX210421</t>
  </si>
  <si>
    <t>Nguyễn Thị Hồng</t>
  </si>
  <si>
    <t>Nhung</t>
  </si>
  <si>
    <t>11CX210422</t>
  </si>
  <si>
    <t>Nguyễn Hùng</t>
  </si>
  <si>
    <t>Vĩ</t>
  </si>
  <si>
    <t>11CX210423</t>
  </si>
  <si>
    <t>Lê Sỹ</t>
  </si>
  <si>
    <t>Khánh</t>
  </si>
  <si>
    <t>11CX210424</t>
  </si>
  <si>
    <t>Vinh</t>
  </si>
  <si>
    <t>11CX210425</t>
  </si>
  <si>
    <t>Đô</t>
  </si>
  <si>
    <t>11CX210426</t>
  </si>
  <si>
    <t>Hoàng Văn</t>
  </si>
  <si>
    <t>Thuyên</t>
  </si>
  <si>
    <t>11CX210427</t>
  </si>
  <si>
    <t>Vũ Phương</t>
  </si>
  <si>
    <t>11CX210428</t>
  </si>
  <si>
    <t>Đoàn Hữu</t>
  </si>
  <si>
    <t>Liêm</t>
  </si>
  <si>
    <t>11CX210429</t>
  </si>
  <si>
    <t>11CX210430</t>
  </si>
  <si>
    <t>Phạm Anh</t>
  </si>
  <si>
    <t>11CX210431</t>
  </si>
  <si>
    <t>Lưu Đạt</t>
  </si>
  <si>
    <t>11CX210432</t>
  </si>
  <si>
    <t>Triều</t>
  </si>
  <si>
    <t>11CX210433</t>
  </si>
  <si>
    <t>Lê Duy</t>
  </si>
  <si>
    <t>11CX210435</t>
  </si>
  <si>
    <t>Đỗ Công</t>
  </si>
  <si>
    <t>Hậu</t>
  </si>
  <si>
    <t>11CX210436</t>
  </si>
  <si>
    <t>Phạm Văn</t>
  </si>
  <si>
    <t>Trọng</t>
  </si>
  <si>
    <t>11CX210437</t>
  </si>
  <si>
    <t>Hoàng Trung</t>
  </si>
  <si>
    <t>11CX210438</t>
  </si>
  <si>
    <t>Nguyễn Trọng</t>
  </si>
  <si>
    <t>Lượng</t>
  </si>
  <si>
    <t>11CX210439</t>
  </si>
  <si>
    <t>Bùi Thanh</t>
  </si>
  <si>
    <t>Cương</t>
  </si>
  <si>
    <t>11CX210440</t>
  </si>
  <si>
    <t xml:space="preserve">Đào Trọng </t>
  </si>
  <si>
    <t>11CX210441</t>
  </si>
  <si>
    <t>Nguyễn Quốc</t>
  </si>
  <si>
    <t>11CX210442</t>
  </si>
  <si>
    <t>Nguyễn Kế</t>
  </si>
  <si>
    <t>11CX210443</t>
  </si>
  <si>
    <t>Trần Ngọc</t>
  </si>
  <si>
    <t>Dương</t>
  </si>
  <si>
    <t>11CX210444</t>
  </si>
  <si>
    <t>Diễn</t>
  </si>
  <si>
    <t>11CX210445</t>
  </si>
  <si>
    <t>Kiều Đăng</t>
  </si>
  <si>
    <t>11CX210446</t>
  </si>
  <si>
    <t>Đỗ Minh</t>
  </si>
  <si>
    <t>11CX210447</t>
  </si>
  <si>
    <t>11CX210448</t>
  </si>
  <si>
    <t>11CX210449</t>
  </si>
  <si>
    <t>QĐXT số 32 ngày 18/01/2021</t>
  </si>
  <si>
    <t>QĐXT số 32 ngày 18/01/2022</t>
  </si>
  <si>
    <t xml:space="preserve">XÉT LÊN LỚP
HỌC KỲ I
</t>
  </si>
  <si>
    <t>THI GIÁO DỤC CHÍNH TRỊ-L1</t>
  </si>
  <si>
    <t>20/04/1999</t>
  </si>
  <si>
    <t>10/02/2002</t>
  </si>
  <si>
    <t>19/06/2001</t>
  </si>
  <si>
    <t>18/09/1997</t>
  </si>
  <si>
    <t>07/01/1999</t>
  </si>
  <si>
    <t>27/11/2000</t>
  </si>
  <si>
    <t>30/8/1998</t>
  </si>
  <si>
    <t>29/01/1998</t>
  </si>
  <si>
    <t>23/12/2001</t>
  </si>
  <si>
    <t>01/01/2001</t>
  </si>
  <si>
    <t>16/04/1979</t>
  </si>
  <si>
    <t>05/06/1987</t>
  </si>
  <si>
    <t>20/03/2001</t>
  </si>
  <si>
    <t>10/10/2002</t>
  </si>
  <si>
    <t>18/04/2002</t>
  </si>
  <si>
    <t>30/01/2002</t>
  </si>
  <si>
    <t>7/10/2002</t>
  </si>
  <si>
    <t>10/06/2002</t>
  </si>
  <si>
    <t>07/08/2002</t>
  </si>
  <si>
    <t>27/08/2002</t>
  </si>
  <si>
    <t>05/09/2001</t>
  </si>
  <si>
    <t>15/02/2000</t>
  </si>
  <si>
    <t>05/10/2002</t>
  </si>
  <si>
    <t>05/11/2002</t>
  </si>
  <si>
    <t>25/01/2002</t>
  </si>
  <si>
    <t>08/03/2002</t>
  </si>
  <si>
    <t>10/03/2002</t>
  </si>
  <si>
    <t>12/02/1997</t>
  </si>
  <si>
    <t>20/12/1992</t>
  </si>
  <si>
    <t>04/09/2001</t>
  </si>
  <si>
    <t>19/11/2002</t>
  </si>
  <si>
    <t xml:space="preserve">Viện quân y 103 </t>
  </si>
  <si>
    <t>Yên Mô - Ninh Bình</t>
  </si>
  <si>
    <t>Bệnh xá K850 - Tân Lạc - Hòa Bình</t>
  </si>
  <si>
    <t>Ba Bể - Bắc Kạn</t>
  </si>
  <si>
    <t>Ứng Hòa - Hà Nội</t>
  </si>
  <si>
    <t>Phúc Thọ - Hà Nội</t>
  </si>
  <si>
    <t>Gia Viễn - Ninh Bình</t>
  </si>
  <si>
    <t>Ý Yên - Nam Định</t>
  </si>
  <si>
    <t>Bệnh viện phụ sản- Hà Nội</t>
  </si>
  <si>
    <t>Sóc Sơn - Hà Nội</t>
  </si>
  <si>
    <t>TP Thanh Hóa</t>
  </si>
  <si>
    <t>Trực Ninh - Nam Định</t>
  </si>
  <si>
    <t>TP Nam Định - Nam Định</t>
  </si>
  <si>
    <t>Tĩnh Gia - Thanh Hóa</t>
  </si>
  <si>
    <t>Yên Phong - Bắc Ninh</t>
  </si>
  <si>
    <t>Hoa Lư - Ninh Bình</t>
  </si>
  <si>
    <t>Lạc Thủy - Hòa Bình</t>
  </si>
  <si>
    <t>Hà Nội</t>
  </si>
  <si>
    <t>Mù Cang Chải - Yên Bái</t>
  </si>
  <si>
    <t>Văn Chấn - Yên Bái</t>
  </si>
  <si>
    <t>Thuận Châu - Sơn La</t>
  </si>
  <si>
    <t>Thọ Xuân - Thanh Hóa</t>
  </si>
  <si>
    <t>Quốc Oai - Hà Nội</t>
  </si>
  <si>
    <t>Hà Trung - Thanh Hóa</t>
  </si>
  <si>
    <t>Yên Khánh - Ninh Bình</t>
  </si>
  <si>
    <t>Tiền Hải - Thái Bình</t>
  </si>
  <si>
    <t>Cẩm Khê - Phú Thọ</t>
  </si>
  <si>
    <t>Bắc Giang - Hà Giang</t>
  </si>
  <si>
    <t>07/06/2002</t>
  </si>
  <si>
    <t>02/12/2002</t>
  </si>
  <si>
    <t>12/03/1981</t>
  </si>
  <si>
    <t>21/04/2002</t>
  </si>
  <si>
    <t>01/12/2001</t>
  </si>
  <si>
    <t>30/12/2002</t>
  </si>
  <si>
    <t>06/04/2002</t>
  </si>
  <si>
    <t>28/10/2002</t>
  </si>
  <si>
    <t>14/02/2002</t>
  </si>
  <si>
    <t>06/09/2002</t>
  </si>
  <si>
    <t>05/08/2002</t>
  </si>
  <si>
    <t>09/10/2001</t>
  </si>
  <si>
    <t>19/09/2002</t>
  </si>
  <si>
    <t>26/04/2002</t>
  </si>
  <si>
    <t>02/07/2002</t>
  </si>
  <si>
    <t>09/08/2002</t>
  </si>
  <si>
    <t>22/12/2002</t>
  </si>
  <si>
    <t>29/01/2002</t>
  </si>
  <si>
    <t>12/12/2002</t>
  </si>
  <si>
    <t>10/12/2002</t>
  </si>
  <si>
    <t>10/10/2001</t>
  </si>
  <si>
    <t>02/01/2002</t>
  </si>
  <si>
    <t>13/02/2002</t>
  </si>
  <si>
    <t>25/02/2002</t>
  </si>
  <si>
    <t>29/08/2002</t>
  </si>
  <si>
    <t>14/05/2001</t>
  </si>
  <si>
    <t>15/06/2002</t>
  </si>
  <si>
    <t>20/11/2001</t>
  </si>
  <si>
    <t>21/01/2002</t>
  </si>
  <si>
    <t>31/01/2002</t>
  </si>
  <si>
    <t>26/08/2002</t>
  </si>
  <si>
    <t>06/11/2002</t>
  </si>
  <si>
    <t>14/11/2002</t>
  </si>
  <si>
    <t>21/12/2002</t>
  </si>
  <si>
    <t>21/08/2002</t>
  </si>
  <si>
    <t>17/06/2002</t>
  </si>
  <si>
    <t>11/06/2001</t>
  </si>
  <si>
    <t>13/09/2002</t>
  </si>
  <si>
    <t>Xuân Trường - Nam Định</t>
  </si>
  <si>
    <t>Thủy Nguyên - TP Hải Phòng</t>
  </si>
  <si>
    <t>Cà Mau</t>
  </si>
  <si>
    <t>Nam Trực - Nam Định</t>
  </si>
  <si>
    <t>Tiên Du - Bắc Ninh</t>
  </si>
  <si>
    <t>Thanh Oai - Hà Nội</t>
  </si>
  <si>
    <t>Thái Thụy - Thái Bình</t>
  </si>
  <si>
    <t>Vĩnh Tường - Vĩnh Phúc</t>
  </si>
  <si>
    <t>Yên Dũng - Bắc Giang</t>
  </si>
  <si>
    <t>Thanh Liêm - Hà Nam</t>
  </si>
  <si>
    <t>Thạch Thành - Thanh Hóa</t>
  </si>
  <si>
    <t>Nam Sách - Hải Dương</t>
  </si>
  <si>
    <t>Thiệu Hóa - Thanh Hóa</t>
  </si>
  <si>
    <t>Vũ Thư - Thái Bình</t>
  </si>
  <si>
    <t>Như Thanh - Thanh Hóa</t>
  </si>
  <si>
    <t>Mỹ Đức - Hà Nội</t>
  </si>
  <si>
    <t>Bình Giang - Hải Dương</t>
  </si>
  <si>
    <t>Mộc Châu - Sơn La</t>
  </si>
  <si>
    <t>Cư M'gar - Đăk Lăk</t>
  </si>
  <si>
    <t>Thị trấn Đoan Hùng - Phú Thọ</t>
  </si>
  <si>
    <t>Đoan Hùng - Phú Thọ</t>
  </si>
  <si>
    <t>Ba Vì - Hà Nội</t>
  </si>
  <si>
    <t>Giao Thủy - Nam Định</t>
  </si>
  <si>
    <t>QĐ chuyển lớp CX21.3</t>
  </si>
  <si>
    <t>12/04/2002</t>
  </si>
  <si>
    <t>01/01/2002</t>
  </si>
  <si>
    <t>08/10/2002</t>
  </si>
  <si>
    <t>21/11/2001</t>
  </si>
  <si>
    <t>06/07/2002</t>
  </si>
  <si>
    <t>25/09/2001</t>
  </si>
  <si>
    <t>11/08/1999</t>
  </si>
  <si>
    <t>12/10/2002</t>
  </si>
  <si>
    <t>04/01/2002</t>
  </si>
  <si>
    <t>09/07/2002</t>
  </si>
  <si>
    <t>10/04/2001</t>
  </si>
  <si>
    <t>24/10/2001</t>
  </si>
  <si>
    <t>13/11/2001</t>
  </si>
  <si>
    <t>22/01/2001</t>
  </si>
  <si>
    <t>10/05/2001</t>
  </si>
  <si>
    <t>04/03/2000</t>
  </si>
  <si>
    <t>10/12/1997</t>
  </si>
  <si>
    <t>25/05/2002</t>
  </si>
  <si>
    <t>07/10/2002</t>
  </si>
  <si>
    <t>15/01/2002</t>
  </si>
  <si>
    <t>19/02/2002</t>
  </si>
  <si>
    <t>19/05/2002</t>
  </si>
  <si>
    <t>26/06/2002</t>
  </si>
  <si>
    <t>27/12/2001</t>
  </si>
  <si>
    <t>17/07/2002</t>
  </si>
  <si>
    <t>17/01/1998</t>
  </si>
  <si>
    <t>22/05/2001</t>
  </si>
  <si>
    <t>16/08/1998</t>
  </si>
  <si>
    <t>01/10/2002</t>
  </si>
  <si>
    <t>01/02/2002</t>
  </si>
  <si>
    <t>08/09/2002</t>
  </si>
  <si>
    <t>02/11/2002</t>
  </si>
  <si>
    <t>15/10/2002</t>
  </si>
  <si>
    <t>29/03/2002</t>
  </si>
  <si>
    <t>Bình Lục - Hà Nam</t>
  </si>
  <si>
    <t>Tây Mỗ - Nam Từ Liêm - Hà Nội</t>
  </si>
  <si>
    <t>Hoằng Hóa - Thanh Hóa</t>
  </si>
  <si>
    <t>Bệnh viện phụ sản Từ Dũ - TP Hồ Chí Minh</t>
  </si>
  <si>
    <t>Gia Lâm - Hà Nội</t>
  </si>
  <si>
    <t>Bệnh viện Hà Nam</t>
  </si>
  <si>
    <t>Bệnh viện phụ sản Hà Nội</t>
  </si>
  <si>
    <t>Bệnh viện tỉnh Lai Châu</t>
  </si>
  <si>
    <t>Thanh Thủy - Phú Thọ</t>
  </si>
  <si>
    <t>Thường Tín - Hà Nội</t>
  </si>
  <si>
    <t>Sầm Sơn - Thanh Hóa</t>
  </si>
  <si>
    <t>Lương Tài - Bắc Ninh</t>
  </si>
  <si>
    <t>Quỳnh Lưu - Nghệ An</t>
  </si>
  <si>
    <t>Đan Phượng - Hà Nội</t>
  </si>
  <si>
    <t>Phú Xuyên - Hà Nội</t>
  </si>
  <si>
    <t>Hải Hậu - Nam Định</t>
  </si>
  <si>
    <t>Bệnh viện Bảo Lộc - Lâm Đồng</t>
  </si>
  <si>
    <t>Yên Bình - Yên Bái</t>
  </si>
  <si>
    <t>Bệnh viện đa khoa tỉnh Sơn La - TP Sơn La</t>
  </si>
  <si>
    <t>Xín Mần - Hà Giang</t>
  </si>
  <si>
    <t>Văn Yên - Yên Bái</t>
  </si>
  <si>
    <t>Đô Lương - Nghệ An</t>
  </si>
  <si>
    <t>Kim Sơn - Ninh Bình</t>
  </si>
  <si>
    <t>Đông Hưng - Thái Bình</t>
  </si>
  <si>
    <t>QĐ chuyển lớp CKT18</t>
  </si>
  <si>
    <t>01/09/2002</t>
  </si>
  <si>
    <t>25/12/1998</t>
  </si>
  <si>
    <t>26/02/1998</t>
  </si>
  <si>
    <t>06/09/1999</t>
  </si>
  <si>
    <t>20/07/1999</t>
  </si>
  <si>
    <t>22/06/2020</t>
  </si>
  <si>
    <t>24/07/2002</t>
  </si>
  <si>
    <t>21/09/2001</t>
  </si>
  <si>
    <t>05/09/2020</t>
  </si>
  <si>
    <t>25/09/1997</t>
  </si>
  <si>
    <t>09/09/2002</t>
  </si>
  <si>
    <t>14/07/1999</t>
  </si>
  <si>
    <t>17/02/2001</t>
  </si>
  <si>
    <t>25/09/2002</t>
  </si>
  <si>
    <t>05/08/2001</t>
  </si>
  <si>
    <t>01/10/2001</t>
  </si>
  <si>
    <t>26/02/1999</t>
  </si>
  <si>
    <t>23/04/2002</t>
  </si>
  <si>
    <t>14/04/2002</t>
  </si>
  <si>
    <t>31/05/2002</t>
  </si>
  <si>
    <t>24/08/2001</t>
  </si>
  <si>
    <t>10/03/1980</t>
  </si>
  <si>
    <t>19/07/2001</t>
  </si>
  <si>
    <t>09/12/1998</t>
  </si>
  <si>
    <t>08/04/2002</t>
  </si>
  <si>
    <t>06/02/2000</t>
  </si>
  <si>
    <t>18/02/1998</t>
  </si>
  <si>
    <t>13/11/1998</t>
  </si>
  <si>
    <t>21/06/2002</t>
  </si>
  <si>
    <t>20/10/1999</t>
  </si>
  <si>
    <t>19/01/2002</t>
  </si>
  <si>
    <t>05/10/1979</t>
  </si>
  <si>
    <t>12/09/1999</t>
  </si>
  <si>
    <t>08/05/2001</t>
  </si>
  <si>
    <t>07/07/1997</t>
  </si>
  <si>
    <t>10/06/1999</t>
  </si>
  <si>
    <t>Nữ</t>
  </si>
  <si>
    <t>Bệnh viện tỉnh Yên Bái</t>
  </si>
  <si>
    <t>Chợ Đồn - Bắc Kạn</t>
  </si>
  <si>
    <t>Tràng Đà - TP Tuyên Quang</t>
  </si>
  <si>
    <t>Thanh Ba - Phú Thọ</t>
  </si>
  <si>
    <t>Ân Thi - Hưng Yên</t>
  </si>
  <si>
    <t>Hậu Lộc - Thanh Hóa</t>
  </si>
  <si>
    <t>Chi Lăng - Lạng Sơn</t>
  </si>
  <si>
    <t>Thuận Thành - Bắc Ninh</t>
  </si>
  <si>
    <t>Tiên Lữ - Hưng Yên</t>
  </si>
  <si>
    <t>Quảng Hòa - Cao Bằng</t>
  </si>
  <si>
    <t>Hàm Yên - Tuyên Quang</t>
  </si>
  <si>
    <t>Đống Đa - Hà Nội</t>
  </si>
  <si>
    <t>Nga Sơn - Thanh Hóa</t>
  </si>
  <si>
    <t>Thanh Chương - NGhệ An</t>
  </si>
  <si>
    <t>Bắc Từ Liêm - Hà Nội</t>
  </si>
  <si>
    <t>Ngân Sơn - Bắc Kạn</t>
  </si>
  <si>
    <t>Quế Võ - Bắc Ninh</t>
  </si>
  <si>
    <t>Thanh Xuân - Hà Nội</t>
  </si>
  <si>
    <t>SỐ TC TÍCH LŨY</t>
  </si>
  <si>
    <t>TB TÍCH LŨY</t>
  </si>
  <si>
    <t>TB TÍCH LŨY (TEXT)</t>
  </si>
  <si>
    <t>11CX200317</t>
  </si>
  <si>
    <t>Lý Ngô</t>
  </si>
  <si>
    <t>Trùng Khánh - Cao Bằng</t>
  </si>
  <si>
    <t>QĐ 34 19/1/2021 bố trí sinh viên từ CX20.3</t>
  </si>
  <si>
    <t>NGOẠI NGỮ 2-L1</t>
  </si>
  <si>
    <t>NGOẠI NGỮ 2-L2</t>
  </si>
  <si>
    <t>TB NGOẠI NGỮ 2-L1</t>
  </si>
  <si>
    <t>NGOẠI NGỮ 2 (2TC)</t>
  </si>
  <si>
    <t>NGOẠI NGỮ 2(2TC)11</t>
  </si>
  <si>
    <t>NGOẠI NGỮ 2 (Điểm chữ)</t>
  </si>
  <si>
    <t>NGOẠI NGỮ 2 (Điểm 4)</t>
  </si>
  <si>
    <t>NGOẠI NGỮ 2 -11</t>
  </si>
  <si>
    <t>NGOẠI NGỮ 2(2TC)</t>
  </si>
  <si>
    <t>Nợ môn</t>
  </si>
  <si>
    <t>Số TC nợ</t>
  </si>
  <si>
    <t>Ngoại ngữ</t>
  </si>
  <si>
    <t>Tin học</t>
  </si>
  <si>
    <t>Vật liệu XD</t>
  </si>
  <si>
    <t>Ghi chú:</t>
  </si>
  <si>
    <t>Ô được tô màu cam là chưa có điểm (hoặc chưa được thi) lần 2</t>
  </si>
  <si>
    <t>Giáo dục Chính trị</t>
  </si>
  <si>
    <t>Pháp luật đại cương</t>
  </si>
  <si>
    <t>Vẽ xây dựng</t>
  </si>
  <si>
    <t xml:space="preserve">XÉT LÊN LỚP
HỌC KỲ I   ( TBC TL)
</t>
  </si>
  <si>
    <t xml:space="preserve">XÉT LÊN LỚP
HỌC KỲ I       (TBC HỌC KỲ)
</t>
  </si>
  <si>
    <t>Thao</t>
  </si>
  <si>
    <t>TBC HỌC KỲ 1 (THANG 10)</t>
  </si>
  <si>
    <t>TBC HỌC KỲ 1 (THANG 4)</t>
  </si>
  <si>
    <t>TB TÍCH LŨY (THANG 10)</t>
  </si>
  <si>
    <t>TB TÍCH LŨY (THANG 4)</t>
  </si>
  <si>
    <t>(NN2,chct,plxd, tđ, chđnm, kct, kcbtct)</t>
  </si>
  <si>
    <t>QĐ xóa tên 90 ngày 15/03/2021</t>
  </si>
  <si>
    <t>QĐ xóa tên 90 15/3/2021</t>
  </si>
  <si>
    <t>QĐ xóa tên 90 15/3/2022</t>
  </si>
  <si>
    <t>QĐ xóa tên 90 15/3/2023</t>
  </si>
  <si>
    <t>QĐ xóa tên 90 15/3/2024</t>
  </si>
  <si>
    <t xml:space="preserve">XÉT LÊN LỚP
HỌC KỲ I ( TBC TL)
</t>
  </si>
  <si>
    <t>11CX190444</t>
  </si>
  <si>
    <t>10/02/2000</t>
  </si>
  <si>
    <t>Tam Đường - Lai Châu</t>
  </si>
  <si>
    <t>TB TÍCH LŨY (THANG 10) TEXT</t>
  </si>
  <si>
    <t xml:space="preserve">TB TÍCH LŨY (THANG 10) TEXT </t>
  </si>
  <si>
    <t xml:space="preserve"> Hải Dương</t>
  </si>
  <si>
    <t xml:space="preserve"> Ninh Bình</t>
  </si>
  <si>
    <t xml:space="preserve"> Hòa Bình</t>
  </si>
  <si>
    <t xml:space="preserve"> Hà Nội</t>
  </si>
  <si>
    <t xml:space="preserve"> Nam Định</t>
  </si>
  <si>
    <t xml:space="preserve"> Thanh Hóa</t>
  </si>
  <si>
    <t xml:space="preserve"> Bắc Ninh</t>
  </si>
  <si>
    <t xml:space="preserve"> Yên Bái</t>
  </si>
  <si>
    <t xml:space="preserve"> Sơn La</t>
  </si>
  <si>
    <t xml:space="preserve"> Phú Thọ</t>
  </si>
  <si>
    <t xml:space="preserve"> Hà Giang</t>
  </si>
  <si>
    <t>Thanh Hóa</t>
  </si>
  <si>
    <t xml:space="preserve"> TP Hải Phòng</t>
  </si>
  <si>
    <t xml:space="preserve"> Thái Bình</t>
  </si>
  <si>
    <t xml:space="preserve"> Vĩnh Phúc</t>
  </si>
  <si>
    <t xml:space="preserve"> Bắc Giang</t>
  </si>
  <si>
    <t xml:space="preserve"> Hà Nam</t>
  </si>
  <si>
    <t xml:space="preserve"> Đăk Lăk</t>
  </si>
  <si>
    <t xml:space="preserve"> TP Hồ Chí Minh</t>
  </si>
  <si>
    <t xml:space="preserve"> Nghệ An</t>
  </si>
  <si>
    <t xml:space="preserve"> Lâm Đồng</t>
  </si>
  <si>
    <t xml:space="preserve"> TP Sơn La</t>
  </si>
  <si>
    <t xml:space="preserve"> Cao Bằng</t>
  </si>
  <si>
    <t>Hà Nam</t>
  </si>
  <si>
    <t xml:space="preserve"> Bắc Kạn</t>
  </si>
  <si>
    <t xml:space="preserve"> TP Tuyên Quang</t>
  </si>
  <si>
    <t xml:space="preserve"> Hưng Yên</t>
  </si>
  <si>
    <t xml:space="preserve"> Lạng Sơn</t>
  </si>
  <si>
    <t xml:space="preserve"> Tuyên Quang</t>
  </si>
  <si>
    <t xml:space="preserve"> Lai Châu</t>
  </si>
  <si>
    <t>Yên Bái</t>
  </si>
  <si>
    <t xml:space="preserve"> Nhhệ An</t>
  </si>
  <si>
    <t>Quê quán</t>
  </si>
  <si>
    <t>GDTC THANG 10</t>
  </si>
  <si>
    <t>GDTC THANG 10 TEXT</t>
  </si>
  <si>
    <t>GDTC (Điểm 4) TEXT</t>
  </si>
  <si>
    <t>GDTC (2TC) SỐ TC</t>
  </si>
  <si>
    <t>GDQP THANG 10</t>
  </si>
  <si>
    <t>GDQP THANG 10 TEXT</t>
  </si>
  <si>
    <t>GDQP (Điểm 4) TEXT</t>
  </si>
  <si>
    <t>GDQP(3TC) SỐ TC</t>
  </si>
  <si>
    <t>GIÁO DỤC CHÍNH TRỊ (5TC) THANG 10</t>
  </si>
  <si>
    <t>GIÁO DỤC CHÍNH TRỊ (5TC) THANG 10 TEXT</t>
  </si>
  <si>
    <t>GIÁO DỤC CHÍNH TRỊ  ĐIỂM 4 (TEXT)</t>
  </si>
  <si>
    <t>GIÁO DỤC CHÍNH TRỊ (5TC) SỐ TC</t>
  </si>
  <si>
    <t>GIÁO DỤC CHÍNH TRỊ (5TC) TÍCH LŨY</t>
  </si>
  <si>
    <t>PHÁP LUẬT ĐC (2TC) THANG 10</t>
  </si>
  <si>
    <t>PHÁP LUẬT ĐC (2TC) THANG 10 TEXT</t>
  </si>
  <si>
    <t>PLĐC ĐỂM 4  (TEXT)</t>
  </si>
  <si>
    <t>PLĐC (2TC) SỐ TC</t>
  </si>
  <si>
    <t>PLĐC (2TC) TÍCH LŨY</t>
  </si>
  <si>
    <t>NGOẠI NGỮ 1 (3TC) THANG 10</t>
  </si>
  <si>
    <t>NGOẠI NGỮ 1 (3TC) THANG 10 TEXT</t>
  </si>
  <si>
    <t>NGOẠI NGỮ 1 ĐIỂM 4 (TEXT)</t>
  </si>
  <si>
    <t>NGOẠI NGỮ 1(3TC) SỐ TC</t>
  </si>
  <si>
    <t>NGOẠI NGỮ 1(3TC) TÍCH LŨY</t>
  </si>
  <si>
    <t>VẼ XD1 (3TC) THANG 10</t>
  </si>
  <si>
    <t>VẼ XD1 (3TC) THANG 10 TEXT</t>
  </si>
  <si>
    <t>VẼ XD1  ĐIỂM 4 TEXT</t>
  </si>
  <si>
    <t>VẼ XD1 (3TC) SỐ TC</t>
  </si>
  <si>
    <t>VẼ XD1 (3TC) TÍCH LŨY</t>
  </si>
  <si>
    <t>VLXD (2TC) THANG 10</t>
  </si>
  <si>
    <t>VLXD (2TC) THANG 10 TEXT</t>
  </si>
  <si>
    <t>VLXD ĐIỂM 4 TEXT</t>
  </si>
  <si>
    <t>VLXD (2TC) SỐ TC</t>
  </si>
  <si>
    <t>VLXD (2TC) TÍCH LŨY</t>
  </si>
  <si>
    <t xml:space="preserve">TIN HỌC (Điểm 4) </t>
  </si>
  <si>
    <t>TIN HỌC ĐIỂM 4 TEXT</t>
  </si>
  <si>
    <t>TIN HỌC(3TC) SỐ TC</t>
  </si>
  <si>
    <t>TIN HỌC (3TC) TÍCH LŨY</t>
  </si>
  <si>
    <t>PLĐC (Điểm 4) TEXT</t>
  </si>
  <si>
    <t>CHÍNH TRỊ (4TC)THANG 10</t>
  </si>
  <si>
    <t>CHÍNH TRỊ (4TC) THANG 10 TEXT</t>
  </si>
  <si>
    <t>CHÍNH TRỊ (Điểm 4) TEXT</t>
  </si>
  <si>
    <t>CHÍNH TRỊ (4TC) SỐ TC</t>
  </si>
  <si>
    <t>CHÍNH TRỊ (4TC) TÍCH LŨY</t>
  </si>
  <si>
    <t>NGOẠI NGỮ 1 (Điểm 4) TEXT</t>
  </si>
  <si>
    <t>TIN HỌC (Điểm 4) TEXT</t>
  </si>
  <si>
    <t>TIN HỌC (3TC) THANG 10 TEXT</t>
  </si>
  <si>
    <t>TIN HỌC (3TC) THANG 10</t>
  </si>
  <si>
    <t>VLXD (Điểm 4) TEXT</t>
  </si>
  <si>
    <t>VẼ XD1 (Điểm 4) TEXT</t>
  </si>
  <si>
    <t xml:space="preserve">GDQP (Điểm 4) </t>
  </si>
  <si>
    <t xml:space="preserve">GDTC (Điểm 4) </t>
  </si>
  <si>
    <t>TBC HỌC KỲ 1 (THANG 10) TEXT 4</t>
  </si>
  <si>
    <t>TBC HỌC KỲ 1 (THANG 10) TEXT</t>
  </si>
  <si>
    <t>KTĐ-NCT (Điểm chữ)</t>
  </si>
  <si>
    <t>KTĐ-NCT (Điểm 4)</t>
  </si>
  <si>
    <t>THI KTĐ L1</t>
  </si>
  <si>
    <t>THI KTĐ L2</t>
  </si>
  <si>
    <t>TB KTĐ L1</t>
  </si>
  <si>
    <t xml:space="preserve">KỸ THUẬT ĐIỆN  THANG 10 </t>
  </si>
  <si>
    <t>KỸ THUẬT ĐIỆN THANG 10 TEXT</t>
  </si>
  <si>
    <t>KTĐ (Điểm chữ)</t>
  </si>
  <si>
    <t>KTĐ (Điểm 4)</t>
  </si>
  <si>
    <t>KTĐ (Điểm 4) TEXT</t>
  </si>
  <si>
    <t>KTĐ SỐ TC</t>
  </si>
  <si>
    <t>KTĐ SỐ TC TÍCH LŨY</t>
  </si>
  <si>
    <t>THI NCT L1</t>
  </si>
  <si>
    <t>THI NCT L2</t>
  </si>
  <si>
    <t>TB NCT -L1</t>
  </si>
  <si>
    <t>KỸ THUẬT NƯỚC CÔNG TRÌNH THANG 10</t>
  </si>
  <si>
    <t>KỸ THUẬT NƯỚC CÔNG TRÌNH THANG 10 TEXT</t>
  </si>
  <si>
    <t>NCT  (Điểm chữ)</t>
  </si>
  <si>
    <t>NCT (Điểm 4)</t>
  </si>
  <si>
    <t>NCT (Điểm 4) TEXT</t>
  </si>
  <si>
    <t>NCT SỐ TC</t>
  </si>
  <si>
    <t>NCT SỐ TC TÍCH LŨY</t>
  </si>
  <si>
    <t>KỸ THUẬT ĐIỆN NƯỚC CÔNG TRÌNH THANG 10</t>
  </si>
  <si>
    <t>KỸ THUẬT ĐIỆN NƯỚC CÔNG TRÌNH THANG 10 TEXT</t>
  </si>
  <si>
    <t>KTĐ-NCT (Điểm 4) TEXT</t>
  </si>
  <si>
    <t>KTĐ-NCT SỐ TC</t>
  </si>
  <si>
    <t>KTĐ-NCT SỐ TC TÍCH LŨY</t>
  </si>
  <si>
    <t>TB CTKT L1</t>
  </si>
  <si>
    <t>THI CTKT L1</t>
  </si>
  <si>
    <t>THI CTKT L2</t>
  </si>
  <si>
    <t>CẤU TẠO KẾN TRÚC THANG 10 TEXT</t>
  </si>
  <si>
    <t xml:space="preserve">CẤU TẠO KIẾN TRÚC THANG 10 </t>
  </si>
  <si>
    <t>CTKT  (Điểm chữ)</t>
  </si>
  <si>
    <t>CTKT (Điểm 4) TEXT</t>
  </si>
  <si>
    <t>CTKT SỐ TC</t>
  </si>
  <si>
    <t>CTKT SỐ TC TÍCH LŨY</t>
  </si>
  <si>
    <t>THI CHCT L1</t>
  </si>
  <si>
    <t>THI CHCT L2</t>
  </si>
  <si>
    <t>TB CHCT L1</t>
  </si>
  <si>
    <t xml:space="preserve">CƠ HỌC CÔNG TRÌNH THANG 10 </t>
  </si>
  <si>
    <t>CƠ HỌC CÔNG TRÌNH THANG 10 TEXT</t>
  </si>
  <si>
    <t>CHCT (Điểm 4) TEXT</t>
  </si>
  <si>
    <t>CHCT SỐ TC</t>
  </si>
  <si>
    <t>CHCT SỐ TC TÍCH LŨY</t>
  </si>
  <si>
    <t>THI AUTOCAD L1</t>
  </si>
  <si>
    <t>THI AUTOCAD L2</t>
  </si>
  <si>
    <t>TB AUTOCAD L1</t>
  </si>
  <si>
    <t xml:space="preserve">TIN AUTOCAD THANG 10 </t>
  </si>
  <si>
    <t>TIN AUTOCAD THANG 10 TEXT</t>
  </si>
  <si>
    <t>AUTOCAD (Điểm chữ)</t>
  </si>
  <si>
    <t>AUTOCAD (Điểm 4)</t>
  </si>
  <si>
    <t>AUTOCAD (Điểm 4) TEXT</t>
  </si>
  <si>
    <t>AUTOCAD SỐ TC</t>
  </si>
  <si>
    <t>AUTOCAD SỐ TC TÍCH LŨY</t>
  </si>
  <si>
    <t>THI KCBTCT L1</t>
  </si>
  <si>
    <t>THI KCBTCT L2</t>
  </si>
  <si>
    <t>TB KCBTCT L1</t>
  </si>
  <si>
    <t xml:space="preserve">KẾT CẤU BÊ TÔNG CỐT THÉP THANG 10 </t>
  </si>
  <si>
    <t>KẾT CẤU BÊ TÔNG CỐT THÉP 10 TEXT</t>
  </si>
  <si>
    <t>KCBTCT (Điểm 4) TEXT</t>
  </si>
  <si>
    <t>KCBTCT SỐ TC</t>
  </si>
  <si>
    <t>KCBTCT SỐ TC TÍCH LŨY</t>
  </si>
  <si>
    <t>THI PLXD L1</t>
  </si>
  <si>
    <t>THI PLXD L2</t>
  </si>
  <si>
    <t>TB PLXD L1</t>
  </si>
  <si>
    <t xml:space="preserve">PHÁP LUẬT XÂY DỰNG THANG 10 </t>
  </si>
  <si>
    <t>PHÁP LUẬT XÂY DỰNG THANG 10 TEXT</t>
  </si>
  <si>
    <t>PLXD (Điểm 4)</t>
  </si>
  <si>
    <t>PLXD (Điểm 4) TEXT</t>
  </si>
  <si>
    <t>PLXD SỐ TC</t>
  </si>
  <si>
    <t>PLXD SỐ TC TÍCH LŨY</t>
  </si>
  <si>
    <t>THI NN2 L1</t>
  </si>
  <si>
    <t>THI NN2 L2</t>
  </si>
  <si>
    <t>TB NN2 L1</t>
  </si>
  <si>
    <t xml:space="preserve">NGOẠI NGỮ 2 THANG 10 </t>
  </si>
  <si>
    <t>NGOẠI NGỮ 2 THANG 10 TEXT</t>
  </si>
  <si>
    <t>NN2 (Điểm chữ)</t>
  </si>
  <si>
    <t>NN2 (Điểm 4)</t>
  </si>
  <si>
    <t>NN2 (Điểm 4) TEXT</t>
  </si>
  <si>
    <t>NN2 SỐ TC</t>
  </si>
  <si>
    <t>NN2 SỐ TC TÍCH LŨY</t>
  </si>
  <si>
    <t>THI CHĐ-NM L1</t>
  </si>
  <si>
    <t>THI CHĐ-NM  L2</t>
  </si>
  <si>
    <t>TB CHĐ-NM  L1</t>
  </si>
  <si>
    <t xml:space="preserve">CƠ HỌC ĐẤT - NỀN MÓNG THANG 10 </t>
  </si>
  <si>
    <t>CƠ HỌC ĐẤT NỀN MÓNG THANG 10 TEXT</t>
  </si>
  <si>
    <t>CHĐ-NM  (Điểm chữ)</t>
  </si>
  <si>
    <t>CHĐ-NM  (Điểm 4)</t>
  </si>
  <si>
    <t>CHĐ-NM (Điểm 4) TEXT</t>
  </si>
  <si>
    <t>CHĐ-NM  SỐ TC</t>
  </si>
  <si>
    <t>CHĐ-NM  SỐ TC TÍCH LŨY</t>
  </si>
  <si>
    <t>TÍN CHỈ KỲ 2</t>
  </si>
  <si>
    <t>TBC HỌC KỲ 2 (THANG 10)</t>
  </si>
  <si>
    <t>TBC HỌC KỲ 2 (THANG 10) TEXT 4</t>
  </si>
  <si>
    <t>TBC HỌC KỲ 2 (THANG 4)</t>
  </si>
  <si>
    <t>TBC HỌC KỲ 12 TEXT</t>
  </si>
  <si>
    <t xml:space="preserve">XÉT LÊN LỚP
HỌC KỲ 2
</t>
  </si>
  <si>
    <t>QĐ 63 3/3/2021 bố trí sinh viên từ CX17.7</t>
  </si>
  <si>
    <t>11CX160442</t>
  </si>
  <si>
    <t>11CX200131</t>
  </si>
  <si>
    <t>Vũ Đức</t>
  </si>
  <si>
    <t>Khiêm</t>
  </si>
  <si>
    <t>CX20.1/ QĐ số 170 bố trí sv chuyển lớp ngày 14/04/2021</t>
  </si>
  <si>
    <t>QĐXT số 151/ T3/2021 ngày 12/04/2021</t>
  </si>
  <si>
    <t>QĐXT số 250/T4 ngày 28/06/2021</t>
  </si>
  <si>
    <t>11CX190416</t>
  </si>
  <si>
    <t>CX20.5/ QĐ số 168 bố trí sv chuyển lớp ngày 14/4/2021</t>
  </si>
  <si>
    <t>QĐXT số 250/T4 ngày 28/06/2022</t>
  </si>
  <si>
    <t>QĐXT số 250/T4 ngày 28/06/2023</t>
  </si>
  <si>
    <t>QĐXT số 250/T4 ngày 28/06/2024</t>
  </si>
  <si>
    <t>QĐXT số 250/T4 ngày 28/06/2025</t>
  </si>
  <si>
    <t>QĐXT số 250/T4 ngày 28/06/2026</t>
  </si>
  <si>
    <t>QĐXT số 250/T4 ngày 28/06/2027</t>
  </si>
  <si>
    <t>QĐXT số 250/T4 ngày 28/06/2028</t>
  </si>
  <si>
    <t>QĐXT số 250/T4 ngày 28/06/2029</t>
  </si>
  <si>
    <t>QĐXT số 250/T4 ngày 28/06/2030</t>
  </si>
  <si>
    <t>11CX200403</t>
  </si>
  <si>
    <t>Quyết</t>
  </si>
  <si>
    <t xml:space="preserve">XÉT LÊN LỚP
NĂM 1
</t>
  </si>
  <si>
    <t>TÍN CHỈ NĂM 1</t>
  </si>
  <si>
    <t>SỐ TC TÍCH LŨY NĂM 1</t>
  </si>
  <si>
    <t>TB TÍCH LŨY NĂM 1 (THANG 10)</t>
  </si>
  <si>
    <t>TB TÍCH LŨY NĂM 1 (THANG 10) TEXT</t>
  </si>
  <si>
    <t>TB TÍCH LŨY NĂM 1 (THANG 4)</t>
  </si>
  <si>
    <t>TB TÍCH LŨY NĂM 1 (TEXT)</t>
  </si>
  <si>
    <t xml:space="preserve">XÉT LÊN LỚP
NĂM 1
15.9.2021
</t>
  </si>
  <si>
    <t>Lên lớp</t>
  </si>
  <si>
    <t>Cảnh báo KQHT lần 1</t>
  </si>
  <si>
    <t>Cảnh báo KQHT 2 lần</t>
  </si>
  <si>
    <t>25/10/2000</t>
  </si>
  <si>
    <t>Thái Thụy - Thái Bình</t>
  </si>
  <si>
    <t>Thái Bình</t>
  </si>
  <si>
    <t>THI TIN AUTOCAD-L1</t>
  </si>
  <si>
    <t>THI TIN AUTOCAD-L2</t>
  </si>
  <si>
    <t>TB TIN AUTOCAD-L1</t>
  </si>
  <si>
    <t>TIN AUTOCAD (2TC)</t>
  </si>
  <si>
    <t>TIN AUTOCAD (2TC)11</t>
  </si>
  <si>
    <t>TIN AUTOCAD (Điểm chữ)</t>
  </si>
  <si>
    <t>TIN AUTOCAD (Điểm 4)</t>
  </si>
  <si>
    <t>TIN AUTOCAD -11</t>
  </si>
  <si>
    <t>THI TRẮC ĐỊA-L1</t>
  </si>
  <si>
    <t>THI TRẮC ĐỊA-L2</t>
  </si>
  <si>
    <t>TB TRẮC ĐỊA-L1</t>
  </si>
  <si>
    <t>TRẮC ĐỊA (3TC)</t>
  </si>
  <si>
    <t>TRẮC ĐỊA (3TC)111</t>
  </si>
  <si>
    <t>TRẮC ĐỊA (Điểm chữ)</t>
  </si>
  <si>
    <t>TRẮC ĐỊA (Điểm 4)</t>
  </si>
  <si>
    <t>TRẮC ĐỊA-11</t>
  </si>
  <si>
    <t>THI ĐỌC BẢN VẼ XD -L1</t>
  </si>
  <si>
    <t>THI ĐỌC BVXD -L2</t>
  </si>
  <si>
    <t>TB ĐỌC BVXD -L1</t>
  </si>
  <si>
    <t>ĐỌC BVXD (1TC)</t>
  </si>
  <si>
    <t>ĐỌC BVXD (1TC)11</t>
  </si>
  <si>
    <t>ĐỌC BVXD (Điểm chữ)</t>
  </si>
  <si>
    <t>ĐỌC BVXD (Điểm 4)</t>
  </si>
  <si>
    <t>ĐỌC BVXD -11</t>
  </si>
  <si>
    <t>ĐỌC BVXD(1TC)</t>
  </si>
  <si>
    <t>THI KC THÉP-L1</t>
  </si>
  <si>
    <t>THI KC THÉP-L2</t>
  </si>
  <si>
    <t>TB KC THÉP-L1</t>
  </si>
  <si>
    <t>KC THÉP (2TC)</t>
  </si>
  <si>
    <t>KC THÉP (2TC)11</t>
  </si>
  <si>
    <t>KC THÉP (Điểm chữ)</t>
  </si>
  <si>
    <t>KC THÉP (Điểm 4)</t>
  </si>
  <si>
    <t>KC THÉP -11</t>
  </si>
  <si>
    <t>THI KTTC (P1)-L1</t>
  </si>
  <si>
    <t>THI KTTC (P1)-L2</t>
  </si>
  <si>
    <t>TB KTTC (P1)-L1</t>
  </si>
  <si>
    <t>KTTC-P1 (3TC)</t>
  </si>
  <si>
    <t>KTTC-P1 (3TC)11</t>
  </si>
  <si>
    <t>KTTC1-P1 (Điểm chữ)</t>
  </si>
  <si>
    <t>KTTC1-P1 (Điểm 4)</t>
  </si>
  <si>
    <t>KTTC1 (P1)-11</t>
  </si>
  <si>
    <t>KTTC1-P1 (3TC)</t>
  </si>
  <si>
    <t>KTTC1-P1(3TC)</t>
  </si>
  <si>
    <t>THI KTTC (P2)-L1</t>
  </si>
  <si>
    <t>THI KTTC (P2)-L2</t>
  </si>
  <si>
    <t>TB KTTC (P2)-L1</t>
  </si>
  <si>
    <t>KTTC-P2 (1TC)</t>
  </si>
  <si>
    <t>KTTC-P2 (1TC)11</t>
  </si>
  <si>
    <t>KTTC1-P2 (Điểm chữ)</t>
  </si>
  <si>
    <t>KTTC1-P2 (Điểm 4)</t>
  </si>
  <si>
    <t>KTTC1 (P2)-11</t>
  </si>
  <si>
    <t>KTTC1-P2 (1TC)</t>
  </si>
  <si>
    <t>KTTC1-P2(1TC)</t>
  </si>
  <si>
    <t xml:space="preserve">QĐXT số /T8 </t>
  </si>
  <si>
    <t>QĐCL CX22.1</t>
  </si>
  <si>
    <t>QĐXT số    /T8</t>
  </si>
  <si>
    <t>KTTC-P1 (3TC) THANG 10</t>
  </si>
  <si>
    <t>KTTC-P1 (3TC) THANG 10 TEXT</t>
  </si>
  <si>
    <t>KTTC1-P1 (Điểm 4) TEXT</t>
  </si>
  <si>
    <t>KTTC1-P1 (3TC) SỐ TC</t>
  </si>
  <si>
    <t>KTTC1-P1 (3TC) SỐ TC TÍCH LŨY</t>
  </si>
  <si>
    <t>KTTC-P2 (1TC) THANG 10</t>
  </si>
  <si>
    <t>KTTC-P2 (1TC) THANG 10 TEXT</t>
  </si>
  <si>
    <t>KTTC1-P2 (Điểm 4) TEXT</t>
  </si>
  <si>
    <t>KTTC1-P2 (1TC) SỐ TC</t>
  </si>
  <si>
    <t>KTTC1-P2(1TC) SỐ TC TÍCH LŨY</t>
  </si>
  <si>
    <t>Cảnh báo KQHT lần 2</t>
  </si>
  <si>
    <t>THI ATLĐ -L1</t>
  </si>
  <si>
    <t>THI ATLĐ -L2</t>
  </si>
  <si>
    <t>TB ATLĐ -L1</t>
  </si>
  <si>
    <t>ATLĐ (Điểm chữ)</t>
  </si>
  <si>
    <t>ATLĐ (Điểm 4)</t>
  </si>
  <si>
    <t>KC THÉP (2TC) THANG 10</t>
  </si>
  <si>
    <t>KC THÉP (2TC) THANG 10 TEXT</t>
  </si>
  <si>
    <t>KC THÉP (Điểm 4) TEXT</t>
  </si>
  <si>
    <t>KC THÉP (2TC) SỐ TC</t>
  </si>
  <si>
    <t>KC THÉP (2TC) SỐ TC TÍCH LŨY</t>
  </si>
  <si>
    <t>AN TOÀN LĐ (2TC) THANG 10</t>
  </si>
  <si>
    <t>AN TOÀN LĐ (2TC) THANG 10 TEXT</t>
  </si>
  <si>
    <t>ATLĐ (Điểm 4) TEXT</t>
  </si>
  <si>
    <t>ATLĐ(2TC) SỐ TC</t>
  </si>
  <si>
    <t>ATLĐ (2TC) SỐ TC TÍCH LŨY</t>
  </si>
  <si>
    <t>Chuyển xuống lớp CX21.4 theo QĐ số 244 ngày 23/6/2021</t>
  </si>
  <si>
    <t>28/06/2001</t>
  </si>
  <si>
    <t>24/07/2000</t>
  </si>
  <si>
    <t>Hoàn Kiếm - Hà Nội</t>
  </si>
  <si>
    <t>THI ĐBV -L1</t>
  </si>
  <si>
    <t>ĐỌC BẢN VẼ (Điểm chữ)</t>
  </si>
  <si>
    <t>ĐỌC BẢN VẼ (Điểm 4)</t>
  </si>
  <si>
    <t>ĐỌC BẢN VẼ (Điểm 4) TEXT</t>
  </si>
  <si>
    <t>ĐỌC BẢN VẼ (1TC) THANG 10 TEXT</t>
  </si>
  <si>
    <t>ĐỌC BẢN VẼ (1TC) SỐ TC</t>
  </si>
  <si>
    <t>ĐỌC BẢN VẼ (1TC) SỐ TC TÍCH LŨY</t>
  </si>
  <si>
    <t>ĐỌC BẢN VẼ (1TC) THANG 10</t>
  </si>
  <si>
    <t>THI ĐBV -L2</t>
  </si>
  <si>
    <t>TB ĐBV -L1</t>
  </si>
  <si>
    <t>11CX190533</t>
  </si>
  <si>
    <t>11CX190535</t>
  </si>
  <si>
    <t>11CX190620</t>
  </si>
  <si>
    <t xml:space="preserve">Nguyễn Bảo </t>
  </si>
  <si>
    <t>Nguyễn Thanh</t>
  </si>
  <si>
    <t xml:space="preserve">Bùi Vũ </t>
  </si>
  <si>
    <t>Thắng</t>
  </si>
  <si>
    <t>Chuyển khóa CX19.5</t>
  </si>
  <si>
    <t>Chuyển khóa CX19.6</t>
  </si>
  <si>
    <t>THI TT,QTCTXD -L1</t>
  </si>
  <si>
    <t>THI TT,QTCTXD -L2</t>
  </si>
  <si>
    <t>TB TT,QTCTXD -L1</t>
  </si>
  <si>
    <t>TT,QTCTXD (2TC)</t>
  </si>
  <si>
    <t>TT,QTCTXD (2TC)11</t>
  </si>
  <si>
    <t>TT,QTCTXD (Điểm chữ)</t>
  </si>
  <si>
    <t>TT,QTCTXD (Điểm 4)</t>
  </si>
  <si>
    <t>TT,QTCTXD -11</t>
  </si>
  <si>
    <t>TT,QTCTXD(2TC)</t>
  </si>
  <si>
    <t>THI DTXD-L1</t>
  </si>
  <si>
    <t>THI DTXD-L2</t>
  </si>
  <si>
    <t>TB DTXD-L1</t>
  </si>
  <si>
    <t>DỰ TOÁN XD (2TC)</t>
  </si>
  <si>
    <t>DỰ TOÁN XD (2TC)11</t>
  </si>
  <si>
    <t>DTXD (Điểm chữ)</t>
  </si>
  <si>
    <t>DTXD (Điểm 4)</t>
  </si>
  <si>
    <t>DỰ TOÁN XD -11</t>
  </si>
  <si>
    <t>DTXD (2TC)</t>
  </si>
  <si>
    <t>THI TCTCCTXD -L1</t>
  </si>
  <si>
    <t>THI TCTC CTXD -L2</t>
  </si>
  <si>
    <t>TB TCTC CTXD -L1</t>
  </si>
  <si>
    <t>TCTC CTXD (2TC)</t>
  </si>
  <si>
    <t>TCTC CTXD (2TC)11</t>
  </si>
  <si>
    <t>TCTC CTXD (Điểm chữ)</t>
  </si>
  <si>
    <t>TCTC CTXD (Điểm 4)</t>
  </si>
  <si>
    <t>TCTC CTXD -11</t>
  </si>
  <si>
    <t>TCTC CTXD(2TC)</t>
  </si>
  <si>
    <t>QĐCL số 356 ngày 21/12/2021</t>
  </si>
  <si>
    <t>11CX190246</t>
  </si>
  <si>
    <t>Nguyễn Chí</t>
  </si>
  <si>
    <t>QĐXD 06 NGÀY 10/1/21)</t>
  </si>
  <si>
    <t>11CX190521</t>
  </si>
  <si>
    <t>Phan Trần</t>
  </si>
  <si>
    <t>Kỷ</t>
  </si>
  <si>
    <t>Chuyển khóa CX19.2</t>
  </si>
  <si>
    <t>TÍN CHỈ KỲ 3</t>
  </si>
  <si>
    <t>TBC HỌC KỲ 3 (THANG 10)</t>
  </si>
  <si>
    <t>TBC HỌC KỲ 3 (THANG 10) TEXT 4</t>
  </si>
  <si>
    <t>TBC HỌC KỲ 3 (THANG 4)</t>
  </si>
  <si>
    <t xml:space="preserve">XÉT LÊN LỚP (TBC HỌC KỲ 3)
</t>
  </si>
  <si>
    <t>TÍN CHỈ TÍCH LŨY KỲ 3</t>
  </si>
  <si>
    <t>TBC TL KỲ 3 (Thang 10)</t>
  </si>
  <si>
    <t>TB TÍCH LŨY KỲ 3 (Thang 4)</t>
  </si>
  <si>
    <t>TÍN CHỈ 3KỲ</t>
  </si>
  <si>
    <t>TÍN CHỈ TÍCH LŨY 3 KỲ</t>
  </si>
  <si>
    <t>TBC TÍCH LŨY 3 KỲ (Thang 10)</t>
  </si>
  <si>
    <t>TBC TÍCH LŨY 3 KỲ (Thang 4)</t>
  </si>
  <si>
    <t xml:space="preserve">XÉT LÊN LỚP TBC TÍCH LŨY
3 KỲ
</t>
  </si>
  <si>
    <t>TBC HỌC KỲ 3 TEXT</t>
  </si>
  <si>
    <t>TBC TÍCH LŨY 3 KỲ thang 4 text</t>
  </si>
</sst>
</file>

<file path=xl/styles.xml><?xml version="1.0" encoding="utf-8"?>
<styleSheet xmlns="http://schemas.openxmlformats.org/spreadsheetml/2006/main">
  <numFmts count="1">
    <numFmt numFmtId="164" formatCode="0.0"/>
  </numFmts>
  <fonts count="45">
    <font>
      <sz val="10"/>
      <name val="Arial"/>
    </font>
    <font>
      <sz val="13.5"/>
      <name val="Times New Roman"/>
      <family val="1"/>
    </font>
    <font>
      <b/>
      <sz val="13.5"/>
      <name val="Times New Roman"/>
      <family val="1"/>
    </font>
    <font>
      <sz val="13"/>
      <name val="Times New Roman"/>
      <family val="1"/>
    </font>
    <font>
      <i/>
      <sz val="13.5"/>
      <name val="Times New Roman"/>
      <family val="1"/>
    </font>
    <font>
      <sz val="13"/>
      <name val="Arial"/>
      <family val="2"/>
    </font>
    <font>
      <sz val="13"/>
      <color indexed="8"/>
      <name val="Times New Roman"/>
      <family val="1"/>
      <charset val="163"/>
    </font>
    <font>
      <sz val="13"/>
      <name val="Times New Roman"/>
      <family val="1"/>
      <charset val="163"/>
    </font>
    <font>
      <sz val="13.5"/>
      <color rgb="FFFF0000"/>
      <name val="Times New Roman"/>
      <family val="1"/>
    </font>
    <font>
      <b/>
      <sz val="13.5"/>
      <color rgb="FFFF0000"/>
      <name val="Times New Roman"/>
      <family val="1"/>
    </font>
    <font>
      <b/>
      <sz val="13"/>
      <color rgb="FF0000CC"/>
      <name val="Times New Roman"/>
      <family val="1"/>
    </font>
    <font>
      <b/>
      <sz val="13.5"/>
      <color rgb="FF0000CC"/>
      <name val="Times New Roman"/>
      <family val="1"/>
    </font>
    <font>
      <b/>
      <sz val="13.5"/>
      <name val="Times New Roman"/>
      <family val="1"/>
      <charset val="163"/>
    </font>
    <font>
      <sz val="13.5"/>
      <color rgb="FF0000CC"/>
      <name val="Times New Roman"/>
      <family val="1"/>
      <charset val="163"/>
    </font>
    <font>
      <sz val="13.5"/>
      <name val="Times New Roman"/>
      <family val="1"/>
      <charset val="163"/>
    </font>
    <font>
      <sz val="10"/>
      <name val="Times New Roman"/>
      <family val="1"/>
    </font>
    <font>
      <b/>
      <sz val="13.5"/>
      <color rgb="FFFF00FF"/>
      <name val="Times New Roman"/>
      <family val="1"/>
      <charset val="163"/>
    </font>
    <font>
      <sz val="13"/>
      <color theme="1"/>
      <name val="Times New Roman"/>
      <family val="1"/>
    </font>
    <font>
      <sz val="10"/>
      <name val="Arial"/>
      <family val="2"/>
    </font>
    <font>
      <sz val="13.5"/>
      <color rgb="FF0000CC"/>
      <name val="Times New Roman"/>
      <family val="1"/>
    </font>
    <font>
      <b/>
      <sz val="13"/>
      <name val="Times New Roman"/>
      <family val="1"/>
    </font>
    <font>
      <b/>
      <sz val="13"/>
      <color rgb="FFFF0000"/>
      <name val="Times New Roman"/>
      <family val="1"/>
    </font>
    <font>
      <b/>
      <sz val="13"/>
      <name val="Times New Roman"/>
      <family val="1"/>
      <charset val="163"/>
    </font>
    <font>
      <sz val="10"/>
      <color rgb="FFFF0000"/>
      <name val="Times New Roman"/>
      <family val="1"/>
    </font>
    <font>
      <sz val="13"/>
      <color rgb="FFFF0000"/>
      <name val="Times New Roman"/>
      <family val="1"/>
      <charset val="163"/>
    </font>
    <font>
      <b/>
      <sz val="12.5"/>
      <name val="Times New Roman"/>
      <family val="1"/>
    </font>
    <font>
      <sz val="13.5"/>
      <color theme="1"/>
      <name val="Times New Roman"/>
      <family val="1"/>
    </font>
    <font>
      <sz val="12.5"/>
      <color indexed="8"/>
      <name val="Times New Roman"/>
      <family val="1"/>
    </font>
    <font>
      <sz val="12.5"/>
      <name val="Times New Roman"/>
      <family val="1"/>
    </font>
    <font>
      <b/>
      <sz val="14"/>
      <name val="Times New Roman"/>
      <family val="1"/>
    </font>
    <font>
      <sz val="13.5"/>
      <color indexed="8"/>
      <name val="Times New Roman"/>
      <family val="1"/>
    </font>
    <font>
      <sz val="8"/>
      <color theme="1"/>
      <name val="Times New Roman"/>
      <family val="1"/>
    </font>
    <font>
      <sz val="8"/>
      <color indexed="8"/>
      <name val="Times New Roman"/>
      <family val="1"/>
    </font>
    <font>
      <b/>
      <sz val="13.5"/>
      <color rgb="FFFF0000"/>
      <name val="Times New Roman"/>
      <family val="1"/>
      <charset val="163"/>
    </font>
    <font>
      <b/>
      <sz val="13.5"/>
      <color rgb="FF0000CC"/>
      <name val="Times New Roman"/>
      <family val="1"/>
      <charset val="163"/>
    </font>
    <font>
      <b/>
      <sz val="13.5"/>
      <color theme="1"/>
      <name val="Times New Roman"/>
      <family val="1"/>
      <charset val="163"/>
    </font>
    <font>
      <b/>
      <sz val="13.5"/>
      <color theme="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3"/>
      <color theme="8" tint="-0.499984740745262"/>
      <name val="Times New Roman"/>
      <family val="1"/>
      <charset val="163"/>
    </font>
    <font>
      <sz val="13"/>
      <color theme="8" tint="-0.499984740745262"/>
      <name val="Times New Roman"/>
      <family val="1"/>
    </font>
    <font>
      <b/>
      <sz val="11"/>
      <color rgb="FFFF0000"/>
      <name val="Times New Roman"/>
      <family val="1"/>
    </font>
    <font>
      <b/>
      <sz val="13.5"/>
      <color rgb="FFFF00FF"/>
      <name val="Times New Roman"/>
      <family val="1"/>
    </font>
    <font>
      <b/>
      <sz val="13"/>
      <color rgb="FFFF00FF"/>
      <name val="Times New Roman"/>
      <family val="1"/>
    </font>
    <font>
      <sz val="13.5"/>
      <color theme="8" tint="-0.499984740745262"/>
      <name val="Times New Roman"/>
      <family val="1"/>
      <charset val="163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7">
    <xf numFmtId="0" fontId="0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340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2" xfId="0" applyFont="1" applyBorder="1" applyAlignment="1">
      <alignment textRotation="90"/>
    </xf>
    <xf numFmtId="0" fontId="4" fillId="0" borderId="5" xfId="0" applyFont="1" applyBorder="1" applyAlignment="1">
      <alignment textRotation="90"/>
    </xf>
    <xf numFmtId="0" fontId="1" fillId="0" borderId="0" xfId="0" applyFont="1"/>
    <xf numFmtId="0" fontId="3" fillId="0" borderId="13" xfId="0" applyFont="1" applyBorder="1"/>
    <xf numFmtId="0" fontId="3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 textRotation="90"/>
    </xf>
    <xf numFmtId="164" fontId="8" fillId="3" borderId="1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7" fillId="3" borderId="13" xfId="0" applyFont="1" applyFill="1" applyBorder="1" applyAlignment="1">
      <alignment horizontal="left"/>
    </xf>
    <xf numFmtId="0" fontId="4" fillId="0" borderId="15" xfId="0" applyFont="1" applyBorder="1" applyAlignment="1">
      <alignment horizontal="center" textRotation="90"/>
    </xf>
    <xf numFmtId="164" fontId="8" fillId="3" borderId="12" xfId="0" applyNumberFormat="1" applyFont="1" applyFill="1" applyBorder="1" applyAlignment="1">
      <alignment horizontal="center"/>
    </xf>
    <xf numFmtId="164" fontId="8" fillId="3" borderId="20" xfId="0" applyNumberFormat="1" applyFont="1" applyFill="1" applyBorder="1" applyAlignment="1">
      <alignment horizontal="center"/>
    </xf>
    <xf numFmtId="164" fontId="8" fillId="3" borderId="23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 vertical="center"/>
    </xf>
    <xf numFmtId="1" fontId="1" fillId="3" borderId="10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64" fontId="12" fillId="2" borderId="7" xfId="0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164" fontId="13" fillId="2" borderId="7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textRotation="90"/>
    </xf>
    <xf numFmtId="0" fontId="11" fillId="3" borderId="3" xfId="0" applyFont="1" applyFill="1" applyBorder="1" applyAlignment="1">
      <alignment textRotation="90"/>
    </xf>
    <xf numFmtId="0" fontId="2" fillId="3" borderId="3" xfId="0" applyFont="1" applyFill="1" applyBorder="1" applyAlignment="1">
      <alignment textRotation="90"/>
    </xf>
    <xf numFmtId="0" fontId="10" fillId="3" borderId="9" xfId="0" applyFont="1" applyFill="1" applyBorder="1" applyAlignment="1">
      <alignment horizontal="center" textRotation="90"/>
    </xf>
    <xf numFmtId="2" fontId="13" fillId="0" borderId="1" xfId="0" applyNumberFormat="1" applyFont="1" applyBorder="1" applyAlignment="1">
      <alignment horizontal="center"/>
    </xf>
    <xf numFmtId="164" fontId="14" fillId="2" borderId="7" xfId="0" applyNumberFormat="1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164" fontId="2" fillId="4" borderId="10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6" fillId="3" borderId="22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left"/>
    </xf>
    <xf numFmtId="0" fontId="7" fillId="3" borderId="19" xfId="0" applyFont="1" applyFill="1" applyBorder="1" applyAlignment="1">
      <alignment horizontal="left"/>
    </xf>
    <xf numFmtId="49" fontId="6" fillId="3" borderId="7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49" fontId="6" fillId="3" borderId="17" xfId="0" applyNumberFormat="1" applyFont="1" applyFill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0" fontId="1" fillId="0" borderId="1" xfId="0" applyFont="1" applyBorder="1"/>
    <xf numFmtId="14" fontId="6" fillId="0" borderId="1" xfId="0" applyNumberFormat="1" applyFont="1" applyBorder="1"/>
    <xf numFmtId="0" fontId="15" fillId="0" borderId="1" xfId="0" applyFont="1" applyBorder="1"/>
    <xf numFmtId="0" fontId="4" fillId="0" borderId="3" xfId="0" applyFont="1" applyBorder="1" applyAlignment="1">
      <alignment textRotation="90"/>
    </xf>
    <xf numFmtId="0" fontId="4" fillId="0" borderId="25" xfId="0" applyFont="1" applyBorder="1" applyAlignment="1">
      <alignment horizontal="center" textRotation="90"/>
    </xf>
    <xf numFmtId="164" fontId="1" fillId="3" borderId="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textRotation="90"/>
    </xf>
    <xf numFmtId="164" fontId="16" fillId="2" borderId="7" xfId="0" applyNumberFormat="1" applyFont="1" applyFill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0" fontId="4" fillId="5" borderId="27" xfId="0" applyFont="1" applyFill="1" applyBorder="1" applyAlignment="1">
      <alignment textRotation="90"/>
    </xf>
    <xf numFmtId="0" fontId="4" fillId="5" borderId="14" xfId="0" applyFont="1" applyFill="1" applyBorder="1" applyAlignment="1">
      <alignment horizontal="center" textRotation="90"/>
    </xf>
    <xf numFmtId="0" fontId="4" fillId="5" borderId="5" xfId="0" applyFont="1" applyFill="1" applyBorder="1" applyAlignment="1">
      <alignment textRotation="90"/>
    </xf>
    <xf numFmtId="0" fontId="4" fillId="0" borderId="7" xfId="0" applyFont="1" applyBorder="1" applyAlignment="1">
      <alignment textRotation="90"/>
    </xf>
    <xf numFmtId="0" fontId="4" fillId="0" borderId="1" xfId="0" applyFont="1" applyBorder="1" applyAlignment="1">
      <alignment horizontal="center" textRotation="90"/>
    </xf>
    <xf numFmtId="0" fontId="4" fillId="5" borderId="28" xfId="0" applyFont="1" applyFill="1" applyBorder="1" applyAlignment="1">
      <alignment textRotation="90"/>
    </xf>
    <xf numFmtId="0" fontId="4" fillId="5" borderId="29" xfId="0" applyFont="1" applyFill="1" applyBorder="1" applyAlignment="1">
      <alignment horizontal="center" textRotation="90"/>
    </xf>
    <xf numFmtId="0" fontId="4" fillId="5" borderId="3" xfId="0" applyFont="1" applyFill="1" applyBorder="1" applyAlignment="1">
      <alignment textRotation="90"/>
    </xf>
    <xf numFmtId="0" fontId="4" fillId="5" borderId="12" xfId="0" applyFont="1" applyFill="1" applyBorder="1" applyAlignment="1">
      <alignment horizontal="center" textRotation="90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49" fontId="17" fillId="0" borderId="1" xfId="2" applyNumberFormat="1" applyFont="1" applyFill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21" fillId="0" borderId="9" xfId="0" applyFont="1" applyBorder="1" applyAlignment="1">
      <alignment horizontal="center" textRotation="90"/>
    </xf>
    <xf numFmtId="1" fontId="20" fillId="0" borderId="12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22" fillId="0" borderId="16" xfId="0" applyFont="1" applyBorder="1" applyAlignment="1">
      <alignment horizontal="center" textRotation="90"/>
    </xf>
    <xf numFmtId="164" fontId="23" fillId="3" borderId="12" xfId="0" applyNumberFormat="1" applyFont="1" applyFill="1" applyBorder="1" applyAlignment="1">
      <alignment horizontal="left"/>
    </xf>
    <xf numFmtId="0" fontId="24" fillId="3" borderId="21" xfId="0" applyFont="1" applyFill="1" applyBorder="1" applyAlignment="1">
      <alignment horizontal="left"/>
    </xf>
    <xf numFmtId="0" fontId="24" fillId="3" borderId="13" xfId="0" applyFont="1" applyFill="1" applyBorder="1" applyAlignment="1">
      <alignment horizontal="left"/>
    </xf>
    <xf numFmtId="0" fontId="4" fillId="0" borderId="27" xfId="0" applyFont="1" applyBorder="1" applyAlignment="1">
      <alignment textRotation="90"/>
    </xf>
    <xf numFmtId="164" fontId="19" fillId="2" borderId="7" xfId="0" applyNumberFormat="1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 vertical="center"/>
    </xf>
    <xf numFmtId="164" fontId="1" fillId="7" borderId="11" xfId="0" applyNumberFormat="1" applyFont="1" applyFill="1" applyBorder="1" applyAlignment="1">
      <alignment horizontal="center"/>
    </xf>
    <xf numFmtId="164" fontId="1" fillId="7" borderId="8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textRotation="90"/>
    </xf>
    <xf numFmtId="164" fontId="1" fillId="0" borderId="8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17" fillId="0" borderId="12" xfId="0" applyFont="1" applyFill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1" fontId="1" fillId="7" borderId="1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textRotation="90"/>
    </xf>
    <xf numFmtId="164" fontId="1" fillId="10" borderId="8" xfId="0" applyNumberFormat="1" applyFont="1" applyFill="1" applyBorder="1" applyAlignment="1">
      <alignment horizontal="center"/>
    </xf>
    <xf numFmtId="1" fontId="1" fillId="10" borderId="1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/>
    </xf>
    <xf numFmtId="1" fontId="1" fillId="10" borderId="1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164" fontId="8" fillId="7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1" fillId="11" borderId="8" xfId="0" applyNumberFormat="1" applyFont="1" applyFill="1" applyBorder="1" applyAlignment="1">
      <alignment horizontal="center"/>
    </xf>
    <xf numFmtId="1" fontId="1" fillId="11" borderId="1" xfId="0" applyNumberFormat="1" applyFont="1" applyFill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/>
    </xf>
    <xf numFmtId="0" fontId="25" fillId="3" borderId="27" xfId="0" applyFont="1" applyFill="1" applyBorder="1" applyAlignment="1">
      <alignment horizontal="center" vertical="center" wrapText="1"/>
    </xf>
    <xf numFmtId="1" fontId="1" fillId="12" borderId="1" xfId="0" applyNumberFormat="1" applyFont="1" applyFill="1" applyBorder="1" applyAlignment="1">
      <alignment horizontal="center" vertical="center"/>
    </xf>
    <xf numFmtId="1" fontId="1" fillId="12" borderId="1" xfId="0" applyNumberFormat="1" applyFont="1" applyFill="1" applyBorder="1" applyAlignment="1">
      <alignment horizontal="center"/>
    </xf>
    <xf numFmtId="0" fontId="25" fillId="3" borderId="30" xfId="0" applyFont="1" applyFill="1" applyBorder="1" applyAlignment="1">
      <alignment horizontal="center" textRotation="90"/>
    </xf>
    <xf numFmtId="0" fontId="10" fillId="3" borderId="3" xfId="0" applyFont="1" applyFill="1" applyBorder="1" applyAlignment="1">
      <alignment horizontal="center" textRotation="90"/>
    </xf>
    <xf numFmtId="0" fontId="25" fillId="3" borderId="5" xfId="0" applyFont="1" applyFill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/>
    </xf>
    <xf numFmtId="2" fontId="2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1" fontId="1" fillId="11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3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textRotation="90"/>
    </xf>
    <xf numFmtId="0" fontId="2" fillId="0" borderId="9" xfId="0" applyFont="1" applyFill="1" applyBorder="1" applyAlignment="1">
      <alignment horizontal="center" textRotation="90"/>
    </xf>
    <xf numFmtId="0" fontId="18" fillId="3" borderId="0" xfId="0" applyFont="1" applyFill="1"/>
    <xf numFmtId="0" fontId="28" fillId="0" borderId="1" xfId="0" applyFont="1" applyBorder="1" applyAlignment="1">
      <alignment horizontal="left" vertical="center" wrapText="1"/>
    </xf>
    <xf numFmtId="0" fontId="29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27" fillId="2" borderId="1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5" fillId="13" borderId="0" xfId="0" applyFont="1" applyFill="1" applyAlignment="1">
      <alignment vertical="center"/>
    </xf>
    <xf numFmtId="0" fontId="0" fillId="0" borderId="1" xfId="0" applyBorder="1" applyAlignment="1">
      <alignment vertical="center"/>
    </xf>
    <xf numFmtId="0" fontId="28" fillId="0" borderId="1" xfId="0" applyFont="1" applyBorder="1" applyAlignment="1">
      <alignment horizontal="center"/>
    </xf>
    <xf numFmtId="0" fontId="28" fillId="0" borderId="12" xfId="0" applyFont="1" applyBorder="1" applyAlignment="1">
      <alignment horizontal="left" wrapText="1"/>
    </xf>
    <xf numFmtId="0" fontId="28" fillId="0" borderId="13" xfId="0" applyFont="1" applyBorder="1" applyAlignment="1">
      <alignment horizontal="left"/>
    </xf>
    <xf numFmtId="49" fontId="30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17" xfId="0" applyFont="1" applyBorder="1" applyAlignment="1">
      <alignment horizontal="left" vertical="center" wrapText="1"/>
    </xf>
    <xf numFmtId="0" fontId="29" fillId="3" borderId="17" xfId="0" applyFont="1" applyFill="1" applyBorder="1" applyAlignment="1">
      <alignment horizontal="center" vertical="center"/>
    </xf>
    <xf numFmtId="164" fontId="1" fillId="3" borderId="17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textRotation="90"/>
    </xf>
    <xf numFmtId="0" fontId="12" fillId="3" borderId="9" xfId="0" applyFont="1" applyFill="1" applyBorder="1" applyAlignment="1">
      <alignment horizontal="center" textRotation="90"/>
    </xf>
    <xf numFmtId="0" fontId="12" fillId="3" borderId="9" xfId="0" applyFont="1" applyFill="1" applyBorder="1" applyAlignment="1">
      <alignment textRotation="90"/>
    </xf>
    <xf numFmtId="0" fontId="12" fillId="0" borderId="9" xfId="0" applyFont="1" applyFill="1" applyBorder="1" applyAlignment="1">
      <alignment horizontal="center" textRotation="90"/>
    </xf>
    <xf numFmtId="0" fontId="3" fillId="0" borderId="1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49" fontId="17" fillId="0" borderId="1" xfId="2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/>
    </xf>
    <xf numFmtId="49" fontId="31" fillId="0" borderId="1" xfId="2" applyNumberFormat="1" applyFont="1" applyFill="1" applyBorder="1" applyAlignment="1">
      <alignment horizontal="left"/>
    </xf>
    <xf numFmtId="49" fontId="32" fillId="3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1" fillId="0" borderId="32" xfId="0" applyFont="1" applyBorder="1" applyAlignment="1">
      <alignment horizontal="center" textRotation="90"/>
    </xf>
    <xf numFmtId="0" fontId="1" fillId="0" borderId="9" xfId="0" applyFont="1" applyBorder="1" applyAlignment="1">
      <alignment horizontal="center" textRotation="90"/>
    </xf>
    <xf numFmtId="0" fontId="1" fillId="0" borderId="9" xfId="0" applyFont="1" applyBorder="1" applyAlignment="1">
      <alignment textRotation="90"/>
    </xf>
    <xf numFmtId="0" fontId="33" fillId="4" borderId="9" xfId="0" applyFont="1" applyFill="1" applyBorder="1" applyAlignment="1">
      <alignment textRotation="90"/>
    </xf>
    <xf numFmtId="0" fontId="34" fillId="3" borderId="9" xfId="0" applyFont="1" applyFill="1" applyBorder="1" applyAlignment="1">
      <alignment textRotation="90"/>
    </xf>
    <xf numFmtId="0" fontId="12" fillId="14" borderId="9" xfId="0" applyFont="1" applyFill="1" applyBorder="1" applyAlignment="1">
      <alignment textRotation="90"/>
    </xf>
    <xf numFmtId="0" fontId="4" fillId="0" borderId="9" xfId="0" applyFont="1" applyBorder="1" applyAlignment="1">
      <alignment textRotation="90"/>
    </xf>
    <xf numFmtId="0" fontId="35" fillId="3" borderId="9" xfId="0" applyFont="1" applyFill="1" applyBorder="1" applyAlignment="1">
      <alignment textRotation="90"/>
    </xf>
    <xf numFmtId="164" fontId="1" fillId="0" borderId="33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textRotation="90"/>
    </xf>
    <xf numFmtId="0" fontId="4" fillId="7" borderId="34" xfId="0" applyFont="1" applyFill="1" applyBorder="1" applyAlignment="1">
      <alignment horizontal="center" textRotation="90"/>
    </xf>
    <xf numFmtId="0" fontId="4" fillId="7" borderId="35" xfId="0" applyFont="1" applyFill="1" applyBorder="1" applyAlignment="1">
      <alignment horizontal="center" textRotation="90"/>
    </xf>
    <xf numFmtId="164" fontId="12" fillId="4" borderId="36" xfId="0" applyNumberFormat="1" applyFont="1" applyFill="1" applyBorder="1" applyAlignment="1">
      <alignment horizontal="center"/>
    </xf>
    <xf numFmtId="0" fontId="1" fillId="3" borderId="0" xfId="0" applyFont="1" applyFill="1"/>
    <xf numFmtId="0" fontId="9" fillId="4" borderId="9" xfId="0" applyFont="1" applyFill="1" applyBorder="1" applyAlignment="1">
      <alignment textRotation="90"/>
    </xf>
    <xf numFmtId="0" fontId="11" fillId="3" borderId="9" xfId="0" applyFont="1" applyFill="1" applyBorder="1" applyAlignment="1">
      <alignment textRotation="90"/>
    </xf>
    <xf numFmtId="0" fontId="2" fillId="14" borderId="9" xfId="0" applyFont="1" applyFill="1" applyBorder="1" applyAlignment="1">
      <alignment textRotation="90"/>
    </xf>
    <xf numFmtId="0" fontId="36" fillId="3" borderId="9" xfId="0" applyFont="1" applyFill="1" applyBorder="1" applyAlignment="1">
      <alignment textRotation="90"/>
    </xf>
    <xf numFmtId="0" fontId="2" fillId="0" borderId="9" xfId="0" applyFont="1" applyBorder="1" applyAlignment="1">
      <alignment textRotation="90"/>
    </xf>
    <xf numFmtId="0" fontId="20" fillId="0" borderId="16" xfId="0" applyFont="1" applyBorder="1" applyAlignment="1">
      <alignment horizontal="center" textRotation="90"/>
    </xf>
    <xf numFmtId="164" fontId="1" fillId="0" borderId="33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1" fillId="7" borderId="33" xfId="0" applyNumberFormat="1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0" fontId="2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textRotation="90"/>
    </xf>
    <xf numFmtId="0" fontId="40" fillId="0" borderId="16" xfId="0" applyFont="1" applyBorder="1" applyAlignment="1">
      <alignment horizontal="center" textRotation="90"/>
    </xf>
    <xf numFmtId="1" fontId="1" fillId="0" borderId="0" xfId="0" applyNumberFormat="1" applyFont="1"/>
    <xf numFmtId="2" fontId="25" fillId="3" borderId="30" xfId="0" applyNumberFormat="1" applyFont="1" applyFill="1" applyBorder="1" applyAlignment="1">
      <alignment horizontal="center" textRotation="90"/>
    </xf>
    <xf numFmtId="2" fontId="1" fillId="0" borderId="0" xfId="0" applyNumberFormat="1" applyFont="1"/>
    <xf numFmtId="1" fontId="1" fillId="0" borderId="19" xfId="0" applyNumberFormat="1" applyFont="1" applyBorder="1"/>
    <xf numFmtId="0" fontId="1" fillId="0" borderId="17" xfId="0" applyFont="1" applyBorder="1"/>
    <xf numFmtId="2" fontId="1" fillId="0" borderId="17" xfId="0" applyNumberFormat="1" applyFont="1" applyBorder="1"/>
    <xf numFmtId="1" fontId="1" fillId="0" borderId="13" xfId="0" applyNumberFormat="1" applyFont="1" applyBorder="1"/>
    <xf numFmtId="2" fontId="1" fillId="0" borderId="1" xfId="0" applyNumberFormat="1" applyFont="1" applyBorder="1"/>
    <xf numFmtId="164" fontId="1" fillId="0" borderId="1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7" xfId="0" applyFont="1" applyBorder="1"/>
    <xf numFmtId="164" fontId="1" fillId="0" borderId="36" xfId="0" applyNumberFormat="1" applyFont="1" applyBorder="1" applyAlignment="1">
      <alignment horizontal="center"/>
    </xf>
    <xf numFmtId="0" fontId="1" fillId="0" borderId="24" xfId="0" applyFont="1" applyBorder="1"/>
    <xf numFmtId="164" fontId="1" fillId="0" borderId="36" xfId="0" applyNumberFormat="1" applyFont="1" applyFill="1" applyBorder="1" applyAlignment="1">
      <alignment horizontal="center"/>
    </xf>
    <xf numFmtId="164" fontId="1" fillId="7" borderId="36" xfId="0" applyNumberFormat="1" applyFont="1" applyFill="1" applyBorder="1" applyAlignment="1">
      <alignment horizontal="center"/>
    </xf>
    <xf numFmtId="164" fontId="1" fillId="11" borderId="36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3" borderId="24" xfId="0" applyFont="1" applyFill="1" applyBorder="1"/>
    <xf numFmtId="2" fontId="1" fillId="0" borderId="24" xfId="0" applyNumberFormat="1" applyFont="1" applyBorder="1"/>
    <xf numFmtId="0" fontId="1" fillId="0" borderId="24" xfId="0" applyFont="1" applyBorder="1" applyAlignment="1">
      <alignment horizontal="center"/>
    </xf>
    <xf numFmtId="0" fontId="37" fillId="7" borderId="12" xfId="0" applyFont="1" applyFill="1" applyBorder="1"/>
    <xf numFmtId="0" fontId="1" fillId="0" borderId="26" xfId="0" applyFont="1" applyBorder="1"/>
    <xf numFmtId="0" fontId="1" fillId="0" borderId="26" xfId="0" applyFont="1" applyBorder="1" applyAlignment="1">
      <alignment horizontal="center"/>
    </xf>
    <xf numFmtId="0" fontId="1" fillId="3" borderId="26" xfId="0" applyFont="1" applyFill="1" applyBorder="1"/>
    <xf numFmtId="2" fontId="1" fillId="0" borderId="26" xfId="0" applyNumberFormat="1" applyFont="1" applyBorder="1"/>
    <xf numFmtId="164" fontId="1" fillId="6" borderId="36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1" fillId="17" borderId="36" xfId="0" applyNumberFormat="1" applyFont="1" applyFill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4" fillId="17" borderId="1" xfId="0" applyFont="1" applyFill="1" applyBorder="1" applyAlignment="1">
      <alignment horizontal="center" textRotation="90"/>
    </xf>
    <xf numFmtId="0" fontId="4" fillId="17" borderId="35" xfId="0" applyFont="1" applyFill="1" applyBorder="1" applyAlignment="1">
      <alignment horizontal="center" textRotation="90"/>
    </xf>
    <xf numFmtId="164" fontId="1" fillId="15" borderId="36" xfId="0" applyNumberFormat="1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164" fontId="1" fillId="10" borderId="36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4" fontId="1" fillId="10" borderId="13" xfId="0" applyNumberFormat="1" applyFont="1" applyFill="1" applyBorder="1" applyAlignment="1">
      <alignment horizontal="center"/>
    </xf>
    <xf numFmtId="0" fontId="37" fillId="7" borderId="1" xfId="0" applyFont="1" applyFill="1" applyBorder="1"/>
    <xf numFmtId="164" fontId="1" fillId="8" borderId="36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4" fontId="1" fillId="16" borderId="36" xfId="0" applyNumberFormat="1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/>
    </xf>
    <xf numFmtId="0" fontId="38" fillId="0" borderId="24" xfId="0" applyFont="1" applyBorder="1"/>
    <xf numFmtId="0" fontId="3" fillId="0" borderId="24" xfId="0" applyFont="1" applyBorder="1" applyAlignment="1">
      <alignment horizontal="center"/>
    </xf>
    <xf numFmtId="49" fontId="17" fillId="0" borderId="24" xfId="0" applyNumberFormat="1" applyFont="1" applyBorder="1" applyAlignment="1">
      <alignment horizontal="center"/>
    </xf>
    <xf numFmtId="49" fontId="6" fillId="3" borderId="24" xfId="0" applyNumberFormat="1" applyFont="1" applyFill="1" applyBorder="1" applyAlignment="1">
      <alignment horizontal="center"/>
    </xf>
    <xf numFmtId="1" fontId="25" fillId="3" borderId="30" xfId="0" applyNumberFormat="1" applyFont="1" applyFill="1" applyBorder="1" applyAlignment="1">
      <alignment horizontal="center" textRotation="90"/>
    </xf>
    <xf numFmtId="1" fontId="1" fillId="0" borderId="17" xfId="0" applyNumberFormat="1" applyFont="1" applyBorder="1"/>
    <xf numFmtId="1" fontId="1" fillId="0" borderId="1" xfId="0" applyNumberFormat="1" applyFont="1" applyBorder="1"/>
    <xf numFmtId="1" fontId="1" fillId="0" borderId="24" xfId="0" applyNumberFormat="1" applyFont="1" applyBorder="1"/>
    <xf numFmtId="1" fontId="1" fillId="0" borderId="26" xfId="0" applyNumberFormat="1" applyFont="1" applyBorder="1"/>
    <xf numFmtId="0" fontId="1" fillId="0" borderId="6" xfId="0" applyFont="1" applyBorder="1" applyAlignment="1">
      <alignment horizontal="center" vertical="justify" textRotation="90"/>
    </xf>
    <xf numFmtId="0" fontId="1" fillId="0" borderId="2" xfId="0" applyFont="1" applyBorder="1" applyAlignment="1">
      <alignment horizontal="center" vertical="justify" textRotation="90"/>
    </xf>
    <xf numFmtId="0" fontId="9" fillId="4" borderId="2" xfId="0" applyFont="1" applyFill="1" applyBorder="1" applyAlignment="1">
      <alignment horizontal="center" vertical="justify" textRotation="90"/>
    </xf>
    <xf numFmtId="0" fontId="11" fillId="3" borderId="3" xfId="0" applyFont="1" applyFill="1" applyBorder="1" applyAlignment="1">
      <alignment horizontal="center" vertical="justify" textRotation="90"/>
    </xf>
    <xf numFmtId="0" fontId="2" fillId="3" borderId="3" xfId="0" applyFont="1" applyFill="1" applyBorder="1" applyAlignment="1">
      <alignment horizontal="center" vertical="justify" textRotation="90"/>
    </xf>
    <xf numFmtId="0" fontId="11" fillId="3" borderId="9" xfId="0" applyFont="1" applyFill="1" applyBorder="1" applyAlignment="1">
      <alignment horizontal="center" vertical="justify" textRotation="90"/>
    </xf>
    <xf numFmtId="0" fontId="4" fillId="0" borderId="3" xfId="0" applyFont="1" applyBorder="1" applyAlignment="1">
      <alignment horizontal="center" vertical="justify" textRotation="90"/>
    </xf>
    <xf numFmtId="0" fontId="4" fillId="5" borderId="5" xfId="0" applyFont="1" applyFill="1" applyBorder="1" applyAlignment="1">
      <alignment horizontal="center" vertical="justify" textRotation="90"/>
    </xf>
    <xf numFmtId="0" fontId="4" fillId="5" borderId="15" xfId="0" applyFont="1" applyFill="1" applyBorder="1" applyAlignment="1">
      <alignment horizontal="center" textRotation="90"/>
    </xf>
    <xf numFmtId="164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19" fillId="2" borderId="1" xfId="0" applyNumberFormat="1" applyFont="1" applyFill="1" applyBorder="1" applyAlignment="1">
      <alignment horizontal="center"/>
    </xf>
    <xf numFmtId="1" fontId="19" fillId="3" borderId="1" xfId="0" applyNumberFormat="1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/>
    </xf>
    <xf numFmtId="0" fontId="1" fillId="0" borderId="24" xfId="0" applyFont="1" applyFill="1" applyBorder="1"/>
    <xf numFmtId="0" fontId="41" fillId="4" borderId="2" xfId="0" applyFont="1" applyFill="1" applyBorder="1" applyAlignment="1">
      <alignment horizontal="center" vertical="justify" textRotation="90"/>
    </xf>
    <xf numFmtId="49" fontId="17" fillId="0" borderId="1" xfId="5" applyNumberFormat="1" applyFont="1" applyFill="1" applyBorder="1" applyAlignment="1">
      <alignment horizontal="center"/>
    </xf>
    <xf numFmtId="164" fontId="1" fillId="15" borderId="8" xfId="0" applyNumberFormat="1" applyFont="1" applyFill="1" applyBorder="1" applyAlignment="1">
      <alignment horizontal="center"/>
    </xf>
    <xf numFmtId="1" fontId="1" fillId="15" borderId="1" xfId="0" applyNumberFormat="1" applyFont="1" applyFill="1" applyBorder="1" applyAlignment="1">
      <alignment horizontal="center" vertical="center"/>
    </xf>
    <xf numFmtId="1" fontId="1" fillId="15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2" fillId="0" borderId="1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textRotation="90"/>
    </xf>
    <xf numFmtId="164" fontId="8" fillId="0" borderId="12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 textRotation="90"/>
    </xf>
    <xf numFmtId="0" fontId="4" fillId="0" borderId="29" xfId="0" applyFont="1" applyFill="1" applyBorder="1" applyAlignment="1">
      <alignment horizontal="center" textRotation="90"/>
    </xf>
    <xf numFmtId="164" fontId="16" fillId="0" borderId="1" xfId="0" applyNumberFormat="1" applyFont="1" applyFill="1" applyBorder="1" applyAlignment="1">
      <alignment horizontal="center"/>
    </xf>
    <xf numFmtId="1" fontId="20" fillId="0" borderId="12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164" fontId="12" fillId="0" borderId="7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textRotation="90"/>
    </xf>
    <xf numFmtId="164" fontId="12" fillId="0" borderId="36" xfId="0" applyNumberFormat="1" applyFont="1" applyFill="1" applyBorder="1" applyAlignment="1">
      <alignment horizontal="center"/>
    </xf>
    <xf numFmtId="2" fontId="10" fillId="0" borderId="7" xfId="0" applyNumberFormat="1" applyFont="1" applyFill="1" applyBorder="1" applyAlignment="1">
      <alignment horizontal="center"/>
    </xf>
    <xf numFmtId="1" fontId="1" fillId="0" borderId="13" xfId="0" applyNumberFormat="1" applyFont="1" applyFill="1" applyBorder="1"/>
    <xf numFmtId="0" fontId="1" fillId="0" borderId="1" xfId="0" applyFont="1" applyFill="1" applyBorder="1"/>
    <xf numFmtId="2" fontId="1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" fontId="19" fillId="6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17" fillId="0" borderId="24" xfId="0" applyFont="1" applyFill="1" applyBorder="1" applyAlignment="1">
      <alignment horizontal="left"/>
    </xf>
    <xf numFmtId="0" fontId="20" fillId="18" borderId="9" xfId="0" applyFont="1" applyFill="1" applyBorder="1" applyAlignment="1">
      <alignment horizontal="center" textRotation="90"/>
    </xf>
    <xf numFmtId="0" fontId="43" fillId="0" borderId="9" xfId="0" applyFont="1" applyBorder="1" applyAlignment="1">
      <alignment horizontal="center" textRotation="90"/>
    </xf>
    <xf numFmtId="0" fontId="21" fillId="3" borderId="9" xfId="0" applyFont="1" applyFill="1" applyBorder="1" applyAlignment="1">
      <alignment horizontal="center" textRotation="90"/>
    </xf>
    <xf numFmtId="0" fontId="10" fillId="0" borderId="9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/>
    </xf>
    <xf numFmtId="1" fontId="2" fillId="18" borderId="13" xfId="0" applyNumberFormat="1" applyFont="1" applyFill="1" applyBorder="1" applyAlignment="1">
      <alignment horizontal="center"/>
    </xf>
    <xf numFmtId="2" fontId="42" fillId="0" borderId="1" xfId="0" applyNumberFormat="1" applyFont="1" applyBorder="1" applyAlignment="1">
      <alignment horizontal="center"/>
    </xf>
    <xf numFmtId="2" fontId="9" fillId="3" borderId="13" xfId="0" applyNumberFormat="1" applyFont="1" applyFill="1" applyBorder="1" applyAlignment="1">
      <alignment horizontal="center"/>
    </xf>
    <xf numFmtId="1" fontId="44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4" fillId="5" borderId="24" xfId="0" applyFont="1" applyFill="1" applyBorder="1" applyAlignment="1">
      <alignment horizontal="center" textRotation="90"/>
    </xf>
    <xf numFmtId="0" fontId="4" fillId="5" borderId="0" xfId="0" applyFont="1" applyFill="1" applyBorder="1" applyAlignment="1">
      <alignment horizontal="center" textRotation="90"/>
    </xf>
  </cellXfs>
  <cellStyles count="7">
    <cellStyle name="Normal" xfId="0" builtinId="0"/>
    <cellStyle name="Normal 2" xfId="1"/>
    <cellStyle name="Normal 4" xfId="2"/>
    <cellStyle name="Normal 5" xfId="3"/>
    <cellStyle name="Normal 6" xfId="4"/>
    <cellStyle name="Normal 7" xfId="5"/>
    <cellStyle name="Normal 8" xfId="6"/>
  </cellStyles>
  <dxfs count="312"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ndense val="0"/>
        <extend val="0"/>
        <color rgb="FF9C0006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ndense val="0"/>
        <extend val="0"/>
        <color rgb="FF9C0006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ndense val="0"/>
        <extend val="0"/>
        <color rgb="FF9C0006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ndense val="0"/>
        <extend val="0"/>
        <color rgb="FF9C0006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</dxfs>
  <tableStyles count="0" defaultTableStyle="TableStyleMedium9" defaultPivotStyle="PivotStyleLight16"/>
  <colors>
    <mruColors>
      <color rgb="FFFF00FF"/>
      <color rgb="FFFFFF00"/>
      <color rgb="FFFF0066"/>
      <color rgb="FFCCECFF"/>
      <color rgb="FF0000CC"/>
      <color rgb="FF99CCFF"/>
      <color rgb="FF66CCFF"/>
      <color rgb="FF009900"/>
      <color rgb="FF3366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1"/>
  <sheetViews>
    <sheetView workbookViewId="0">
      <pane xSplit="5" ySplit="1" topLeftCell="BE2" activePane="bottomRight" state="frozen"/>
      <selection activeCell="A8" sqref="A8:XFD8"/>
      <selection pane="topRight" activeCell="A8" sqref="A8:XFD8"/>
      <selection pane="bottomLeft" activeCell="A8" sqref="A8:XFD8"/>
      <selection pane="bottomRight" activeCell="A5" sqref="A5:XFD5"/>
    </sheetView>
  </sheetViews>
  <sheetFormatPr defaultRowHeight="17.25"/>
  <cols>
    <col min="1" max="1" width="7.5703125" style="8" customWidth="1"/>
    <col min="2" max="2" width="10.28515625" style="8" customWidth="1"/>
    <col min="3" max="3" width="14.85546875" style="8" customWidth="1"/>
    <col min="4" max="4" width="21.7109375" style="8" customWidth="1"/>
    <col min="5" max="5" width="10.7109375" style="8" customWidth="1"/>
    <col min="6" max="6" width="10.7109375" style="8" hidden="1" customWidth="1"/>
    <col min="7" max="7" width="14.42578125" style="8" hidden="1" customWidth="1"/>
    <col min="8" max="8" width="9.85546875" style="8" hidden="1" customWidth="1"/>
    <col min="9" max="9" width="26.85546875" style="8" customWidth="1"/>
    <col min="10" max="10" width="13.7109375" style="8" customWidth="1"/>
    <col min="11" max="11" width="5.7109375" style="8" customWidth="1"/>
    <col min="12" max="12" width="5" style="8" customWidth="1"/>
    <col min="13" max="13" width="6" style="8" customWidth="1"/>
    <col min="14" max="14" width="5.7109375" style="8" customWidth="1"/>
    <col min="15" max="16" width="5.140625" style="8" customWidth="1"/>
    <col min="17" max="17" width="4.85546875" style="8" customWidth="1"/>
    <col min="18" max="18" width="5.5703125" style="8" customWidth="1"/>
    <col min="19" max="19" width="6.42578125" style="8" customWidth="1"/>
    <col min="20" max="20" width="5.140625" style="8" customWidth="1"/>
    <col min="21" max="55" width="5.42578125" style="8" customWidth="1"/>
    <col min="56" max="124" width="5.28515625" style="8" customWidth="1"/>
    <col min="125" max="16384" width="9.140625" style="8"/>
  </cols>
  <sheetData>
    <row r="1" spans="1:95" ht="171.75" customHeight="1">
      <c r="A1" s="1" t="s">
        <v>0</v>
      </c>
      <c r="B1" s="2" t="s">
        <v>2</v>
      </c>
      <c r="C1" s="2" t="s">
        <v>1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8</v>
      </c>
      <c r="I1" s="1" t="s">
        <v>7</v>
      </c>
      <c r="J1" s="13" t="s">
        <v>20</v>
      </c>
      <c r="K1" s="41" t="s">
        <v>9</v>
      </c>
      <c r="L1" s="34" t="s">
        <v>31</v>
      </c>
      <c r="M1" s="35" t="s">
        <v>33</v>
      </c>
      <c r="N1" s="36" t="s">
        <v>32</v>
      </c>
      <c r="O1" s="7" t="s">
        <v>34</v>
      </c>
      <c r="P1" s="42" t="s">
        <v>10</v>
      </c>
      <c r="Q1" s="34" t="s">
        <v>35</v>
      </c>
      <c r="R1" s="35" t="s">
        <v>36</v>
      </c>
      <c r="S1" s="36" t="s">
        <v>37</v>
      </c>
      <c r="T1" s="7" t="s">
        <v>38</v>
      </c>
      <c r="U1" s="4" t="s">
        <v>25</v>
      </c>
      <c r="V1" s="5" t="s">
        <v>60</v>
      </c>
      <c r="W1" s="5" t="s">
        <v>61</v>
      </c>
      <c r="X1" s="6" t="s">
        <v>62</v>
      </c>
      <c r="Y1" s="33" t="s">
        <v>63</v>
      </c>
      <c r="Z1" s="34" t="s">
        <v>64</v>
      </c>
      <c r="AA1" s="35" t="s">
        <v>30</v>
      </c>
      <c r="AB1" s="36" t="s">
        <v>65</v>
      </c>
      <c r="AC1" s="92" t="s">
        <v>66</v>
      </c>
      <c r="AD1" s="4" t="s">
        <v>25</v>
      </c>
      <c r="AE1" s="5" t="s">
        <v>103</v>
      </c>
      <c r="AF1" s="5" t="s">
        <v>104</v>
      </c>
      <c r="AG1" s="6" t="s">
        <v>105</v>
      </c>
      <c r="AH1" s="33" t="s">
        <v>106</v>
      </c>
      <c r="AI1" s="33" t="s">
        <v>107</v>
      </c>
      <c r="AJ1" s="34" t="s">
        <v>108</v>
      </c>
      <c r="AK1" s="35" t="s">
        <v>109</v>
      </c>
      <c r="AL1" s="40" t="s">
        <v>110</v>
      </c>
      <c r="AM1" s="61" t="s">
        <v>106</v>
      </c>
      <c r="AN1" s="4" t="s">
        <v>25</v>
      </c>
      <c r="AO1" s="5" t="s">
        <v>112</v>
      </c>
      <c r="AP1" s="5" t="s">
        <v>113</v>
      </c>
      <c r="AQ1" s="6" t="s">
        <v>114</v>
      </c>
      <c r="AR1" s="33" t="s">
        <v>111</v>
      </c>
      <c r="AS1" s="33" t="s">
        <v>115</v>
      </c>
      <c r="AT1" s="34" t="s">
        <v>116</v>
      </c>
      <c r="AU1" s="35" t="s">
        <v>117</v>
      </c>
      <c r="AV1" s="40" t="s">
        <v>118</v>
      </c>
      <c r="AW1" s="61" t="s">
        <v>111</v>
      </c>
      <c r="AX1" s="4" t="s">
        <v>25</v>
      </c>
      <c r="AY1" s="5" t="s">
        <v>80</v>
      </c>
      <c r="AZ1" s="5" t="s">
        <v>81</v>
      </c>
      <c r="BA1" s="6" t="s">
        <v>82</v>
      </c>
      <c r="BB1" s="33" t="s">
        <v>119</v>
      </c>
      <c r="BC1" s="33" t="s">
        <v>120</v>
      </c>
      <c r="BD1" s="34" t="s">
        <v>83</v>
      </c>
      <c r="BE1" s="35" t="s">
        <v>84</v>
      </c>
      <c r="BF1" s="40" t="s">
        <v>85</v>
      </c>
      <c r="BG1" s="61" t="s">
        <v>119</v>
      </c>
      <c r="BH1" s="4" t="s">
        <v>25</v>
      </c>
      <c r="BI1" s="5" t="s">
        <v>121</v>
      </c>
      <c r="BJ1" s="5" t="s">
        <v>122</v>
      </c>
      <c r="BK1" s="6" t="s">
        <v>123</v>
      </c>
      <c r="BL1" s="33" t="s">
        <v>124</v>
      </c>
      <c r="BM1" s="33" t="s">
        <v>125</v>
      </c>
      <c r="BN1" s="34" t="s">
        <v>126</v>
      </c>
      <c r="BO1" s="35" t="s">
        <v>126</v>
      </c>
      <c r="BP1" s="40" t="s">
        <v>127</v>
      </c>
      <c r="BQ1" s="61" t="s">
        <v>124</v>
      </c>
      <c r="BR1" s="4" t="s">
        <v>25</v>
      </c>
      <c r="BS1" s="5" t="s">
        <v>42</v>
      </c>
      <c r="BT1" s="5" t="s">
        <v>23</v>
      </c>
      <c r="BU1" s="6" t="s">
        <v>24</v>
      </c>
      <c r="BV1" s="33" t="s">
        <v>43</v>
      </c>
      <c r="BW1" s="33" t="s">
        <v>128</v>
      </c>
      <c r="BX1" s="34" t="s">
        <v>44</v>
      </c>
      <c r="BY1" s="35" t="s">
        <v>45</v>
      </c>
      <c r="BZ1" s="40" t="s">
        <v>46</v>
      </c>
      <c r="CA1" s="92" t="s">
        <v>47</v>
      </c>
      <c r="CB1" s="4" t="s">
        <v>25</v>
      </c>
      <c r="CC1" s="5" t="s">
        <v>736</v>
      </c>
      <c r="CD1" s="5" t="s">
        <v>737</v>
      </c>
      <c r="CE1" s="6" t="s">
        <v>738</v>
      </c>
      <c r="CF1" s="33" t="s">
        <v>739</v>
      </c>
      <c r="CG1" s="33" t="s">
        <v>740</v>
      </c>
      <c r="CH1" s="34" t="s">
        <v>741</v>
      </c>
      <c r="CI1" s="35" t="s">
        <v>742</v>
      </c>
      <c r="CJ1" s="40" t="s">
        <v>743</v>
      </c>
      <c r="CK1" s="92" t="s">
        <v>744</v>
      </c>
    </row>
    <row r="2" spans="1:95" ht="24.75">
      <c r="A2" s="10">
        <v>1</v>
      </c>
      <c r="B2" s="54" t="s">
        <v>90</v>
      </c>
      <c r="C2" s="55"/>
      <c r="D2" s="45" t="s">
        <v>74</v>
      </c>
      <c r="E2" s="90" t="s">
        <v>53</v>
      </c>
      <c r="F2" s="54"/>
      <c r="G2" s="49" t="s">
        <v>75</v>
      </c>
      <c r="H2" s="49" t="s">
        <v>17</v>
      </c>
      <c r="I2" s="10" t="s">
        <v>76</v>
      </c>
      <c r="J2" s="54" t="s">
        <v>95</v>
      </c>
      <c r="K2" s="17"/>
      <c r="L2" s="31" t="str">
        <f>IF(K2&gt;=8.5,"A",IF(K2&gt;=8,"B+",IF(K2&gt;=7,"B",IF(K2&gt;=6.5,"C+",IF(K2&gt;=5.5,"C",IF(K2&gt;=5,"D+",IF(K2&gt;=4,"D","F")))))))</f>
        <v>F</v>
      </c>
      <c r="M2" s="38">
        <f>IF(L2="A",4,IF(L2="B+",3.5,IF(L2="B",3,IF(L2="C+",2.5,IF(L2="C",2,IF(L2="D+",1.5,IF(L2="D",1,0)))))))</f>
        <v>0</v>
      </c>
      <c r="N2" s="37" t="str">
        <f>TEXT(M2,"0.0")</f>
        <v>0.0</v>
      </c>
      <c r="O2" s="15" t="str">
        <f>TEXT(N2,"0,0")</f>
        <v>00</v>
      </c>
      <c r="P2" s="18"/>
      <c r="Q2" s="31" t="str">
        <f>IF(P2&gt;=8.5,"A",IF(P2&gt;=8,"B+",IF(P2&gt;=7,"B",IF(P2&gt;=6.5,"C+",IF(P2&gt;=5.5,"C",IF(P2&gt;=5,"D+",IF(P2&gt;=4,"D","F")))))))</f>
        <v>F</v>
      </c>
      <c r="R2" s="38">
        <f>IF(Q2="A",4,IF(Q2="B+",3.5,IF(Q2="B",3,IF(Q2="C+",2.5,IF(Q2="C",2,IF(Q2="D+",1.5,IF(Q2="D",1,0)))))))</f>
        <v>0</v>
      </c>
      <c r="S2" s="37" t="str">
        <f>TEXT(R2,"0.0")</f>
        <v>0.0</v>
      </c>
      <c r="T2" s="15" t="str">
        <f>TEXT(S2,"0,0")</f>
        <v>00</v>
      </c>
      <c r="U2" s="20"/>
      <c r="V2" s="22"/>
      <c r="W2" s="23"/>
      <c r="X2" s="19">
        <f>ROUND((U2*0.4+V2*0.6),1)</f>
        <v>0</v>
      </c>
      <c r="Y2" s="26">
        <f t="shared" ref="Y2" si="0">ROUND(MAX((U2*0.4+V2*0.6),(U2*0.4+W2*0.6)),1)</f>
        <v>0</v>
      </c>
      <c r="Z2" s="31" t="str">
        <f>IF(Y2&gt;=8.5,"A",IF(Y2&gt;=8,"B+",IF(Y2&gt;=7,"B",IF(Y2&gt;=6.5,"C+",IF(Y2&gt;=5.5,"C",IF(Y2&gt;=5,"D+",IF(Y2&gt;=4,"D","F")))))))</f>
        <v>F</v>
      </c>
      <c r="AA2" s="29">
        <f>IF(Z2="A",4,IF(Z2="B+",3.5,IF(Z2="B",3,IF(Z2="C+",2.5,IF(Z2="C",2,IF(Z2="D+",1.5,IF(Z2="D",1,0)))))))</f>
        <v>0</v>
      </c>
      <c r="AB2" s="37" t="str">
        <f>TEXT(AA2,"0.0")</f>
        <v>0.0</v>
      </c>
      <c r="AC2" s="15">
        <v>3</v>
      </c>
      <c r="AD2" s="20" t="str">
        <f>TEXT(AC2,"0,0")</f>
        <v>03</v>
      </c>
      <c r="AE2" s="22"/>
      <c r="AF2" s="23"/>
      <c r="AG2" s="19">
        <f>ROUND((AD2*0.4+AE2*0.6),1)</f>
        <v>1.2</v>
      </c>
      <c r="AH2" s="43">
        <f>ROUND(MAX((AD2*0.4+AE2*0.6),(AD2*0.4+AF2*0.6)),1)</f>
        <v>1.2</v>
      </c>
      <c r="AI2" s="26" t="str">
        <f>TEXT(AH2,"0.0")</f>
        <v>1.2</v>
      </c>
      <c r="AJ2" s="93" t="str">
        <f>IF(AH2&gt;=8.5,"A",IF(AH2&gt;=8,"B+",IF(AH2&gt;=7,"B",IF(AH2&gt;=6.5,"C+",IF(AH2&gt;=5.5,"C",IF(AH2&gt;=5,"D+",IF(AH2&gt;=4,"D","F")))))))</f>
        <v>F</v>
      </c>
      <c r="AK2" s="29">
        <f>IF(AJ2="A",4,IF(AJ2="B+",3.5,IF(AJ2="B",3,IF(AJ2="C+",2.5,IF(AJ2="C",2,IF(AJ2="D+",1.5,IF(AJ2="D",1,0)))))))</f>
        <v>0</v>
      </c>
      <c r="AL2" s="44" t="str">
        <f>TEXT(AK2,"0.0")</f>
        <v>0.0</v>
      </c>
      <c r="AM2" s="62">
        <v>3</v>
      </c>
      <c r="AN2" s="95">
        <v>0</v>
      </c>
      <c r="AO2" s="22"/>
      <c r="AP2" s="23"/>
      <c r="AQ2" s="19">
        <f>ROUND((AN2*0.4+AO2*0.6),1)</f>
        <v>0</v>
      </c>
      <c r="AR2" s="43">
        <f>ROUND(MAX((AN2*0.4+AO2*0.6),(AN2*0.4+AP2*0.6)),1)</f>
        <v>0</v>
      </c>
      <c r="AS2" s="26" t="str">
        <f>TEXT(AR2,"0.0")</f>
        <v>0.0</v>
      </c>
      <c r="AT2" s="93" t="str">
        <f>IF(AR2&gt;=8.5,"A",IF(AR2&gt;=8,"B+",IF(AR2&gt;=7,"B",IF(AR2&gt;=6.5,"C+",IF(AR2&gt;=5.5,"C",IF(AR2&gt;=5,"D+",IF(AR2&gt;=4,"D","F")))))))</f>
        <v>F</v>
      </c>
      <c r="AU2" s="29">
        <f>IF(AT2="A",4,IF(AT2="B+",3.5,IF(AT2="B",3,IF(AT2="C+",2.5,IF(AT2="C",2,IF(AT2="D+",1.5,IF(AT2="D",1,0)))))))</f>
        <v>0</v>
      </c>
      <c r="AV2" s="44" t="str">
        <f>TEXT(AU2,"0.0")</f>
        <v>0.0</v>
      </c>
      <c r="AW2" s="62">
        <v>3</v>
      </c>
      <c r="AX2" s="95">
        <v>0</v>
      </c>
      <c r="AY2" s="22"/>
      <c r="AZ2" s="23"/>
      <c r="BA2" s="19">
        <f>ROUND((AX2*0.4+AY2*0.6),1)</f>
        <v>0</v>
      </c>
      <c r="BB2" s="26">
        <f>ROUND(MAX((AX2*0.4+AY2*0.6),(AX2*0.4+AZ2*0.6)),1)</f>
        <v>0</v>
      </c>
      <c r="BC2" s="26" t="str">
        <f>TEXT(BB2,"0.0")</f>
        <v>0.0</v>
      </c>
      <c r="BD2" s="31" t="str">
        <f>IF(BB2&gt;=8.5,"A",IF(BB2&gt;=8,"B+",IF(BB2&gt;=7,"B",IF(BB2&gt;=6.5,"C+",IF(BB2&gt;=5.5,"C",IF(BB2&gt;=5,"D+",IF(BB2&gt;=4,"D","F")))))))</f>
        <v>F</v>
      </c>
      <c r="BE2" s="65">
        <f>IF(BD2="A",4,IF(BD2="B+",3.5,IF(BD2="B",3,IF(BD2="C+",2.5,IF(BD2="C",2,IF(BD2="D+",1.5,IF(BD2="D",1,0)))))))</f>
        <v>0</v>
      </c>
      <c r="BF2" s="37" t="str">
        <f>TEXT(BE2,"0.0")</f>
        <v>0.0</v>
      </c>
      <c r="BG2" s="62">
        <v>3</v>
      </c>
      <c r="BH2" s="96" t="str">
        <f>TEXT(BG2,"0,0")</f>
        <v>03</v>
      </c>
      <c r="BI2" s="24"/>
      <c r="BJ2" s="25"/>
      <c r="BK2" s="19" t="str">
        <f>TEXT(BJ2,"0,0")</f>
        <v>00</v>
      </c>
      <c r="BL2" s="26">
        <f t="shared" ref="BL2:BL4" si="1">ROUND(MAX((BH2*0.4+BI2*0.6),(BH2*0.4+BJ2*0.6)),1)</f>
        <v>1.2</v>
      </c>
      <c r="BM2" s="26" t="str">
        <f>TEXT(BL2,"0.0")</f>
        <v>1.2</v>
      </c>
      <c r="BN2" s="32" t="str">
        <f t="shared" ref="BN2:BN4" si="2">IF(BL2&gt;=8.5,"A",IF(BL2&gt;=8,"B+",IF(BL2&gt;=7,"B",IF(BL2&gt;=6.5,"C+",IF(BL2&gt;=5.5,"C",IF(BL2&gt;=5,"D+",IF(BL2&gt;=4,"D","F")))))))</f>
        <v>F</v>
      </c>
      <c r="BO2" s="30">
        <f t="shared" ref="BO2:BO4" si="3">IF(BN2="A",4,IF(BN2="B+",3.5,IF(BN2="B",3,IF(BN2="C+",2.5,IF(BN2="C",2,IF(BN2="D+",1.5,IF(BN2="D",1,0)))))))</f>
        <v>0</v>
      </c>
      <c r="BP2" s="37" t="str">
        <f t="shared" ref="BP2:BP4" si="4">TEXT(BO2,"0.0")</f>
        <v>0.0</v>
      </c>
      <c r="BQ2" s="64">
        <v>2</v>
      </c>
      <c r="BR2" s="95">
        <v>0</v>
      </c>
      <c r="BS2" s="22"/>
      <c r="BT2" s="23"/>
      <c r="BU2" s="19">
        <f>ROUND((BR2*0.4+BS2*0.6),1)</f>
        <v>0</v>
      </c>
      <c r="BV2" s="26">
        <f>ROUND(MAX((BR2*0.4+BS2*0.6),(BR2*0.4+BT2*0.6)),1)</f>
        <v>0</v>
      </c>
      <c r="BW2" s="26" t="str">
        <f>TEXT(BV2,"0.0")</f>
        <v>0.0</v>
      </c>
      <c r="BX2" s="31" t="str">
        <f>IF(BV2&gt;=8.5,"A",IF(BV2&gt;=8,"B+",IF(BV2&gt;=7,"B",IF(BV2&gt;=6.5,"C+",IF(BV2&gt;=5.5,"C",IF(BV2&gt;=5,"D+",IF(BV2&gt;=4,"D","F")))))))</f>
        <v>F</v>
      </c>
      <c r="BY2" s="65">
        <f>IF(BX2="A",4,IF(BX2="B+",3.5,IF(BX2="B",3,IF(BX2="C+",2.5,IF(BX2="C",2,IF(BX2="D+",1.5,IF(BX2="D",1,0)))))))</f>
        <v>0</v>
      </c>
      <c r="BZ2" s="37" t="str">
        <f>TEXT(BY2,"0.0")</f>
        <v>0.0</v>
      </c>
      <c r="CA2" s="11">
        <v>3</v>
      </c>
      <c r="CB2" s="95">
        <v>0</v>
      </c>
      <c r="CC2" s="22"/>
      <c r="CD2" s="23"/>
      <c r="CE2" s="19">
        <f>ROUND((CB2*0.4+CC2*0.6),1)</f>
        <v>0</v>
      </c>
      <c r="CF2" s="26">
        <f>ROUND(MAX((CB2*0.4+CC2*0.6),(CB2*0.4+CD2*0.6)),1)</f>
        <v>0</v>
      </c>
      <c r="CG2" s="26" t="str">
        <f>TEXT(CF2,"0.0")</f>
        <v>0.0</v>
      </c>
      <c r="CH2" s="31" t="str">
        <f>IF(CF2&gt;=8.5,"A",IF(CF2&gt;=8,"B+",IF(CF2&gt;=7,"B",IF(CF2&gt;=6.5,"C+",IF(CF2&gt;=5.5,"C",IF(CF2&gt;=5,"D+",IF(CF2&gt;=4,"D","F")))))))</f>
        <v>F</v>
      </c>
      <c r="CI2" s="29">
        <f>IF(CH2="A",4,IF(CH2="B+",3.5,IF(CH2="B",3,IF(CH2="C+",2.5,IF(CH2="C",2,IF(CH2="D+",1.5,IF(CH2="D",1,0)))))))</f>
        <v>0</v>
      </c>
      <c r="CJ2" s="37" t="str">
        <f>TEXT(CI2,"0.0")</f>
        <v>0.0</v>
      </c>
      <c r="CK2" s="11">
        <v>2</v>
      </c>
    </row>
    <row r="3" spans="1:95" ht="24.75">
      <c r="A3" s="10">
        <v>2</v>
      </c>
      <c r="B3" s="55" t="s">
        <v>90</v>
      </c>
      <c r="C3" s="56"/>
      <c r="D3" s="46" t="s">
        <v>70</v>
      </c>
      <c r="E3" s="91" t="s">
        <v>69</v>
      </c>
      <c r="F3" s="55"/>
      <c r="G3" s="50" t="s">
        <v>91</v>
      </c>
      <c r="H3" s="50" t="s">
        <v>17</v>
      </c>
      <c r="I3" s="10" t="s">
        <v>100</v>
      </c>
      <c r="J3" s="55" t="s">
        <v>96</v>
      </c>
      <c r="K3" s="12"/>
      <c r="L3" s="32" t="str">
        <f t="shared" ref="L3" si="5">IF(K3&gt;=8.5,"A",IF(K3&gt;=8,"B+",IF(K3&gt;=7,"B",IF(K3&gt;=6.5,"C+",IF(K3&gt;=5.5,"C",IF(K3&gt;=5,"D+",IF(K3&gt;=4,"D","F")))))))</f>
        <v>F</v>
      </c>
      <c r="M3" s="39">
        <f t="shared" ref="M3" si="6">IF(L3="A",4,IF(L3="B+",3.5,IF(L3="B",3,IF(L3="C+",2.5,IF(L3="C",2,IF(L3="D+",1.5,IF(L3="D",1,0)))))))</f>
        <v>0</v>
      </c>
      <c r="N3" s="37" t="str">
        <f t="shared" ref="N3" si="7">TEXT(M3,"0.0")</f>
        <v>0.0</v>
      </c>
      <c r="O3" s="15" t="str">
        <f t="shared" ref="O3:O41" si="8">TEXT(N3,"0,0")</f>
        <v>00</v>
      </c>
      <c r="P3" s="16"/>
      <c r="Q3" s="32" t="str">
        <f t="shared" ref="Q3" si="9">IF(P3&gt;=8.5,"A",IF(P3&gt;=8,"B+",IF(P3&gt;=7,"B",IF(P3&gt;=6.5,"C+",IF(P3&gt;=5.5,"C",IF(P3&gt;=5,"D+",IF(P3&gt;=4,"D","F")))))))</f>
        <v>F</v>
      </c>
      <c r="R3" s="39">
        <f t="shared" ref="R3" si="10">IF(Q3="A",4,IF(Q3="B+",3.5,IF(Q3="B",3,IF(Q3="C+",2.5,IF(Q3="C",2,IF(Q3="D+",1.5,IF(Q3="D",1,0)))))))</f>
        <v>0</v>
      </c>
      <c r="S3" s="37" t="str">
        <f t="shared" ref="S3" si="11">TEXT(R3,"0.0")</f>
        <v>0.0</v>
      </c>
      <c r="T3" s="15" t="str">
        <f t="shared" ref="T3:T41" si="12">TEXT(S3,"0,0")</f>
        <v>00</v>
      </c>
      <c r="U3" s="21">
        <v>8.8000000000000007</v>
      </c>
      <c r="V3" s="24">
        <v>9</v>
      </c>
      <c r="W3" s="25"/>
      <c r="X3" s="19">
        <f>ROUND((U3*0.4+V3*0.6),1)</f>
        <v>8.9</v>
      </c>
      <c r="Y3" s="26">
        <f t="shared" ref="Y3" si="13">ROUND(MAX((U3*0.4+V3*0.6),(U3*0.4+W3*0.6)),1)</f>
        <v>8.9</v>
      </c>
      <c r="Z3" s="32" t="str">
        <f>IF(Y3&gt;=8.5,"A",IF(Y3&gt;=8,"B+",IF(Y3&gt;=7,"B",IF(Y3&gt;=6.5,"C+",IF(Y3&gt;=5.5,"C",IF(Y3&gt;=5,"D+",IF(Y3&gt;=4,"D","F")))))))</f>
        <v>A</v>
      </c>
      <c r="AA3" s="30">
        <f t="shared" ref="AA3" si="14">IF(Z3="A",4,IF(Z3="B+",3.5,IF(Z3="B",3,IF(Z3="C+",2.5,IF(Z3="C",2,IF(Z3="D+",1.5,IF(Z3="D",1,0)))))))</f>
        <v>4</v>
      </c>
      <c r="AB3" s="37" t="str">
        <f t="shared" ref="AB3" si="15">TEXT(AA3,"0.0")</f>
        <v>4.0</v>
      </c>
      <c r="AC3" s="11">
        <v>3</v>
      </c>
      <c r="AD3" s="20" t="str">
        <f t="shared" ref="AD3:AD41" si="16">TEXT(AC3,"0,0")</f>
        <v>03</v>
      </c>
      <c r="AE3" s="24">
        <v>5</v>
      </c>
      <c r="AF3" s="25"/>
      <c r="AG3" s="19">
        <f>ROUND((AD3*0.4+AE3*0.6),1)</f>
        <v>4.2</v>
      </c>
      <c r="AH3" s="26">
        <f t="shared" ref="AH3:AH5" si="17">ROUND(MAX((AD3*0.4+AE3*0.6),(AD3*0.4+AF3*0.6)),1)</f>
        <v>4.2</v>
      </c>
      <c r="AI3" s="26" t="str">
        <f t="shared" ref="AI3:AI5" si="18">TEXT(AH3,"0.0")</f>
        <v>4.2</v>
      </c>
      <c r="AJ3" s="32" t="str">
        <f t="shared" ref="AJ3:AJ5" si="19">IF(AH3&gt;=8.5,"A",IF(AH3&gt;=8,"B+",IF(AH3&gt;=7,"B",IF(AH3&gt;=6.5,"C+",IF(AH3&gt;=5.5,"C",IF(AH3&gt;=5,"D+",IF(AH3&gt;=4,"D","F")))))))</f>
        <v>D</v>
      </c>
      <c r="AK3" s="30">
        <f t="shared" ref="AK3:AK5" si="20">IF(AJ3="A",4,IF(AJ3="B+",3.5,IF(AJ3="B",3,IF(AJ3="C+",2.5,IF(AJ3="C",2,IF(AJ3="D+",1.5,IF(AJ3="D",1,0)))))))</f>
        <v>1</v>
      </c>
      <c r="AL3" s="37" t="str">
        <f t="shared" ref="AL3:AL5" si="21">TEXT(AK3,"0.0")</f>
        <v>1.0</v>
      </c>
      <c r="AM3" s="64">
        <v>3</v>
      </c>
      <c r="AN3" s="21">
        <v>8.4</v>
      </c>
      <c r="AO3" s="24">
        <v>8</v>
      </c>
      <c r="AP3" s="25"/>
      <c r="AQ3" s="19">
        <f>ROUND((AN3*0.4+AO3*0.6),1)</f>
        <v>8.1999999999999993</v>
      </c>
      <c r="AR3" s="26">
        <f t="shared" ref="AR3" si="22">ROUND(MAX((AN3*0.4+AO3*0.6),(AN3*0.4+AP3*0.6)),1)</f>
        <v>8.1999999999999993</v>
      </c>
      <c r="AS3" s="26" t="str">
        <f t="shared" ref="AS3" si="23">TEXT(AR3,"0.0")</f>
        <v>8.2</v>
      </c>
      <c r="AT3" s="32" t="str">
        <f t="shared" ref="AT3" si="24">IF(AR3&gt;=8.5,"A",IF(AR3&gt;=8,"B+",IF(AR3&gt;=7,"B",IF(AR3&gt;=6.5,"C+",IF(AR3&gt;=5.5,"C",IF(AR3&gt;=5,"D+",IF(AR3&gt;=4,"D","F")))))))</f>
        <v>B+</v>
      </c>
      <c r="AU3" s="30">
        <f t="shared" ref="AU3" si="25">IF(AT3="A",4,IF(AT3="B+",3.5,IF(AT3="B",3,IF(AT3="C+",2.5,IF(AT3="C",2,IF(AT3="D+",1.5,IF(AT3="D",1,0)))))))</f>
        <v>3.5</v>
      </c>
      <c r="AV3" s="37" t="str">
        <f t="shared" ref="AV3" si="26">TEXT(AU3,"0.0")</f>
        <v>3.5</v>
      </c>
      <c r="AW3" s="64">
        <v>3</v>
      </c>
      <c r="AX3" s="21">
        <v>6.1</v>
      </c>
      <c r="AY3" s="24">
        <v>8</v>
      </c>
      <c r="AZ3" s="25"/>
      <c r="BA3" s="19">
        <f t="shared" ref="BA3:BA4" si="27">ROUND((AX3*0.4+AY3*0.6),1)</f>
        <v>7.2</v>
      </c>
      <c r="BB3" s="26">
        <f t="shared" ref="BB3:BB4" si="28">ROUND(MAX((AX3*0.4+AY3*0.6),(AX3*0.4+AZ3*0.6)),1)</f>
        <v>7.2</v>
      </c>
      <c r="BC3" s="26" t="str">
        <f t="shared" ref="BC3:BC4" si="29">TEXT(BB3,"0.0")</f>
        <v>7.2</v>
      </c>
      <c r="BD3" s="32" t="str">
        <f t="shared" ref="BD3:BD4" si="30">IF(BB3&gt;=8.5,"A",IF(BB3&gt;=8,"B+",IF(BB3&gt;=7,"B",IF(BB3&gt;=6.5,"C+",IF(BB3&gt;=5.5,"C",IF(BB3&gt;=5,"D+",IF(BB3&gt;=4,"D","F")))))))</f>
        <v>B</v>
      </c>
      <c r="BE3" s="66">
        <f t="shared" ref="BE3:BE4" si="31">IF(BD3="A",4,IF(BD3="B+",3.5,IF(BD3="B",3,IF(BD3="C+",2.5,IF(BD3="C",2,IF(BD3="D+",1.5,IF(BD3="D",1,0)))))))</f>
        <v>3</v>
      </c>
      <c r="BF3" s="37" t="str">
        <f t="shared" ref="BF3:BF4" si="32">TEXT(BE3,"0.0")</f>
        <v>3.0</v>
      </c>
      <c r="BG3" s="64">
        <v>3</v>
      </c>
      <c r="BH3" s="96" t="str">
        <f t="shared" ref="BH3:BH41" si="33">TEXT(BG3,"0,0")</f>
        <v>03</v>
      </c>
      <c r="BI3" s="24">
        <v>9</v>
      </c>
      <c r="BJ3" s="25"/>
      <c r="BK3" s="19" t="str">
        <f t="shared" ref="BK3:BK41" si="34">TEXT(BJ3,"0,0")</f>
        <v>00</v>
      </c>
      <c r="BL3" s="26">
        <f t="shared" si="1"/>
        <v>6.6</v>
      </c>
      <c r="BM3" s="26" t="str">
        <f t="shared" ref="BM3:BM4" si="35">TEXT(BL3,"0.0")</f>
        <v>6.6</v>
      </c>
      <c r="BN3" s="32" t="str">
        <f t="shared" si="2"/>
        <v>C+</v>
      </c>
      <c r="BO3" s="30">
        <f t="shared" si="3"/>
        <v>2.5</v>
      </c>
      <c r="BP3" s="37" t="str">
        <f t="shared" si="4"/>
        <v>2.5</v>
      </c>
      <c r="BQ3" s="64">
        <v>2</v>
      </c>
      <c r="BR3" s="21">
        <v>7.4</v>
      </c>
      <c r="BS3" s="24">
        <v>7</v>
      </c>
      <c r="BT3" s="25"/>
      <c r="BU3" s="19">
        <f t="shared" ref="BU3:BU4" si="36">ROUND((BR3*0.4+BS3*0.6),1)</f>
        <v>7.2</v>
      </c>
      <c r="BV3" s="26">
        <f t="shared" ref="BV3:BV4" si="37">ROUND(MAX((BR3*0.4+BS3*0.6),(BR3*0.4+BT3*0.6)),1)</f>
        <v>7.2</v>
      </c>
      <c r="BW3" s="26" t="str">
        <f t="shared" ref="BW3:BW4" si="38">TEXT(BV3,"0.0")</f>
        <v>7.2</v>
      </c>
      <c r="BX3" s="32" t="str">
        <f t="shared" ref="BX3:BX4" si="39">IF(BV3&gt;=8.5,"A",IF(BV3&gt;=8,"B+",IF(BV3&gt;=7,"B",IF(BV3&gt;=6.5,"C+",IF(BV3&gt;=5.5,"C",IF(BV3&gt;=5,"D+",IF(BV3&gt;=4,"D","F")))))))</f>
        <v>B</v>
      </c>
      <c r="BY3" s="66">
        <f t="shared" ref="BY3:BY4" si="40">IF(BX3="A",4,IF(BX3="B+",3.5,IF(BX3="B",3,IF(BX3="C+",2.5,IF(BX3="C",2,IF(BX3="D+",1.5,IF(BX3="D",1,0)))))))</f>
        <v>3</v>
      </c>
      <c r="BZ3" s="37" t="str">
        <f t="shared" ref="BZ3:BZ4" si="41">TEXT(BY3,"0.0")</f>
        <v>3.0</v>
      </c>
      <c r="CA3" s="11">
        <v>3</v>
      </c>
      <c r="CB3" s="21"/>
      <c r="CC3" s="24"/>
      <c r="CD3" s="25"/>
      <c r="CE3" s="27">
        <f>ROUND((CB3*0.4+CC3*0.6),1)</f>
        <v>0</v>
      </c>
      <c r="CF3" s="28">
        <f t="shared" ref="CF3" si="42">ROUND(MAX((CB3*0.4+CC3*0.6),(CB3*0.4+CD3*0.6)),1)</f>
        <v>0</v>
      </c>
      <c r="CG3" s="28" t="str">
        <f t="shared" ref="CG3" si="43">TEXT(CF3,"0.0")</f>
        <v>0.0</v>
      </c>
      <c r="CH3" s="32" t="str">
        <f t="shared" ref="CH3" si="44">IF(CF3&gt;=8.5,"A",IF(CF3&gt;=8,"B+",IF(CF3&gt;=7,"B",IF(CF3&gt;=6.5,"C+",IF(CF3&gt;=5.5,"C",IF(CF3&gt;=5,"D+",IF(CF3&gt;=4,"D","F")))))))</f>
        <v>F</v>
      </c>
      <c r="CI3" s="30">
        <f t="shared" ref="CI3" si="45">IF(CH3="A",4,IF(CH3="B+",3.5,IF(CH3="B",3,IF(CH3="C+",2.5,IF(CH3="C",2,IF(CH3="D+",1.5,IF(CH3="D",1,0)))))))</f>
        <v>0</v>
      </c>
      <c r="CJ3" s="37" t="str">
        <f t="shared" ref="CJ3" si="46">TEXT(CI3,"0.0")</f>
        <v>0.0</v>
      </c>
      <c r="CK3" s="11">
        <v>2</v>
      </c>
    </row>
    <row r="4" spans="1:95" ht="24.75">
      <c r="A4" s="10">
        <v>3</v>
      </c>
      <c r="B4" s="56" t="s">
        <v>90</v>
      </c>
      <c r="C4" s="55"/>
      <c r="D4" s="47" t="s">
        <v>86</v>
      </c>
      <c r="E4" s="48" t="s">
        <v>68</v>
      </c>
      <c r="F4" s="56"/>
      <c r="G4" s="53" t="s">
        <v>92</v>
      </c>
      <c r="H4" s="53" t="s">
        <v>17</v>
      </c>
      <c r="I4" s="10" t="s">
        <v>54</v>
      </c>
      <c r="J4" s="56" t="s">
        <v>97</v>
      </c>
      <c r="K4" s="12"/>
      <c r="L4" s="32" t="str">
        <f>IF(K4&gt;=8.5,"A",IF(K4&gt;=8,"B+",IF(K4&gt;=7,"B",IF(K4&gt;=6.5,"C+",IF(K4&gt;=5.5,"C",IF(K4&gt;=5,"D+",IF(K4&gt;=4,"D","F")))))))</f>
        <v>F</v>
      </c>
      <c r="M4" s="39">
        <f>IF(L4="A",4,IF(L4="B+",3.5,IF(L4="B",3,IF(L4="C+",2.5,IF(L4="C",2,IF(L4="D+",1.5,IF(L4="D",1,0)))))))</f>
        <v>0</v>
      </c>
      <c r="N4" s="37" t="str">
        <f>TEXT(M4,"0.0")</f>
        <v>0.0</v>
      </c>
      <c r="O4" s="15" t="str">
        <f t="shared" si="8"/>
        <v>00</v>
      </c>
      <c r="P4" s="16"/>
      <c r="Q4" s="32" t="str">
        <f>IF(P4&gt;=8.5,"A",IF(P4&gt;=8,"B+",IF(P4&gt;=7,"B",IF(P4&gt;=6.5,"C+",IF(P4&gt;=5.5,"C",IF(P4&gt;=5,"D+",IF(P4&gt;=4,"D","F")))))))</f>
        <v>F</v>
      </c>
      <c r="R4" s="39">
        <f>IF(Q4="A",4,IF(Q4="B+",3.5,IF(Q4="B",3,IF(Q4="C+",2.5,IF(Q4="C",2,IF(Q4="D+",1.5,IF(Q4="D",1,0)))))))</f>
        <v>0</v>
      </c>
      <c r="S4" s="37" t="str">
        <f>TEXT(R4,"0.0")</f>
        <v>0.0</v>
      </c>
      <c r="T4" s="15" t="str">
        <f t="shared" si="12"/>
        <v>00</v>
      </c>
      <c r="U4" s="21"/>
      <c r="V4" s="24"/>
      <c r="W4" s="25"/>
      <c r="X4" s="27">
        <f>ROUND((U4*0.4+V4*0.6),1)</f>
        <v>0</v>
      </c>
      <c r="Y4" s="28">
        <f>ROUND(MAX((U4*0.4+V4*0.6),(U4*0.4+W4*0.6)),1)</f>
        <v>0</v>
      </c>
      <c r="Z4" s="32" t="str">
        <f>IF(Y4&gt;=8.5,"A",IF(Y4&gt;=8,"B+",IF(Y4&gt;=7,"B",IF(Y4&gt;=6.5,"C+",IF(Y4&gt;=5.5,"C",IF(Y4&gt;=5,"D+",IF(Y4&gt;=4,"D","F")))))))</f>
        <v>F</v>
      </c>
      <c r="AA4" s="30">
        <f>IF(Z4="A",4,IF(Z4="B+",3.5,IF(Z4="B",3,IF(Z4="C+",2.5,IF(Z4="C",2,IF(Z4="D+",1.5,IF(Z4="D",1,0)))))))</f>
        <v>0</v>
      </c>
      <c r="AB4" s="37" t="str">
        <f>TEXT(AA4,"0.0")</f>
        <v>0.0</v>
      </c>
      <c r="AC4" s="11">
        <v>3</v>
      </c>
      <c r="AD4" s="20" t="str">
        <f t="shared" si="16"/>
        <v>03</v>
      </c>
      <c r="AE4" s="24">
        <v>5</v>
      </c>
      <c r="AF4" s="25"/>
      <c r="AG4" s="19">
        <f t="shared" ref="AG4:AG5" si="47">ROUND((AD4*0.4+AE4*0.6),1)</f>
        <v>4.2</v>
      </c>
      <c r="AH4" s="26">
        <f t="shared" si="17"/>
        <v>4.2</v>
      </c>
      <c r="AI4" s="26" t="str">
        <f t="shared" si="18"/>
        <v>4.2</v>
      </c>
      <c r="AJ4" s="32" t="str">
        <f t="shared" si="19"/>
        <v>D</v>
      </c>
      <c r="AK4" s="30">
        <f t="shared" si="20"/>
        <v>1</v>
      </c>
      <c r="AL4" s="37" t="str">
        <f t="shared" si="21"/>
        <v>1.0</v>
      </c>
      <c r="AM4" s="64">
        <v>3</v>
      </c>
      <c r="AN4" s="21"/>
      <c r="AO4" s="24"/>
      <c r="AP4" s="25"/>
      <c r="AQ4" s="19">
        <f t="shared" ref="AQ4:AQ5" si="48">ROUND((AN4*0.4+AO4*0.6),1)</f>
        <v>0</v>
      </c>
      <c r="AR4" s="26">
        <f t="shared" ref="AR4:AR5" si="49">ROUND(MAX((AN4*0.4+AO4*0.6),(AN4*0.4+AP4*0.6)),1)</f>
        <v>0</v>
      </c>
      <c r="AS4" s="26" t="str">
        <f t="shared" ref="AS4:AS5" si="50">TEXT(AR4,"0.0")</f>
        <v>0.0</v>
      </c>
      <c r="AT4" s="32" t="str">
        <f t="shared" ref="AT4:AT5" si="51">IF(AR4&gt;=8.5,"A",IF(AR4&gt;=8,"B+",IF(AR4&gt;=7,"B",IF(AR4&gt;=6.5,"C+",IF(AR4&gt;=5.5,"C",IF(AR4&gt;=5,"D+",IF(AR4&gt;=4,"D","F")))))))</f>
        <v>F</v>
      </c>
      <c r="AU4" s="30">
        <f t="shared" ref="AU4:AU5" si="52">IF(AT4="A",4,IF(AT4="B+",3.5,IF(AT4="B",3,IF(AT4="C+",2.5,IF(AT4="C",2,IF(AT4="D+",1.5,IF(AT4="D",1,0)))))))</f>
        <v>0</v>
      </c>
      <c r="AV4" s="37" t="str">
        <f t="shared" ref="AV4:AV5" si="53">TEXT(AU4,"0.0")</f>
        <v>0.0</v>
      </c>
      <c r="AW4" s="64">
        <v>3</v>
      </c>
      <c r="AX4" s="21">
        <v>6.3</v>
      </c>
      <c r="AY4" s="24">
        <v>6</v>
      </c>
      <c r="AZ4" s="25"/>
      <c r="BA4" s="27">
        <f t="shared" si="27"/>
        <v>6.1</v>
      </c>
      <c r="BB4" s="28">
        <f t="shared" si="28"/>
        <v>6.1</v>
      </c>
      <c r="BC4" s="28" t="str">
        <f t="shared" si="29"/>
        <v>6.1</v>
      </c>
      <c r="BD4" s="32" t="str">
        <f t="shared" si="30"/>
        <v>C</v>
      </c>
      <c r="BE4" s="66">
        <f t="shared" si="31"/>
        <v>2</v>
      </c>
      <c r="BF4" s="37" t="str">
        <f t="shared" si="32"/>
        <v>2.0</v>
      </c>
      <c r="BG4" s="64">
        <v>3</v>
      </c>
      <c r="BH4" s="96" t="str">
        <f t="shared" si="33"/>
        <v>03</v>
      </c>
      <c r="BI4" s="24"/>
      <c r="BJ4" s="25"/>
      <c r="BK4" s="19" t="str">
        <f t="shared" si="34"/>
        <v>00</v>
      </c>
      <c r="BL4" s="28">
        <f t="shared" si="1"/>
        <v>1.2</v>
      </c>
      <c r="BM4" s="26" t="str">
        <f t="shared" si="35"/>
        <v>1.2</v>
      </c>
      <c r="BN4" s="32" t="str">
        <f t="shared" si="2"/>
        <v>F</v>
      </c>
      <c r="BO4" s="30">
        <f t="shared" si="3"/>
        <v>0</v>
      </c>
      <c r="BP4" s="37" t="str">
        <f t="shared" si="4"/>
        <v>0.0</v>
      </c>
      <c r="BQ4" s="64"/>
      <c r="BR4" s="21">
        <v>6</v>
      </c>
      <c r="BS4" s="24">
        <v>3</v>
      </c>
      <c r="BT4" s="25"/>
      <c r="BU4" s="27">
        <f t="shared" si="36"/>
        <v>4.2</v>
      </c>
      <c r="BV4" s="28">
        <f t="shared" si="37"/>
        <v>4.2</v>
      </c>
      <c r="BW4" s="28" t="str">
        <f t="shared" si="38"/>
        <v>4.2</v>
      </c>
      <c r="BX4" s="32" t="str">
        <f t="shared" si="39"/>
        <v>D</v>
      </c>
      <c r="BY4" s="66">
        <f t="shared" si="40"/>
        <v>1</v>
      </c>
      <c r="BZ4" s="37" t="str">
        <f t="shared" si="41"/>
        <v>1.0</v>
      </c>
      <c r="CA4" s="11">
        <v>3</v>
      </c>
      <c r="CB4" s="21"/>
      <c r="CC4" s="24"/>
      <c r="CD4" s="25"/>
      <c r="CE4" s="27">
        <f t="shared" ref="CE4:CE7" si="54">ROUND((CB4*0.4+CC4*0.6),1)</f>
        <v>0</v>
      </c>
      <c r="CF4" s="28">
        <f t="shared" ref="CF4:CF7" si="55">ROUND(MAX((CB4*0.4+CC4*0.6),(CB4*0.4+CD4*0.6)),1)</f>
        <v>0</v>
      </c>
      <c r="CG4" s="28" t="str">
        <f t="shared" ref="CG4:CG7" si="56">TEXT(CF4,"0.0")</f>
        <v>0.0</v>
      </c>
      <c r="CH4" s="32" t="str">
        <f t="shared" ref="CH4:CH7" si="57">IF(CF4&gt;=8.5,"A",IF(CF4&gt;=8,"B+",IF(CF4&gt;=7,"B",IF(CF4&gt;=6.5,"C+",IF(CF4&gt;=5.5,"C",IF(CF4&gt;=5,"D+",IF(CF4&gt;=4,"D","F")))))))</f>
        <v>F</v>
      </c>
      <c r="CI4" s="30">
        <f t="shared" ref="CI4:CI7" si="58">IF(CH4="A",4,IF(CH4="B+",3.5,IF(CH4="B",3,IF(CH4="C+",2.5,IF(CH4="C",2,IF(CH4="D+",1.5,IF(CH4="D",1,0)))))))</f>
        <v>0</v>
      </c>
      <c r="CJ4" s="37" t="str">
        <f t="shared" ref="CJ4:CJ7" si="59">TEXT(CI4,"0.0")</f>
        <v>0.0</v>
      </c>
      <c r="CK4" s="11">
        <v>2</v>
      </c>
    </row>
    <row r="5" spans="1:95" ht="24.75">
      <c r="A5" s="10">
        <v>4</v>
      </c>
      <c r="B5" s="55" t="s">
        <v>90</v>
      </c>
      <c r="C5" s="55"/>
      <c r="D5" s="46" t="s">
        <v>87</v>
      </c>
      <c r="E5" s="14" t="s">
        <v>67</v>
      </c>
      <c r="F5" s="55"/>
      <c r="G5" s="50" t="s">
        <v>93</v>
      </c>
      <c r="H5" s="50" t="s">
        <v>17</v>
      </c>
      <c r="I5" s="10" t="s">
        <v>101</v>
      </c>
      <c r="J5" s="55" t="s">
        <v>98</v>
      </c>
      <c r="K5" s="12">
        <v>6.3</v>
      </c>
      <c r="L5" s="32" t="str">
        <f t="shared" ref="L5" si="60">IF(K5&gt;=8.5,"A",IF(K5&gt;=8,"B+",IF(K5&gt;=7,"B",IF(K5&gt;=6.5,"C+",IF(K5&gt;=5.5,"C",IF(K5&gt;=5,"D+",IF(K5&gt;=4,"D","F")))))))</f>
        <v>C</v>
      </c>
      <c r="M5" s="39">
        <f t="shared" ref="M5" si="61">IF(L5="A",4,IF(L5="B+",3.5,IF(L5="B",3,IF(L5="C+",2.5,IF(L5="C",2,IF(L5="D+",1.5,IF(L5="D",1,0)))))))</f>
        <v>2</v>
      </c>
      <c r="N5" s="37" t="str">
        <f t="shared" ref="N5" si="62">TEXT(M5,"0.0")</f>
        <v>2.0</v>
      </c>
      <c r="O5" s="15" t="str">
        <f t="shared" si="8"/>
        <v>02</v>
      </c>
      <c r="P5" s="16"/>
      <c r="Q5" s="32" t="str">
        <f t="shared" ref="Q5" si="63">IF(P5&gt;=8.5,"A",IF(P5&gt;=8,"B+",IF(P5&gt;=7,"B",IF(P5&gt;=6.5,"C+",IF(P5&gt;=5.5,"C",IF(P5&gt;=5,"D+",IF(P5&gt;=4,"D","F")))))))</f>
        <v>F</v>
      </c>
      <c r="R5" s="39">
        <f t="shared" ref="R5" si="64">IF(Q5="A",4,IF(Q5="B+",3.5,IF(Q5="B",3,IF(Q5="C+",2.5,IF(Q5="C",2,IF(Q5="D+",1.5,IF(Q5="D",1,0)))))))</f>
        <v>0</v>
      </c>
      <c r="S5" s="37" t="str">
        <f t="shared" ref="S5" si="65">TEXT(R5,"0.0")</f>
        <v>0.0</v>
      </c>
      <c r="T5" s="15" t="str">
        <f t="shared" si="12"/>
        <v>00</v>
      </c>
      <c r="U5" s="21"/>
      <c r="V5" s="24"/>
      <c r="W5" s="25"/>
      <c r="X5" s="19">
        <f>ROUND((U5*0.4+V5*0.6),1)</f>
        <v>0</v>
      </c>
      <c r="Y5" s="26">
        <f>ROUND(MAX((U5*0.4+V5*0.6),(U5*0.4+W5*0.6)),1)</f>
        <v>0</v>
      </c>
      <c r="Z5" s="32" t="str">
        <f t="shared" ref="Z5" si="66">IF(Y5&gt;=8.5,"A",IF(Y5&gt;=8,"B+",IF(Y5&gt;=7,"B",IF(Y5&gt;=6.5,"C+",IF(Y5&gt;=5.5,"C",IF(Y5&gt;=5,"D+",IF(Y5&gt;=4,"D","F")))))))</f>
        <v>F</v>
      </c>
      <c r="AA5" s="30">
        <f t="shared" ref="AA5" si="67">IF(Z5="A",4,IF(Z5="B+",3.5,IF(Z5="B",3,IF(Z5="C+",2.5,IF(Z5="C",2,IF(Z5="D+",1.5,IF(Z5="D",1,0)))))))</f>
        <v>0</v>
      </c>
      <c r="AB5" s="37" t="str">
        <f t="shared" ref="AB5" si="68">TEXT(AA5,"0.0")</f>
        <v>0.0</v>
      </c>
      <c r="AC5" s="11">
        <v>3</v>
      </c>
      <c r="AD5" s="20" t="str">
        <f t="shared" si="16"/>
        <v>03</v>
      </c>
      <c r="AE5" s="94"/>
      <c r="AF5" s="25"/>
      <c r="AG5" s="27">
        <f t="shared" si="47"/>
        <v>1.2</v>
      </c>
      <c r="AH5" s="28">
        <f t="shared" si="17"/>
        <v>1.2</v>
      </c>
      <c r="AI5" s="28" t="str">
        <f t="shared" si="18"/>
        <v>1.2</v>
      </c>
      <c r="AJ5" s="32" t="str">
        <f t="shared" si="19"/>
        <v>F</v>
      </c>
      <c r="AK5" s="30">
        <f t="shared" si="20"/>
        <v>0</v>
      </c>
      <c r="AL5" s="37" t="str">
        <f t="shared" si="21"/>
        <v>0.0</v>
      </c>
      <c r="AM5" s="64">
        <v>3</v>
      </c>
      <c r="AN5" s="21"/>
      <c r="AO5" s="24"/>
      <c r="AP5" s="25"/>
      <c r="AQ5" s="19">
        <f t="shared" si="48"/>
        <v>0</v>
      </c>
      <c r="AR5" s="26">
        <f t="shared" si="49"/>
        <v>0</v>
      </c>
      <c r="AS5" s="26" t="str">
        <f t="shared" si="50"/>
        <v>0.0</v>
      </c>
      <c r="AT5" s="32" t="str">
        <f t="shared" si="51"/>
        <v>F</v>
      </c>
      <c r="AU5" s="30">
        <f t="shared" si="52"/>
        <v>0</v>
      </c>
      <c r="AV5" s="37" t="str">
        <f t="shared" si="53"/>
        <v>0.0</v>
      </c>
      <c r="AW5" s="64">
        <v>3</v>
      </c>
      <c r="BH5" s="96" t="str">
        <f t="shared" ref="BH5:BH6" si="69">TEXT(BG5,"0,0")</f>
        <v>00</v>
      </c>
      <c r="BI5" s="24"/>
      <c r="BJ5" s="25"/>
      <c r="BK5" s="19" t="str">
        <f t="shared" ref="BK5:BK7" si="70">TEXT(BJ5,"0,0")</f>
        <v>00</v>
      </c>
      <c r="BL5" s="28">
        <f t="shared" ref="BL5:BL7" si="71">ROUND(MAX((BH5*0.4+BI5*0.6),(BH5*0.4+BJ5*0.6)),1)</f>
        <v>0</v>
      </c>
      <c r="BM5" s="26" t="str">
        <f t="shared" ref="BM5:BM7" si="72">TEXT(BL5,"0.0")</f>
        <v>0.0</v>
      </c>
      <c r="BN5" s="32" t="str">
        <f t="shared" ref="BN5:BN7" si="73">IF(BL5&gt;=8.5,"A",IF(BL5&gt;=8,"B+",IF(BL5&gt;=7,"B",IF(BL5&gt;=6.5,"C+",IF(BL5&gt;=5.5,"C",IF(BL5&gt;=5,"D+",IF(BL5&gt;=4,"D","F")))))))</f>
        <v>F</v>
      </c>
      <c r="BO5" s="30">
        <f t="shared" ref="BO5:BO7" si="74">IF(BN5="A",4,IF(BN5="B+",3.5,IF(BN5="B",3,IF(BN5="C+",2.5,IF(BN5="C",2,IF(BN5="D+",1.5,IF(BN5="D",1,0)))))))</f>
        <v>0</v>
      </c>
      <c r="BP5" s="37" t="str">
        <f t="shared" ref="BP5:BP7" si="75">TEXT(BO5,"0.0")</f>
        <v>0.0</v>
      </c>
      <c r="BQ5" s="64"/>
      <c r="BR5" s="21"/>
      <c r="BS5" s="24"/>
      <c r="BT5" s="25"/>
      <c r="BU5" s="27">
        <f t="shared" ref="BU5:BU7" si="76">ROUND((BR5*0.4+BS5*0.6),1)</f>
        <v>0</v>
      </c>
      <c r="BV5" s="28">
        <f t="shared" ref="BV5:BV7" si="77">ROUND(MAX((BR5*0.4+BS5*0.6),(BR5*0.4+BT5*0.6)),1)</f>
        <v>0</v>
      </c>
      <c r="BW5" s="28" t="str">
        <f t="shared" ref="BW5:BW7" si="78">TEXT(BV5,"0.0")</f>
        <v>0.0</v>
      </c>
      <c r="BX5" s="32" t="str">
        <f t="shared" ref="BX5:BX7" si="79">IF(BV5&gt;=8.5,"A",IF(BV5&gt;=8,"B+",IF(BV5&gt;=7,"B",IF(BV5&gt;=6.5,"C+",IF(BV5&gt;=5.5,"C",IF(BV5&gt;=5,"D+",IF(BV5&gt;=4,"D","F")))))))</f>
        <v>F</v>
      </c>
      <c r="BY5" s="66">
        <f t="shared" ref="BY5:BY7" si="80">IF(BX5="A",4,IF(BX5="B+",3.5,IF(BX5="B",3,IF(BX5="C+",2.5,IF(BX5="C",2,IF(BX5="D+",1.5,IF(BX5="D",1,0)))))))</f>
        <v>0</v>
      </c>
      <c r="BZ5" s="37" t="str">
        <f t="shared" ref="BZ5:BZ7" si="81">TEXT(BY5,"0.0")</f>
        <v>0.0</v>
      </c>
      <c r="CA5" s="11">
        <v>3</v>
      </c>
      <c r="CB5" s="21"/>
      <c r="CC5" s="24"/>
      <c r="CD5" s="25"/>
      <c r="CE5" s="27">
        <f t="shared" si="54"/>
        <v>0</v>
      </c>
      <c r="CF5" s="28">
        <f t="shared" si="55"/>
        <v>0</v>
      </c>
      <c r="CG5" s="28" t="str">
        <f t="shared" si="56"/>
        <v>0.0</v>
      </c>
      <c r="CH5" s="32" t="str">
        <f t="shared" si="57"/>
        <v>F</v>
      </c>
      <c r="CI5" s="30">
        <f t="shared" si="58"/>
        <v>0</v>
      </c>
      <c r="CJ5" s="37" t="str">
        <f t="shared" si="59"/>
        <v>0.0</v>
      </c>
      <c r="CK5" s="11">
        <v>2</v>
      </c>
    </row>
    <row r="6" spans="1:95" ht="24.75">
      <c r="A6" s="10">
        <v>5</v>
      </c>
      <c r="B6" s="57" t="s">
        <v>90</v>
      </c>
      <c r="C6" s="55"/>
      <c r="D6" s="46" t="s">
        <v>88</v>
      </c>
      <c r="E6" s="14" t="s">
        <v>89</v>
      </c>
      <c r="F6" s="57"/>
      <c r="G6" s="50" t="s">
        <v>94</v>
      </c>
      <c r="H6" s="50" t="s">
        <v>17</v>
      </c>
      <c r="I6" s="52" t="s">
        <v>102</v>
      </c>
      <c r="J6" s="57" t="s">
        <v>99</v>
      </c>
      <c r="O6" s="15" t="str">
        <f t="shared" si="8"/>
        <v>00</v>
      </c>
      <c r="T6" s="15" t="str">
        <f t="shared" si="12"/>
        <v>00</v>
      </c>
      <c r="AD6" s="20" t="str">
        <f t="shared" ref="AD6" si="82">TEXT(AC6,"0,0")</f>
        <v>00</v>
      </c>
      <c r="AE6" s="94"/>
      <c r="AF6" s="25"/>
      <c r="AG6" s="27">
        <f t="shared" ref="AG6:AG7" si="83">ROUND((AD6*0.4+AE6*0.6),1)</f>
        <v>0</v>
      </c>
      <c r="AH6" s="28">
        <f t="shared" ref="AH6:AH7" si="84">ROUND(MAX((AD6*0.4+AE6*0.6),(AD6*0.4+AF6*0.6)),1)</f>
        <v>0</v>
      </c>
      <c r="AI6" s="28" t="str">
        <f t="shared" ref="AI6:AI7" si="85">TEXT(AH6,"0.0")</f>
        <v>0.0</v>
      </c>
      <c r="AJ6" s="32" t="str">
        <f t="shared" ref="AJ6:AJ7" si="86">IF(AH6&gt;=8.5,"A",IF(AH6&gt;=8,"B+",IF(AH6&gt;=7,"B",IF(AH6&gt;=6.5,"C+",IF(AH6&gt;=5.5,"C",IF(AH6&gt;=5,"D+",IF(AH6&gt;=4,"D","F")))))))</f>
        <v>F</v>
      </c>
      <c r="AK6" s="30">
        <f t="shared" ref="AK6:AK7" si="87">IF(AJ6="A",4,IF(AJ6="B+",3.5,IF(AJ6="B",3,IF(AJ6="C+",2.5,IF(AJ6="C",2,IF(AJ6="D+",1.5,IF(AJ6="D",1,0)))))))</f>
        <v>0</v>
      </c>
      <c r="AL6" s="37" t="str">
        <f t="shared" ref="AL6:AL7" si="88">TEXT(AK6,"0.0")</f>
        <v>0.0</v>
      </c>
      <c r="AM6" s="64">
        <v>3</v>
      </c>
      <c r="BH6" s="96" t="str">
        <f t="shared" si="69"/>
        <v>00</v>
      </c>
      <c r="BI6" s="24"/>
      <c r="BJ6" s="25"/>
      <c r="BK6" s="19" t="str">
        <f t="shared" si="70"/>
        <v>00</v>
      </c>
      <c r="BL6" s="28">
        <f t="shared" si="71"/>
        <v>0</v>
      </c>
      <c r="BM6" s="26" t="str">
        <f t="shared" si="72"/>
        <v>0.0</v>
      </c>
      <c r="BN6" s="32" t="str">
        <f t="shared" si="73"/>
        <v>F</v>
      </c>
      <c r="BO6" s="30">
        <f t="shared" si="74"/>
        <v>0</v>
      </c>
      <c r="BP6" s="37" t="str">
        <f t="shared" si="75"/>
        <v>0.0</v>
      </c>
      <c r="BQ6" s="64"/>
      <c r="BR6" s="21"/>
      <c r="BS6" s="24"/>
      <c r="BT6" s="25"/>
      <c r="BU6" s="27">
        <f t="shared" si="76"/>
        <v>0</v>
      </c>
      <c r="BV6" s="28">
        <f t="shared" si="77"/>
        <v>0</v>
      </c>
      <c r="BW6" s="28" t="str">
        <f t="shared" si="78"/>
        <v>0.0</v>
      </c>
      <c r="BX6" s="32" t="str">
        <f t="shared" si="79"/>
        <v>F</v>
      </c>
      <c r="BY6" s="66">
        <f t="shared" si="80"/>
        <v>0</v>
      </c>
      <c r="BZ6" s="37" t="str">
        <f t="shared" si="81"/>
        <v>0.0</v>
      </c>
      <c r="CA6" s="11">
        <v>3</v>
      </c>
      <c r="CB6" s="21"/>
      <c r="CC6" s="24"/>
      <c r="CD6" s="25"/>
      <c r="CE6" s="27">
        <f t="shared" si="54"/>
        <v>0</v>
      </c>
      <c r="CF6" s="28">
        <f t="shared" si="55"/>
        <v>0</v>
      </c>
      <c r="CG6" s="28" t="str">
        <f t="shared" si="56"/>
        <v>0.0</v>
      </c>
      <c r="CH6" s="32" t="str">
        <f t="shared" si="57"/>
        <v>F</v>
      </c>
      <c r="CI6" s="30">
        <f t="shared" si="58"/>
        <v>0</v>
      </c>
      <c r="CJ6" s="37" t="str">
        <f t="shared" si="59"/>
        <v>0.0</v>
      </c>
      <c r="CK6" s="11">
        <v>2</v>
      </c>
    </row>
    <row r="7" spans="1:95" ht="24.75">
      <c r="A7" s="10">
        <v>38</v>
      </c>
      <c r="B7" s="76" t="s">
        <v>317</v>
      </c>
      <c r="C7" s="77" t="s">
        <v>732</v>
      </c>
      <c r="D7" s="78" t="s">
        <v>733</v>
      </c>
      <c r="E7" s="79" t="s">
        <v>17</v>
      </c>
      <c r="F7" s="55"/>
      <c r="G7" s="50"/>
      <c r="H7" s="50"/>
      <c r="I7" s="10"/>
      <c r="J7" s="55"/>
      <c r="O7" s="15" t="str">
        <f t="shared" si="8"/>
        <v>00</v>
      </c>
      <c r="T7" s="15" t="str">
        <f t="shared" si="12"/>
        <v>00</v>
      </c>
      <c r="AD7" s="20">
        <v>6</v>
      </c>
      <c r="AE7" s="94">
        <v>2</v>
      </c>
      <c r="AF7" s="25">
        <v>3</v>
      </c>
      <c r="AG7" s="27">
        <f t="shared" si="83"/>
        <v>3.6</v>
      </c>
      <c r="AH7" s="28">
        <f t="shared" si="84"/>
        <v>4.2</v>
      </c>
      <c r="AI7" s="28" t="str">
        <f t="shared" si="85"/>
        <v>4.2</v>
      </c>
      <c r="AJ7" s="32" t="str">
        <f t="shared" si="86"/>
        <v>D</v>
      </c>
      <c r="AK7" s="30">
        <f t="shared" si="87"/>
        <v>1</v>
      </c>
      <c r="AL7" s="37" t="str">
        <f t="shared" si="88"/>
        <v>1.0</v>
      </c>
      <c r="AM7" s="64">
        <v>3</v>
      </c>
      <c r="BH7" s="96">
        <v>7.7</v>
      </c>
      <c r="BI7" s="24">
        <v>8</v>
      </c>
      <c r="BJ7" s="25"/>
      <c r="BK7" s="19" t="str">
        <f t="shared" si="70"/>
        <v>00</v>
      </c>
      <c r="BL7" s="28">
        <f t="shared" si="71"/>
        <v>7.9</v>
      </c>
      <c r="BM7" s="26" t="str">
        <f t="shared" si="72"/>
        <v>7.9</v>
      </c>
      <c r="BN7" s="32" t="str">
        <f t="shared" si="73"/>
        <v>B</v>
      </c>
      <c r="BO7" s="30">
        <f t="shared" si="74"/>
        <v>3</v>
      </c>
      <c r="BP7" s="37" t="str">
        <f t="shared" si="75"/>
        <v>3.0</v>
      </c>
      <c r="BQ7" s="64"/>
      <c r="BR7" s="21">
        <v>6</v>
      </c>
      <c r="BS7" s="24">
        <v>3</v>
      </c>
      <c r="BT7" s="25"/>
      <c r="BU7" s="27">
        <f t="shared" si="76"/>
        <v>4.2</v>
      </c>
      <c r="BV7" s="28">
        <f t="shared" si="77"/>
        <v>4.2</v>
      </c>
      <c r="BW7" s="28" t="str">
        <f t="shared" si="78"/>
        <v>4.2</v>
      </c>
      <c r="BX7" s="32" t="str">
        <f t="shared" si="79"/>
        <v>D</v>
      </c>
      <c r="BY7" s="66">
        <f t="shared" si="80"/>
        <v>1</v>
      </c>
      <c r="BZ7" s="37" t="str">
        <f t="shared" si="81"/>
        <v>1.0</v>
      </c>
      <c r="CA7" s="11">
        <v>3</v>
      </c>
      <c r="CB7" s="21">
        <v>5.7</v>
      </c>
      <c r="CC7" s="24">
        <v>5</v>
      </c>
      <c r="CD7" s="25"/>
      <c r="CE7" s="27">
        <f t="shared" si="54"/>
        <v>5.3</v>
      </c>
      <c r="CF7" s="28">
        <f t="shared" si="55"/>
        <v>5.3</v>
      </c>
      <c r="CG7" s="28" t="str">
        <f t="shared" si="56"/>
        <v>5.3</v>
      </c>
      <c r="CH7" s="32" t="str">
        <f t="shared" si="57"/>
        <v>D+</v>
      </c>
      <c r="CI7" s="30">
        <f t="shared" si="58"/>
        <v>1.5</v>
      </c>
      <c r="CJ7" s="37" t="str">
        <f t="shared" si="59"/>
        <v>1.5</v>
      </c>
      <c r="CK7" s="11">
        <v>2</v>
      </c>
    </row>
    <row r="8" spans="1:95" ht="18">
      <c r="A8" s="10">
        <v>15</v>
      </c>
      <c r="B8" s="76" t="s">
        <v>90</v>
      </c>
      <c r="C8" s="77" t="s">
        <v>161</v>
      </c>
      <c r="D8" s="78" t="s">
        <v>162</v>
      </c>
      <c r="E8" s="79" t="s">
        <v>163</v>
      </c>
      <c r="F8" s="50"/>
      <c r="G8" s="80" t="s">
        <v>504</v>
      </c>
      <c r="H8" s="50" t="s">
        <v>17</v>
      </c>
      <c r="I8" s="82" t="s">
        <v>537</v>
      </c>
      <c r="J8" s="113"/>
      <c r="K8" s="32" t="str">
        <f t="shared" ref="K8" si="89">IF(J8&gt;=8.5,"A",IF(J8&gt;=8,"B+",IF(J8&gt;=7,"B",IF(J8&gt;=6.5,"C+",IF(J8&gt;=5.5,"C",IF(J8&gt;=5,"D+",IF(J8&gt;=4,"D","F")))))))</f>
        <v>F</v>
      </c>
      <c r="L8" s="39">
        <f t="shared" ref="L8" si="90">IF(K8="A",4,IF(K8="B+",3.5,IF(K8="B",3,IF(K8="C+",2.5,IF(K8="C",2,IF(K8="D+",1.5,IF(K8="D",1,0)))))))</f>
        <v>0</v>
      </c>
      <c r="M8" s="37" t="str">
        <f t="shared" ref="M8" si="91">TEXT(L8,"0,0")</f>
        <v>00</v>
      </c>
      <c r="N8" s="11"/>
      <c r="O8" s="16"/>
      <c r="P8" s="32" t="str">
        <f t="shared" ref="P8" si="92">IF(O8&gt;=8.5,"A",IF(O8&gt;=8,"B+",IF(O8&gt;=7,"B",IF(O8&gt;=6.5,"C+",IF(O8&gt;=5.5,"C",IF(O8&gt;=5,"D+",IF(O8&gt;=4,"D","F")))))))</f>
        <v>F</v>
      </c>
      <c r="Q8" s="39">
        <f t="shared" ref="Q8" si="93">IF(P8="A",4,IF(P8="B+",3.5,IF(P8="B",3,IF(P8="C+",2.5,IF(P8="C",2,IF(P8="D+",1.5,IF(P8="D",1,0)))))))</f>
        <v>0</v>
      </c>
      <c r="R8" s="37" t="str">
        <f t="shared" ref="R8" si="94">TEXT(Q8,"0,0")</f>
        <v>00</v>
      </c>
      <c r="S8" s="11">
        <v>3</v>
      </c>
      <c r="T8" s="96">
        <v>0</v>
      </c>
      <c r="U8" s="24"/>
      <c r="V8" s="25"/>
      <c r="W8" s="19">
        <f t="shared" ref="W8" si="95">ROUND((T8*0.4+U8*0.6),1)</f>
        <v>0</v>
      </c>
      <c r="X8" s="26">
        <f t="shared" ref="X8" si="96">ROUND(MAX((T8*0.4+U8*0.6),(T8*0.4+V8*0.6)),1)</f>
        <v>0</v>
      </c>
      <c r="Y8" s="26" t="str">
        <f t="shared" ref="Y8" si="97">TEXT(X8,"0,0")</f>
        <v>00</v>
      </c>
      <c r="Z8" s="32" t="str">
        <f t="shared" ref="Z8" si="98">IF(X8&gt;=8.5,"A",IF(X8&gt;=8,"B+",IF(X8&gt;=7,"B",IF(X8&gt;=6.5,"C+",IF(X8&gt;=5.5,"C",IF(X8&gt;=5,"D+",IF(X8&gt;=4,"D","F")))))))</f>
        <v>F</v>
      </c>
      <c r="AA8" s="30">
        <f t="shared" ref="AA8" si="99">IF(Z8="A",4,IF(Z8="B+",3.5,IF(Z8="B",3,IF(Z8="C+",2.5,IF(Z8="C",2,IF(Z8="D+",1.5,IF(Z8="D",1,0)))))))</f>
        <v>0</v>
      </c>
      <c r="AB8" s="37" t="str">
        <f t="shared" ref="AB8" si="100">TEXT(AA8,"0,0")</f>
        <v>00</v>
      </c>
      <c r="AC8" s="71"/>
      <c r="AD8" s="73"/>
      <c r="AE8" s="96">
        <v>0</v>
      </c>
      <c r="AF8" s="24"/>
      <c r="AG8" s="25"/>
      <c r="AH8" s="19">
        <f t="shared" ref="AH8" si="101">ROUND((AE8*0.4+AF8*0.6),1)</f>
        <v>0</v>
      </c>
      <c r="AI8" s="26">
        <f t="shared" ref="AI8" si="102">ROUND(MAX((AE8*0.4+AF8*0.6),(AE8*0.4+AG8*0.6)),1)</f>
        <v>0</v>
      </c>
      <c r="AJ8" s="26" t="str">
        <f t="shared" ref="AJ8" si="103">TEXT(AI8,"0,0")</f>
        <v>00</v>
      </c>
      <c r="AK8" s="32" t="str">
        <f t="shared" ref="AK8" si="104">IF(AI8&gt;=8.5,"A",IF(AI8&gt;=8,"B+",IF(AI8&gt;=7,"B",IF(AI8&gt;=6.5,"C+",IF(AI8&gt;=5.5,"C",IF(AI8&gt;=5,"D+",IF(AI8&gt;=4,"D","F")))))))</f>
        <v>F</v>
      </c>
      <c r="AL8" s="30">
        <f t="shared" ref="AL8" si="105">IF(AK8="A",4,IF(AK8="B+",3.5,IF(AK8="B",3,IF(AK8="C+",2.5,IF(AK8="C",2,IF(AK8="D+",1.5,IF(AK8="D",1,0)))))))</f>
        <v>0</v>
      </c>
      <c r="AM8" s="37" t="str">
        <f t="shared" ref="AM8" si="106">TEXT(AL8,"0,0")</f>
        <v>00</v>
      </c>
      <c r="AN8" s="64"/>
      <c r="AO8" s="68"/>
      <c r="AP8" s="96">
        <v>0</v>
      </c>
      <c r="AQ8" s="106"/>
      <c r="AR8" s="25"/>
      <c r="AS8" s="19">
        <f t="shared" ref="AS8" si="107">ROUND((AP8*0.4+AQ8*0.6),1)</f>
        <v>0</v>
      </c>
      <c r="AT8" s="26">
        <f t="shared" ref="AT8" si="108">ROUND(MAX((AP8*0.4+AQ8*0.6),(AP8*0.4+AR8*0.6)),1)</f>
        <v>0</v>
      </c>
      <c r="AU8" s="26" t="str">
        <f t="shared" ref="AU8" si="109">TEXT(AT8,"0,0")</f>
        <v>00</v>
      </c>
      <c r="AV8" s="32" t="str">
        <f t="shared" ref="AV8" si="110">IF(AT8&gt;=8.5,"A",IF(AT8&gt;=8,"B+",IF(AT8&gt;=7,"B",IF(AT8&gt;=6.5,"C+",IF(AT8&gt;=5.5,"C",IF(AT8&gt;=5,"D+",IF(AT8&gt;=4,"D","F")))))))</f>
        <v>F</v>
      </c>
      <c r="AW8" s="30">
        <f t="shared" ref="AW8" si="111">IF(AV8="A",4,IF(AV8="B+",3.5,IF(AV8="B",3,IF(AV8="C+",2.5,IF(AV8="C",2,IF(AV8="D+",1.5,IF(AV8="D",1,0)))))))</f>
        <v>0</v>
      </c>
      <c r="AX8" s="37" t="str">
        <f t="shared" ref="AX8" si="112">TEXT(AW8,"0,0")</f>
        <v>00</v>
      </c>
      <c r="AY8" s="64"/>
      <c r="AZ8" s="68"/>
      <c r="BA8" s="21">
        <v>6.2</v>
      </c>
      <c r="BB8" s="24">
        <v>3</v>
      </c>
      <c r="BC8" s="25"/>
      <c r="BD8" s="19">
        <f t="shared" ref="BD8" si="113">ROUND((BA8*0.4+BB8*0.6),1)</f>
        <v>4.3</v>
      </c>
      <c r="BE8" s="26">
        <f t="shared" ref="BE8" si="114">ROUND(MAX((BA8*0.4+BB8*0.6),(BA8*0.4+BC8*0.6)),1)</f>
        <v>4.3</v>
      </c>
      <c r="BF8" s="26" t="str">
        <f t="shared" ref="BF8" si="115">TEXT(BE8,"0,0")</f>
        <v>04</v>
      </c>
      <c r="BG8" s="32" t="str">
        <f t="shared" ref="BG8" si="116">IF(BE8&gt;=8.5,"A",IF(BE8&gt;=8,"B+",IF(BE8&gt;=7,"B",IF(BE8&gt;=6.5,"C+",IF(BE8&gt;=5.5,"C",IF(BE8&gt;=5,"D+",IF(BE8&gt;=4,"D","F")))))))</f>
        <v>D</v>
      </c>
      <c r="BH8" s="30">
        <f t="shared" ref="BH8" si="117">IF(BG8="A",4,IF(BG8="B+",3.5,IF(BG8="B",3,IF(BG8="C+",2.5,IF(BG8="C",2,IF(BG8="D+",1.5,IF(BG8="D",1,0)))))))</f>
        <v>1</v>
      </c>
      <c r="BI8" s="37" t="str">
        <f t="shared" ref="BI8" si="118">TEXT(BH8,"0,0")</f>
        <v>01</v>
      </c>
      <c r="BJ8" s="64">
        <v>3</v>
      </c>
      <c r="BK8" s="68">
        <v>3</v>
      </c>
      <c r="BL8" s="21">
        <v>5.3</v>
      </c>
      <c r="BM8" s="24">
        <v>4</v>
      </c>
      <c r="BN8" s="25"/>
      <c r="BO8" s="19">
        <f t="shared" ref="BO8" si="119">ROUND((BL8*0.4+BM8*0.6),1)</f>
        <v>4.5</v>
      </c>
      <c r="BP8" s="26">
        <f t="shared" ref="BP8" si="120">ROUND(MAX((BL8*0.4+BM8*0.6),(BL8*0.4+BN8*0.6)),1)</f>
        <v>4.5</v>
      </c>
      <c r="BQ8" s="26" t="str">
        <f t="shared" ref="BQ8" si="121">TEXT(BP8,"0,0")</f>
        <v>05</v>
      </c>
      <c r="BR8" s="32" t="str">
        <f t="shared" ref="BR8" si="122">IF(BP8&gt;=8.5,"A",IF(BP8&gt;=8,"B+",IF(BP8&gt;=7,"B",IF(BP8&gt;=6.5,"C+",IF(BP8&gt;=5.5,"C",IF(BP8&gt;=5,"D+",IF(BP8&gt;=4,"D","F")))))))</f>
        <v>D</v>
      </c>
      <c r="BS8" s="66">
        <f t="shared" ref="BS8" si="123">IF(BR8="A",4,IF(BR8="B+",3.5,IF(BR8="B",3,IF(BR8="C+",2.5,IF(BR8="C",2,IF(BR8="D+",1.5,IF(BR8="D",1,0)))))))</f>
        <v>1</v>
      </c>
      <c r="BT8" s="37" t="str">
        <f t="shared" ref="BT8" si="124">TEXT(BS8,"0,0")</f>
        <v>01</v>
      </c>
      <c r="BU8" s="64">
        <v>2</v>
      </c>
      <c r="BV8" s="75">
        <v>2</v>
      </c>
      <c r="BW8" s="21">
        <v>7</v>
      </c>
      <c r="BX8" s="24">
        <v>7</v>
      </c>
      <c r="BY8" s="25"/>
      <c r="BZ8" s="27">
        <f t="shared" ref="BZ8" si="125">ROUND((BW8*0.4+BX8*0.6),1)</f>
        <v>7</v>
      </c>
      <c r="CA8" s="28">
        <f t="shared" ref="CA8" si="126">ROUND(MAX((BW8*0.4+BX8*0.6),(BW8*0.4+BY8*0.6)),1)</f>
        <v>7</v>
      </c>
      <c r="CB8" s="26" t="str">
        <f t="shared" ref="CB8" si="127">TEXT(CA8,"0,0")</f>
        <v>07</v>
      </c>
      <c r="CC8" s="32" t="str">
        <f t="shared" ref="CC8" si="128">IF(CA8&gt;=8.5,"A",IF(CA8&gt;=8,"B+",IF(CA8&gt;=7,"B",IF(CA8&gt;=6.5,"C+",IF(CA8&gt;=5.5,"C",IF(CA8&gt;=5,"D+",IF(CA8&gt;=4,"D","F")))))))</f>
        <v>B</v>
      </c>
      <c r="CD8" s="30">
        <f t="shared" ref="CD8" si="129">IF(CC8="A",4,IF(CC8="B+",3.5,IF(CC8="B",3,IF(CC8="C+",2.5,IF(CC8="C",2,IF(CC8="D+",1.5,IF(CC8="D",1,0)))))))</f>
        <v>3</v>
      </c>
      <c r="CE8" s="37" t="str">
        <f t="shared" ref="CE8" si="130">TEXT(CD8,"0,0")</f>
        <v>03</v>
      </c>
      <c r="CF8" s="64">
        <v>3</v>
      </c>
      <c r="CG8" s="68">
        <v>3</v>
      </c>
      <c r="CH8" s="85">
        <f t="shared" ref="CH8" si="131">AC8+AY8+BJ8+BU8+CF8+AN8</f>
        <v>8</v>
      </c>
      <c r="CI8" s="86">
        <f t="shared" ref="CI8" si="132">(X8*AC8+AI8*AN8+AT8*AY8+BE8*BJ8+BP8*BU8+CA8*CF8)/CH8</f>
        <v>5.3624999999999998</v>
      </c>
      <c r="CJ8" s="86">
        <f t="shared" ref="CJ8" si="133">(AA8*AC8+AL8*AN8+AW8*AY8+BH8*BJ8+BS8*BU8+CD8*CF8)/CH8</f>
        <v>1.75</v>
      </c>
      <c r="CK8" s="117" t="str">
        <f t="shared" ref="CK8" si="134">TEXT(CJ8,"0,00")</f>
        <v>002</v>
      </c>
      <c r="CL8" s="52" t="str">
        <f t="shared" ref="CL8" si="135">IF(AND(CJ8&lt;0.8),"Cảnh báo KQHT","Lên lớp")</f>
        <v>Lên lớp</v>
      </c>
      <c r="CM8" s="52">
        <f t="shared" ref="CM8" si="136">CG8+BV8+BK8+AZ8+AO8+AD8</f>
        <v>8</v>
      </c>
      <c r="CN8" s="86">
        <f t="shared" ref="CN8" si="137">(X8*AD8+AI8*AO8+AT8*AZ8+BE8*BK8+BP8*BV8+CA8*CG8)/CM8</f>
        <v>5.3624999999999998</v>
      </c>
      <c r="CO8" s="86">
        <f t="shared" ref="CO8" si="138">(AA8*AD8+AL8*AO8+AW8*AZ8+BH8*BK8+BS8*BV8+CD8*CG8)/CM8</f>
        <v>1.75</v>
      </c>
      <c r="CP8" s="52" t="str">
        <f t="shared" ref="CP8" si="139">TEXT(CO8,"0,00")</f>
        <v>002</v>
      </c>
      <c r="CQ8" s="52" t="str">
        <f t="shared" ref="CQ8" si="140">IF(AND(CO8&lt;1.2),"Cảnh báo KQHT","Lên lớp")</f>
        <v>Lên lớp</v>
      </c>
    </row>
    <row r="9" spans="1:95" ht="24.75">
      <c r="A9" s="10">
        <v>8</v>
      </c>
      <c r="B9" s="55"/>
      <c r="C9" s="55"/>
      <c r="D9" s="46" t="s">
        <v>762</v>
      </c>
      <c r="E9" s="14"/>
      <c r="F9" s="55"/>
      <c r="G9" s="50"/>
      <c r="H9" s="50"/>
      <c r="I9" s="10"/>
      <c r="J9" s="55"/>
      <c r="O9" s="15" t="str">
        <f t="shared" si="8"/>
        <v>00</v>
      </c>
      <c r="T9" s="15" t="str">
        <f t="shared" si="12"/>
        <v>00</v>
      </c>
      <c r="AD9" s="20" t="str">
        <f t="shared" si="16"/>
        <v>00</v>
      </c>
      <c r="BH9" s="96" t="str">
        <f t="shared" si="33"/>
        <v>00</v>
      </c>
      <c r="BK9" s="19" t="str">
        <f t="shared" si="34"/>
        <v>00</v>
      </c>
    </row>
    <row r="10" spans="1:95" ht="24.75">
      <c r="A10" s="10">
        <v>9</v>
      </c>
      <c r="B10" s="57"/>
      <c r="C10" s="55"/>
      <c r="D10" s="46"/>
      <c r="E10" s="14"/>
      <c r="F10" s="57"/>
      <c r="G10" s="50"/>
      <c r="H10" s="50"/>
      <c r="I10" s="52"/>
      <c r="J10" s="57"/>
      <c r="O10" s="15" t="str">
        <f t="shared" si="8"/>
        <v>00</v>
      </c>
      <c r="T10" s="15" t="str">
        <f t="shared" si="12"/>
        <v>00</v>
      </c>
      <c r="AD10" s="20" t="str">
        <f t="shared" si="16"/>
        <v>00</v>
      </c>
      <c r="BH10" s="96" t="str">
        <f t="shared" si="33"/>
        <v>00</v>
      </c>
      <c r="BK10" s="19" t="str">
        <f t="shared" si="34"/>
        <v>00</v>
      </c>
    </row>
    <row r="11" spans="1:95" ht="24.75">
      <c r="A11" s="10">
        <v>10</v>
      </c>
      <c r="B11" s="10"/>
      <c r="C11" s="55"/>
      <c r="D11" s="46"/>
      <c r="E11" s="14"/>
      <c r="F11" s="58"/>
      <c r="G11" s="50"/>
      <c r="H11" s="50"/>
      <c r="I11" s="52"/>
      <c r="J11" s="59"/>
      <c r="O11" s="15" t="str">
        <f t="shared" si="8"/>
        <v>00</v>
      </c>
      <c r="T11" s="15" t="str">
        <f t="shared" si="12"/>
        <v>00</v>
      </c>
      <c r="AD11" s="20" t="str">
        <f t="shared" si="16"/>
        <v>00</v>
      </c>
      <c r="BH11" s="96" t="str">
        <f t="shared" si="33"/>
        <v>00</v>
      </c>
      <c r="BK11" s="19" t="str">
        <f t="shared" si="34"/>
        <v>00</v>
      </c>
    </row>
    <row r="12" spans="1:95" ht="24.75">
      <c r="A12" s="10">
        <v>11</v>
      </c>
      <c r="B12" s="10"/>
      <c r="C12" s="55"/>
      <c r="D12" s="46"/>
      <c r="E12" s="14"/>
      <c r="F12" s="58"/>
      <c r="G12" s="50"/>
      <c r="H12" s="50"/>
      <c r="I12" s="52"/>
      <c r="J12" s="59"/>
      <c r="O12" s="15" t="str">
        <f t="shared" si="8"/>
        <v>00</v>
      </c>
      <c r="T12" s="15" t="str">
        <f t="shared" si="12"/>
        <v>00</v>
      </c>
      <c r="AD12" s="20" t="str">
        <f t="shared" si="16"/>
        <v>00</v>
      </c>
      <c r="BH12" s="96" t="str">
        <f t="shared" si="33"/>
        <v>00</v>
      </c>
      <c r="BK12" s="19" t="str">
        <f t="shared" si="34"/>
        <v>00</v>
      </c>
    </row>
    <row r="13" spans="1:95" ht="24.75">
      <c r="A13" s="10">
        <v>12</v>
      </c>
      <c r="B13" s="10"/>
      <c r="C13" s="55"/>
      <c r="D13" s="46"/>
      <c r="E13" s="14"/>
      <c r="F13" s="50"/>
      <c r="G13" s="50"/>
      <c r="H13" s="50"/>
      <c r="I13" s="52"/>
      <c r="J13" s="59"/>
      <c r="O13" s="15" t="str">
        <f t="shared" si="8"/>
        <v>00</v>
      </c>
      <c r="T13" s="15" t="str">
        <f t="shared" si="12"/>
        <v>00</v>
      </c>
      <c r="AD13" s="20" t="str">
        <f t="shared" si="16"/>
        <v>00</v>
      </c>
      <c r="BH13" s="96" t="str">
        <f t="shared" si="33"/>
        <v>00</v>
      </c>
      <c r="BK13" s="19" t="str">
        <f t="shared" si="34"/>
        <v>00</v>
      </c>
    </row>
    <row r="14" spans="1:95" ht="24.75">
      <c r="A14" s="10">
        <v>13</v>
      </c>
      <c r="B14" s="10"/>
      <c r="C14" s="55"/>
      <c r="D14" s="46"/>
      <c r="E14" s="14"/>
      <c r="F14" s="50"/>
      <c r="G14" s="50"/>
      <c r="H14" s="50"/>
      <c r="I14" s="52"/>
      <c r="J14" s="59"/>
      <c r="O14" s="15" t="str">
        <f t="shared" si="8"/>
        <v>00</v>
      </c>
      <c r="T14" s="15" t="str">
        <f t="shared" si="12"/>
        <v>00</v>
      </c>
      <c r="AD14" s="20" t="str">
        <f t="shared" si="16"/>
        <v>00</v>
      </c>
      <c r="BH14" s="96" t="str">
        <f t="shared" si="33"/>
        <v>00</v>
      </c>
      <c r="BK14" s="19" t="str">
        <f t="shared" si="34"/>
        <v>00</v>
      </c>
    </row>
    <row r="15" spans="1:95" ht="24.75">
      <c r="A15" s="10">
        <v>14</v>
      </c>
      <c r="B15" s="10"/>
      <c r="C15" s="55"/>
      <c r="D15" s="46"/>
      <c r="E15" s="14"/>
      <c r="F15" s="50"/>
      <c r="G15" s="50"/>
      <c r="H15" s="50"/>
      <c r="I15" s="52"/>
      <c r="J15" s="59"/>
      <c r="O15" s="15" t="str">
        <f t="shared" si="8"/>
        <v>00</v>
      </c>
      <c r="T15" s="15" t="str">
        <f t="shared" si="12"/>
        <v>00</v>
      </c>
      <c r="AD15" s="20" t="str">
        <f t="shared" si="16"/>
        <v>00</v>
      </c>
      <c r="BH15" s="96" t="str">
        <f t="shared" si="33"/>
        <v>00</v>
      </c>
      <c r="BK15" s="19" t="str">
        <f t="shared" si="34"/>
        <v>00</v>
      </c>
    </row>
    <row r="16" spans="1:95" ht="24.75">
      <c r="A16" s="10">
        <v>15</v>
      </c>
      <c r="B16" s="10"/>
      <c r="C16" s="55"/>
      <c r="D16" s="46"/>
      <c r="E16" s="14"/>
      <c r="F16" s="50"/>
      <c r="G16" s="50"/>
      <c r="H16" s="50"/>
      <c r="I16" s="52"/>
      <c r="J16" s="59"/>
      <c r="O16" s="15" t="str">
        <f t="shared" si="8"/>
        <v>00</v>
      </c>
      <c r="T16" s="15" t="str">
        <f t="shared" si="12"/>
        <v>00</v>
      </c>
      <c r="AD16" s="20" t="str">
        <f t="shared" si="16"/>
        <v>00</v>
      </c>
      <c r="BH16" s="96" t="str">
        <f t="shared" si="33"/>
        <v>00</v>
      </c>
      <c r="BK16" s="19" t="str">
        <f t="shared" si="34"/>
        <v>00</v>
      </c>
    </row>
    <row r="17" spans="15:63" ht="24.75">
      <c r="O17" s="15" t="str">
        <f t="shared" si="8"/>
        <v>00</v>
      </c>
      <c r="T17" s="15" t="str">
        <f t="shared" si="12"/>
        <v>00</v>
      </c>
      <c r="AD17" s="20" t="str">
        <f t="shared" si="16"/>
        <v>00</v>
      </c>
      <c r="BH17" s="96" t="str">
        <f t="shared" si="33"/>
        <v>00</v>
      </c>
      <c r="BK17" s="19" t="str">
        <f t="shared" si="34"/>
        <v>00</v>
      </c>
    </row>
    <row r="18" spans="15:63" ht="24.75">
      <c r="O18" s="15" t="str">
        <f t="shared" si="8"/>
        <v>00</v>
      </c>
      <c r="T18" s="15" t="str">
        <f t="shared" si="12"/>
        <v>00</v>
      </c>
      <c r="AD18" s="20" t="str">
        <f t="shared" si="16"/>
        <v>00</v>
      </c>
      <c r="BH18" s="96" t="str">
        <f t="shared" si="33"/>
        <v>00</v>
      </c>
      <c r="BK18" s="19" t="str">
        <f t="shared" si="34"/>
        <v>00</v>
      </c>
    </row>
    <row r="19" spans="15:63" ht="24.75">
      <c r="O19" s="15" t="str">
        <f t="shared" si="8"/>
        <v>00</v>
      </c>
      <c r="T19" s="15" t="str">
        <f t="shared" si="12"/>
        <v>00</v>
      </c>
      <c r="AD19" s="20" t="str">
        <f t="shared" si="16"/>
        <v>00</v>
      </c>
      <c r="BH19" s="96" t="str">
        <f t="shared" si="33"/>
        <v>00</v>
      </c>
      <c r="BK19" s="19" t="str">
        <f t="shared" si="34"/>
        <v>00</v>
      </c>
    </row>
    <row r="20" spans="15:63" ht="24.75">
      <c r="O20" s="15" t="str">
        <f t="shared" si="8"/>
        <v>00</v>
      </c>
      <c r="T20" s="15" t="str">
        <f t="shared" si="12"/>
        <v>00</v>
      </c>
      <c r="AD20" s="20" t="str">
        <f t="shared" si="16"/>
        <v>00</v>
      </c>
      <c r="BH20" s="96" t="str">
        <f t="shared" si="33"/>
        <v>00</v>
      </c>
      <c r="BK20" s="19" t="str">
        <f t="shared" si="34"/>
        <v>00</v>
      </c>
    </row>
    <row r="21" spans="15:63" ht="24.75">
      <c r="O21" s="15" t="str">
        <f t="shared" si="8"/>
        <v>00</v>
      </c>
      <c r="T21" s="15" t="str">
        <f t="shared" si="12"/>
        <v>00</v>
      </c>
      <c r="AD21" s="20" t="str">
        <f t="shared" si="16"/>
        <v>00</v>
      </c>
      <c r="BH21" s="96" t="str">
        <f t="shared" si="33"/>
        <v>00</v>
      </c>
      <c r="BK21" s="19" t="str">
        <f t="shared" si="34"/>
        <v>00</v>
      </c>
    </row>
    <row r="22" spans="15:63" ht="24.75">
      <c r="O22" s="15" t="str">
        <f t="shared" si="8"/>
        <v>00</v>
      </c>
      <c r="T22" s="15" t="str">
        <f t="shared" si="12"/>
        <v>00</v>
      </c>
      <c r="AD22" s="20" t="str">
        <f t="shared" si="16"/>
        <v>00</v>
      </c>
      <c r="BH22" s="96" t="str">
        <f t="shared" si="33"/>
        <v>00</v>
      </c>
      <c r="BK22" s="19" t="str">
        <f t="shared" si="34"/>
        <v>00</v>
      </c>
    </row>
    <row r="23" spans="15:63" ht="24.75">
      <c r="O23" s="15" t="str">
        <f t="shared" si="8"/>
        <v>00</v>
      </c>
      <c r="T23" s="15" t="str">
        <f t="shared" si="12"/>
        <v>00</v>
      </c>
      <c r="AD23" s="20" t="str">
        <f t="shared" si="16"/>
        <v>00</v>
      </c>
      <c r="BH23" s="96" t="str">
        <f t="shared" si="33"/>
        <v>00</v>
      </c>
      <c r="BK23" s="19" t="str">
        <f t="shared" si="34"/>
        <v>00</v>
      </c>
    </row>
    <row r="24" spans="15:63" ht="24.75">
      <c r="O24" s="15" t="str">
        <f t="shared" si="8"/>
        <v>00</v>
      </c>
      <c r="T24" s="15" t="str">
        <f t="shared" si="12"/>
        <v>00</v>
      </c>
      <c r="AD24" s="20" t="str">
        <f t="shared" si="16"/>
        <v>00</v>
      </c>
      <c r="BH24" s="96" t="str">
        <f t="shared" si="33"/>
        <v>00</v>
      </c>
      <c r="BK24" s="19" t="str">
        <f t="shared" si="34"/>
        <v>00</v>
      </c>
    </row>
    <row r="25" spans="15:63" ht="24.75">
      <c r="O25" s="15" t="str">
        <f t="shared" si="8"/>
        <v>00</v>
      </c>
      <c r="T25" s="15" t="str">
        <f t="shared" si="12"/>
        <v>00</v>
      </c>
      <c r="AD25" s="20" t="str">
        <f t="shared" si="16"/>
        <v>00</v>
      </c>
      <c r="BH25" s="96" t="str">
        <f t="shared" si="33"/>
        <v>00</v>
      </c>
      <c r="BK25" s="19" t="str">
        <f t="shared" si="34"/>
        <v>00</v>
      </c>
    </row>
    <row r="26" spans="15:63" ht="24.75">
      <c r="O26" s="15" t="str">
        <f t="shared" si="8"/>
        <v>00</v>
      </c>
      <c r="T26" s="15" t="str">
        <f t="shared" si="12"/>
        <v>00</v>
      </c>
      <c r="AD26" s="20" t="str">
        <f t="shared" si="16"/>
        <v>00</v>
      </c>
      <c r="BH26" s="96" t="str">
        <f t="shared" si="33"/>
        <v>00</v>
      </c>
      <c r="BK26" s="19" t="str">
        <f t="shared" si="34"/>
        <v>00</v>
      </c>
    </row>
    <row r="27" spans="15:63" ht="24.75">
      <c r="O27" s="15" t="str">
        <f t="shared" si="8"/>
        <v>00</v>
      </c>
      <c r="T27" s="15" t="str">
        <f t="shared" si="12"/>
        <v>00</v>
      </c>
      <c r="AD27" s="20" t="str">
        <f t="shared" si="16"/>
        <v>00</v>
      </c>
      <c r="BH27" s="96" t="str">
        <f t="shared" si="33"/>
        <v>00</v>
      </c>
      <c r="BK27" s="19" t="str">
        <f t="shared" si="34"/>
        <v>00</v>
      </c>
    </row>
    <row r="28" spans="15:63" ht="24.75">
      <c r="O28" s="15" t="str">
        <f t="shared" si="8"/>
        <v>00</v>
      </c>
      <c r="T28" s="15" t="str">
        <f t="shared" si="12"/>
        <v>00</v>
      </c>
      <c r="AD28" s="20" t="str">
        <f t="shared" si="16"/>
        <v>00</v>
      </c>
      <c r="BH28" s="96" t="str">
        <f t="shared" si="33"/>
        <v>00</v>
      </c>
      <c r="BK28" s="19" t="str">
        <f t="shared" si="34"/>
        <v>00</v>
      </c>
    </row>
    <row r="29" spans="15:63" ht="24.75">
      <c r="O29" s="15" t="str">
        <f t="shared" si="8"/>
        <v>00</v>
      </c>
      <c r="T29" s="15" t="str">
        <f t="shared" si="12"/>
        <v>00</v>
      </c>
      <c r="AD29" s="20" t="str">
        <f t="shared" si="16"/>
        <v>00</v>
      </c>
      <c r="BH29" s="96" t="str">
        <f t="shared" si="33"/>
        <v>00</v>
      </c>
      <c r="BK29" s="19" t="str">
        <f t="shared" si="34"/>
        <v>00</v>
      </c>
    </row>
    <row r="30" spans="15:63" ht="24.75">
      <c r="O30" s="15" t="str">
        <f t="shared" si="8"/>
        <v>00</v>
      </c>
      <c r="T30" s="15" t="str">
        <f t="shared" si="12"/>
        <v>00</v>
      </c>
      <c r="AD30" s="20" t="str">
        <f t="shared" si="16"/>
        <v>00</v>
      </c>
      <c r="BH30" s="96" t="str">
        <f t="shared" si="33"/>
        <v>00</v>
      </c>
      <c r="BK30" s="19" t="str">
        <f t="shared" si="34"/>
        <v>00</v>
      </c>
    </row>
    <row r="31" spans="15:63" ht="24.75">
      <c r="O31" s="15" t="str">
        <f t="shared" si="8"/>
        <v>00</v>
      </c>
      <c r="T31" s="15" t="str">
        <f t="shared" si="12"/>
        <v>00</v>
      </c>
      <c r="AD31" s="20" t="str">
        <f t="shared" si="16"/>
        <v>00</v>
      </c>
      <c r="BH31" s="96" t="str">
        <f t="shared" si="33"/>
        <v>00</v>
      </c>
      <c r="BK31" s="19" t="str">
        <f t="shared" si="34"/>
        <v>00</v>
      </c>
    </row>
    <row r="32" spans="15:63" ht="24.75">
      <c r="O32" s="15" t="str">
        <f t="shared" si="8"/>
        <v>00</v>
      </c>
      <c r="T32" s="15" t="str">
        <f t="shared" si="12"/>
        <v>00</v>
      </c>
      <c r="AD32" s="20" t="str">
        <f t="shared" si="16"/>
        <v>00</v>
      </c>
      <c r="BH32" s="96" t="str">
        <f t="shared" si="33"/>
        <v>00</v>
      </c>
      <c r="BK32" s="19" t="str">
        <f t="shared" si="34"/>
        <v>00</v>
      </c>
    </row>
    <row r="33" spans="15:63" ht="24.75">
      <c r="O33" s="15" t="str">
        <f t="shared" si="8"/>
        <v>00</v>
      </c>
      <c r="T33" s="15" t="str">
        <f t="shared" si="12"/>
        <v>00</v>
      </c>
      <c r="AD33" s="20" t="str">
        <f t="shared" si="16"/>
        <v>00</v>
      </c>
      <c r="BH33" s="96" t="str">
        <f t="shared" si="33"/>
        <v>00</v>
      </c>
      <c r="BK33" s="19" t="str">
        <f t="shared" si="34"/>
        <v>00</v>
      </c>
    </row>
    <row r="34" spans="15:63" ht="24.75">
      <c r="O34" s="15" t="str">
        <f t="shared" si="8"/>
        <v>00</v>
      </c>
      <c r="T34" s="15" t="str">
        <f t="shared" si="12"/>
        <v>00</v>
      </c>
      <c r="AD34" s="20" t="str">
        <f t="shared" si="16"/>
        <v>00</v>
      </c>
      <c r="BH34" s="96" t="str">
        <f t="shared" si="33"/>
        <v>00</v>
      </c>
      <c r="BK34" s="19" t="str">
        <f t="shared" si="34"/>
        <v>00</v>
      </c>
    </row>
    <row r="35" spans="15:63" ht="24.75">
      <c r="O35" s="15" t="str">
        <f t="shared" si="8"/>
        <v>00</v>
      </c>
      <c r="T35" s="15" t="str">
        <f t="shared" si="12"/>
        <v>00</v>
      </c>
      <c r="AD35" s="20" t="str">
        <f t="shared" si="16"/>
        <v>00</v>
      </c>
      <c r="BH35" s="96" t="str">
        <f t="shared" si="33"/>
        <v>00</v>
      </c>
      <c r="BK35" s="19" t="str">
        <f t="shared" si="34"/>
        <v>00</v>
      </c>
    </row>
    <row r="36" spans="15:63" ht="24.75">
      <c r="O36" s="15" t="str">
        <f t="shared" si="8"/>
        <v>00</v>
      </c>
      <c r="T36" s="15" t="str">
        <f t="shared" si="12"/>
        <v>00</v>
      </c>
      <c r="AD36" s="20" t="str">
        <f t="shared" si="16"/>
        <v>00</v>
      </c>
      <c r="BH36" s="96" t="str">
        <f t="shared" si="33"/>
        <v>00</v>
      </c>
      <c r="BK36" s="19" t="str">
        <f t="shared" si="34"/>
        <v>00</v>
      </c>
    </row>
    <row r="37" spans="15:63" ht="24.75">
      <c r="O37" s="15" t="str">
        <f t="shared" si="8"/>
        <v>00</v>
      </c>
      <c r="T37" s="15" t="str">
        <f t="shared" si="12"/>
        <v>00</v>
      </c>
      <c r="AD37" s="20" t="str">
        <f t="shared" si="16"/>
        <v>00</v>
      </c>
      <c r="BH37" s="96" t="str">
        <f t="shared" si="33"/>
        <v>00</v>
      </c>
      <c r="BK37" s="19" t="str">
        <f t="shared" si="34"/>
        <v>00</v>
      </c>
    </row>
    <row r="38" spans="15:63" ht="24.75">
      <c r="O38" s="15" t="str">
        <f t="shared" si="8"/>
        <v>00</v>
      </c>
      <c r="T38" s="15" t="str">
        <f t="shared" si="12"/>
        <v>00</v>
      </c>
      <c r="AD38" s="20" t="str">
        <f t="shared" si="16"/>
        <v>00</v>
      </c>
      <c r="BH38" s="96" t="str">
        <f t="shared" si="33"/>
        <v>00</v>
      </c>
      <c r="BK38" s="19" t="str">
        <f t="shared" si="34"/>
        <v>00</v>
      </c>
    </row>
    <row r="39" spans="15:63" ht="24.75">
      <c r="O39" s="15" t="str">
        <f t="shared" si="8"/>
        <v>00</v>
      </c>
      <c r="T39" s="15" t="str">
        <f t="shared" si="12"/>
        <v>00</v>
      </c>
      <c r="AD39" s="20" t="str">
        <f t="shared" si="16"/>
        <v>00</v>
      </c>
      <c r="BH39" s="96" t="str">
        <f t="shared" si="33"/>
        <v>00</v>
      </c>
      <c r="BK39" s="19" t="str">
        <f t="shared" si="34"/>
        <v>00</v>
      </c>
    </row>
    <row r="40" spans="15:63" ht="24.75">
      <c r="O40" s="15" t="str">
        <f t="shared" si="8"/>
        <v>00</v>
      </c>
      <c r="T40" s="15" t="str">
        <f t="shared" si="12"/>
        <v>00</v>
      </c>
      <c r="AD40" s="20" t="str">
        <f t="shared" si="16"/>
        <v>00</v>
      </c>
      <c r="BH40" s="96" t="str">
        <f t="shared" si="33"/>
        <v>00</v>
      </c>
      <c r="BK40" s="19" t="str">
        <f t="shared" si="34"/>
        <v>00</v>
      </c>
    </row>
    <row r="41" spans="15:63" ht="24.75">
      <c r="O41" s="15" t="str">
        <f t="shared" si="8"/>
        <v>00</v>
      </c>
      <c r="T41" s="15" t="str">
        <f t="shared" si="12"/>
        <v>00</v>
      </c>
      <c r="AD41" s="20" t="str">
        <f t="shared" si="16"/>
        <v>00</v>
      </c>
      <c r="BH41" s="96" t="str">
        <f t="shared" si="33"/>
        <v>00</v>
      </c>
      <c r="BK41" s="19" t="str">
        <f t="shared" si="34"/>
        <v>00</v>
      </c>
    </row>
  </sheetData>
  <autoFilter ref="A1:J7"/>
  <phoneticPr fontId="0" type="noConversion"/>
  <conditionalFormatting sqref="Q1:R5 L1:M5">
    <cfRule type="cellIs" dxfId="311" priority="140" stopIfTrue="1" operator="lessThan">
      <formula>4.95</formula>
    </cfRule>
    <cfRule type="cellIs" dxfId="310" priority="141" stopIfTrue="1" operator="lessThan">
      <formula>4.95</formula>
    </cfRule>
    <cfRule type="cellIs" dxfId="309" priority="142" stopIfTrue="1" operator="lessThan">
      <formula>4.95</formula>
    </cfRule>
  </conditionalFormatting>
  <conditionalFormatting sqref="P1:S5 K1:K5">
    <cfRule type="cellIs" dxfId="308" priority="139" stopIfTrue="1" operator="lessThan">
      <formula>4.95</formula>
    </cfRule>
  </conditionalFormatting>
  <conditionalFormatting sqref="AH1:AK1 Y1:AA1 L1:M1 Q1:R1 Y1:Y5 AT1:AU1 AR1:AS5 AH1:AI7">
    <cfRule type="cellIs" dxfId="307" priority="138" operator="lessThan">
      <formula>3.95</formula>
    </cfRule>
  </conditionalFormatting>
  <conditionalFormatting sqref="AU2:AU5 AK2:AK7">
    <cfRule type="cellIs" dxfId="306" priority="120" operator="lessThan">
      <formula>0</formula>
    </cfRule>
    <cfRule type="cellIs" dxfId="305" priority="121" operator="lessThan">
      <formula>0</formula>
    </cfRule>
    <cfRule type="cellIs" dxfId="304" priority="122" operator="greaterThan">
      <formula>0</formula>
    </cfRule>
    <cfRule type="cellIs" dxfId="303" priority="123" operator="lessThan">
      <formula>0</formula>
    </cfRule>
    <cfRule type="cellIs" dxfId="302" priority="124" operator="greaterThan">
      <formula>0</formula>
    </cfRule>
  </conditionalFormatting>
  <conditionalFormatting sqref="AU2:AU5 AK2:AK7">
    <cfRule type="cellIs" dxfId="301" priority="117" operator="equal">
      <formula>0</formula>
    </cfRule>
    <cfRule type="cellIs" dxfId="300" priority="118" operator="equal">
      <formula>0</formula>
    </cfRule>
    <cfRule type="cellIs" dxfId="299" priority="119" operator="lessThan">
      <formula>0</formula>
    </cfRule>
  </conditionalFormatting>
  <conditionalFormatting sqref="AS2:AS5 AI2:AI7">
    <cfRule type="cellIs" dxfId="298" priority="116" operator="lessThan">
      <formula>4</formula>
    </cfRule>
  </conditionalFormatting>
  <conditionalFormatting sqref="AA1">
    <cfRule type="cellIs" dxfId="297" priority="98" operator="lessThan">
      <formula>1</formula>
    </cfRule>
  </conditionalFormatting>
  <conditionalFormatting sqref="Y1">
    <cfRule type="cellIs" dxfId="296" priority="98" operator="lessThan">
      <formula>4</formula>
    </cfRule>
  </conditionalFormatting>
  <conditionalFormatting sqref="AU2:AU5 AK2:AK7">
    <cfRule type="cellIs" dxfId="295" priority="83" operator="lessThan">
      <formula>1</formula>
    </cfRule>
    <cfRule type="cellIs" dxfId="294" priority="84" operator="greaterThan">
      <formula>0</formula>
    </cfRule>
    <cfRule type="cellIs" dxfId="293" priority="85" operator="equal">
      <formula>0</formula>
    </cfRule>
    <cfRule type="cellIs" dxfId="292" priority="86" operator="equal">
      <formula>0</formula>
    </cfRule>
    <cfRule type="cellIs" dxfId="291" priority="87" operator="lessThan">
      <formula>0</formula>
    </cfRule>
  </conditionalFormatting>
  <conditionalFormatting sqref="BD1:BE1 BB1:BC4">
    <cfRule type="cellIs" dxfId="290" priority="56" operator="lessThan">
      <formula>3.95</formula>
    </cfRule>
  </conditionalFormatting>
  <conditionalFormatting sqref="BE1:BE4">
    <cfRule type="cellIs" dxfId="289" priority="55" operator="greaterThan">
      <formula>0</formula>
    </cfRule>
  </conditionalFormatting>
  <conditionalFormatting sqref="BC2:BC4">
    <cfRule type="cellIs" dxfId="288" priority="54" operator="lessThan">
      <formula>3.95</formula>
    </cfRule>
  </conditionalFormatting>
  <conditionalFormatting sqref="BC2:BC4">
    <cfRule type="cellIs" dxfId="287" priority="53" operator="lessThan">
      <formula>3.95</formula>
    </cfRule>
  </conditionalFormatting>
  <conditionalFormatting sqref="BC2:BC4">
    <cfRule type="cellIs" dxfId="286" priority="52" operator="lessThan">
      <formula>4</formula>
    </cfRule>
  </conditionalFormatting>
  <conditionalFormatting sqref="BC2:BC4">
    <cfRule type="cellIs" dxfId="285" priority="51" operator="lessThan">
      <formula>3.95</formula>
    </cfRule>
  </conditionalFormatting>
  <conditionalFormatting sqref="BC2:BC4">
    <cfRule type="cellIs" dxfId="284" priority="50" operator="lessThan">
      <formula>4</formula>
    </cfRule>
  </conditionalFormatting>
  <conditionalFormatting sqref="BL1:BO1 BL2:BM7">
    <cfRule type="cellIs" dxfId="283" priority="49" operator="lessThan">
      <formula>3.95</formula>
    </cfRule>
  </conditionalFormatting>
  <conditionalFormatting sqref="BL2:BM7">
    <cfRule type="cellIs" dxfId="282" priority="48" operator="lessThan">
      <formula>4</formula>
    </cfRule>
  </conditionalFormatting>
  <conditionalFormatting sqref="BO1:BO7">
    <cfRule type="cellIs" dxfId="281" priority="43" operator="lessThan">
      <formula>0</formula>
    </cfRule>
    <cfRule type="cellIs" dxfId="280" priority="44" operator="lessThan">
      <formula>0</formula>
    </cfRule>
    <cfRule type="cellIs" dxfId="279" priority="45" operator="greaterThan">
      <formula>0</formula>
    </cfRule>
    <cfRule type="cellIs" dxfId="278" priority="46" operator="lessThan">
      <formula>0</formula>
    </cfRule>
    <cfRule type="cellIs" dxfId="277" priority="47" operator="greaterThan">
      <formula>0</formula>
    </cfRule>
  </conditionalFormatting>
  <conditionalFormatting sqref="BO2:BO7">
    <cfRule type="cellIs" dxfId="276" priority="40" operator="equal">
      <formula>0</formula>
    </cfRule>
    <cfRule type="cellIs" dxfId="275" priority="41" operator="equal">
      <formula>0</formula>
    </cfRule>
    <cfRule type="cellIs" dxfId="274" priority="42" operator="lessThan">
      <formula>0</formula>
    </cfRule>
  </conditionalFormatting>
  <conditionalFormatting sqref="BM2:BM7">
    <cfRule type="cellIs" dxfId="273" priority="39" operator="lessThan">
      <formula>3.95</formula>
    </cfRule>
  </conditionalFormatting>
  <conditionalFormatting sqref="BM2:BM7">
    <cfRule type="cellIs" dxfId="272" priority="38" operator="lessThan">
      <formula>4</formula>
    </cfRule>
  </conditionalFormatting>
  <conditionalFormatting sqref="BX1:BY1 BV1:BW7">
    <cfRule type="cellIs" dxfId="271" priority="37" operator="lessThan">
      <formula>3.95</formula>
    </cfRule>
  </conditionalFormatting>
  <conditionalFormatting sqref="BY1:BY7">
    <cfRule type="cellIs" dxfId="270" priority="36" operator="greaterThan">
      <formula>0</formula>
    </cfRule>
  </conditionalFormatting>
  <conditionalFormatting sqref="BW2:BW7">
    <cfRule type="cellIs" dxfId="269" priority="35" operator="lessThan">
      <formula>3.95</formula>
    </cfRule>
  </conditionalFormatting>
  <conditionalFormatting sqref="BW2:BW7">
    <cfRule type="cellIs" dxfId="268" priority="34" operator="lessThan">
      <formula>4</formula>
    </cfRule>
  </conditionalFormatting>
  <conditionalFormatting sqref="BW2:BW7">
    <cfRule type="cellIs" dxfId="267" priority="33" operator="lessThan">
      <formula>3.95</formula>
    </cfRule>
  </conditionalFormatting>
  <conditionalFormatting sqref="BW2:BW7">
    <cfRule type="cellIs" dxfId="266" priority="32" operator="lessThan">
      <formula>4</formula>
    </cfRule>
  </conditionalFormatting>
  <conditionalFormatting sqref="CH1:CI1 CF1:CG7">
    <cfRule type="cellIs" dxfId="265" priority="31" operator="lessThan">
      <formula>3.95</formula>
    </cfRule>
  </conditionalFormatting>
  <conditionalFormatting sqref="CI2:CI7">
    <cfRule type="cellIs" dxfId="264" priority="26" operator="lessThan">
      <formula>0</formula>
    </cfRule>
    <cfRule type="cellIs" dxfId="263" priority="27" operator="lessThan">
      <formula>0</formula>
    </cfRule>
    <cfRule type="cellIs" dxfId="262" priority="28" operator="greaterThan">
      <formula>0</formula>
    </cfRule>
    <cfRule type="cellIs" dxfId="261" priority="29" operator="lessThan">
      <formula>0</formula>
    </cfRule>
    <cfRule type="cellIs" dxfId="260" priority="30" operator="greaterThan">
      <formula>0</formula>
    </cfRule>
  </conditionalFormatting>
  <conditionalFormatting sqref="CI2:CI7">
    <cfRule type="cellIs" dxfId="259" priority="23" operator="equal">
      <formula>0</formula>
    </cfRule>
    <cfRule type="cellIs" dxfId="258" priority="24" operator="equal">
      <formula>0</formula>
    </cfRule>
    <cfRule type="cellIs" dxfId="257" priority="25" operator="lessThan">
      <formula>0</formula>
    </cfRule>
  </conditionalFormatting>
  <conditionalFormatting sqref="CI2:CI7">
    <cfRule type="cellIs" dxfId="256" priority="18" operator="lessThan">
      <formula>1</formula>
    </cfRule>
    <cfRule type="cellIs" dxfId="255" priority="19" operator="greaterThan">
      <formula>0</formula>
    </cfRule>
    <cfRule type="cellIs" dxfId="254" priority="20" operator="equal">
      <formula>0</formula>
    </cfRule>
    <cfRule type="cellIs" dxfId="253" priority="21" operator="equal">
      <formula>0</formula>
    </cfRule>
    <cfRule type="cellIs" dxfId="252" priority="22" operator="lessThan">
      <formula>0</formula>
    </cfRule>
  </conditionalFormatting>
  <conditionalFormatting sqref="CG2:CG7">
    <cfRule type="cellIs" dxfId="251" priority="17" operator="lessThan">
      <formula>3.95</formula>
    </cfRule>
  </conditionalFormatting>
  <conditionalFormatting sqref="CG2:CG7">
    <cfRule type="cellIs" dxfId="250" priority="16" operator="lessThan">
      <formula>3.95</formula>
    </cfRule>
  </conditionalFormatting>
  <conditionalFormatting sqref="CG2:CG7">
    <cfRule type="cellIs" dxfId="249" priority="15" operator="lessThan">
      <formula>3.95</formula>
    </cfRule>
  </conditionalFormatting>
  <conditionalFormatting sqref="CG2:CG7">
    <cfRule type="cellIs" dxfId="248" priority="14" operator="lessThan">
      <formula>3.95</formula>
    </cfRule>
  </conditionalFormatting>
  <conditionalFormatting sqref="CG2:CG7">
    <cfRule type="cellIs" dxfId="247" priority="13" operator="lessThan">
      <formula>3.95</formula>
    </cfRule>
  </conditionalFormatting>
  <conditionalFormatting sqref="CG2:CG7">
    <cfRule type="cellIs" dxfId="246" priority="12" operator="lessThan">
      <formula>4</formula>
    </cfRule>
  </conditionalFormatting>
  <conditionalFormatting sqref="CG2:CG7">
    <cfRule type="cellIs" dxfId="245" priority="11" operator="lessThan">
      <formula>3.95</formula>
    </cfRule>
  </conditionalFormatting>
  <conditionalFormatting sqref="CG2:CG7">
    <cfRule type="cellIs" dxfId="244" priority="10" operator="lessThan">
      <formula>4</formula>
    </cfRule>
  </conditionalFormatting>
  <conditionalFormatting sqref="K8:L8 P8:Q8">
    <cfRule type="cellIs" dxfId="243" priority="7" stopIfTrue="1" operator="lessThan">
      <formula>4.95</formula>
    </cfRule>
    <cfRule type="cellIs" dxfId="242" priority="8" stopIfTrue="1" operator="lessThan">
      <formula>4.95</formula>
    </cfRule>
    <cfRule type="cellIs" dxfId="241" priority="9" stopIfTrue="1" operator="lessThan">
      <formula>4.95</formula>
    </cfRule>
  </conditionalFormatting>
  <conditionalFormatting sqref="O8:R8 J8">
    <cfRule type="cellIs" dxfId="240" priority="6" stopIfTrue="1" operator="lessThan">
      <formula>4.95</formula>
    </cfRule>
  </conditionalFormatting>
  <conditionalFormatting sqref="BE8:BF8 CA8:CB8 BP8:BQ8 AT8:AU8 AI8:AJ8 X8:Y8">
    <cfRule type="cellIs" dxfId="239" priority="5" operator="lessThan">
      <formula>3.95</formula>
    </cfRule>
  </conditionalFormatting>
  <conditionalFormatting sqref="BS8">
    <cfRule type="cellIs" dxfId="238" priority="4" operator="greaterThan">
      <formula>0</formula>
    </cfRule>
  </conditionalFormatting>
  <conditionalFormatting sqref="BS8 CD8 BH8 AW8 AA8 AL8">
    <cfRule type="cellIs" dxfId="237" priority="3" operator="lessThan">
      <formula>1</formula>
    </cfRule>
  </conditionalFormatting>
  <conditionalFormatting sqref="BE8:BF8 AT8:AU8 BP8:BQ8 CA8:CB8 X8:Y8 AI8:AJ8">
    <cfRule type="cellIs" dxfId="236" priority="2" operator="lessThan">
      <formula>4</formula>
    </cfRule>
  </conditionalFormatting>
  <conditionalFormatting sqref="BF8 AU8 BQ8 CB8 AJ8 Y8">
    <cfRule type="cellIs" dxfId="235" priority="1" operator="lessThan">
      <formula>4</formula>
    </cfRule>
  </conditionalFormatting>
  <pageMargins left="0.36" right="0.2" top="0.22" bottom="0.23" header="0.17" footer="0.17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P53"/>
  <sheetViews>
    <sheetView topLeftCell="A22" workbookViewId="0">
      <selection activeCell="J31" sqref="J31"/>
    </sheetView>
  </sheetViews>
  <sheetFormatPr defaultRowHeight="12.75"/>
  <cols>
    <col min="3" max="3" width="15" bestFit="1" customWidth="1"/>
    <col min="4" max="4" width="18.5703125" bestFit="1" customWidth="1"/>
    <col min="6" max="6" width="0" hidden="1" customWidth="1"/>
    <col min="7" max="7" width="13.42578125" hidden="1" customWidth="1"/>
    <col min="8" max="8" width="13.28515625" hidden="1" customWidth="1"/>
    <col min="9" max="9" width="30.140625" customWidth="1"/>
    <col min="10" max="10" width="19.7109375" customWidth="1"/>
    <col min="11" max="11" width="11.140625" customWidth="1"/>
    <col min="12" max="100" width="9.140625" customWidth="1"/>
  </cols>
  <sheetData>
    <row r="1" spans="1:146" s="126" customFormat="1" ht="17.25">
      <c r="D1" s="129"/>
      <c r="J1" s="130"/>
      <c r="L1" s="131">
        <v>2</v>
      </c>
      <c r="M1" s="131">
        <v>3</v>
      </c>
      <c r="N1" s="132">
        <v>4</v>
      </c>
      <c r="O1" s="132">
        <v>3</v>
      </c>
      <c r="P1" s="132">
        <v>3</v>
      </c>
      <c r="Q1" s="132">
        <v>2</v>
      </c>
      <c r="R1" s="132">
        <v>3</v>
      </c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H1" s="133"/>
    </row>
    <row r="2" spans="1:146" s="137" customFormat="1" ht="141" customHeight="1">
      <c r="A2" s="134" t="s">
        <v>0</v>
      </c>
      <c r="B2" s="158" t="s">
        <v>2</v>
      </c>
      <c r="C2" s="158" t="s">
        <v>1</v>
      </c>
      <c r="D2" s="158" t="s">
        <v>3</v>
      </c>
      <c r="E2" s="159" t="s">
        <v>4</v>
      </c>
      <c r="F2" s="159" t="s">
        <v>5</v>
      </c>
      <c r="G2" s="160" t="s">
        <v>6</v>
      </c>
      <c r="H2" s="160" t="s">
        <v>7</v>
      </c>
      <c r="I2" s="160" t="s">
        <v>8</v>
      </c>
      <c r="J2" s="160" t="s">
        <v>745</v>
      </c>
      <c r="K2" s="160" t="s">
        <v>746</v>
      </c>
      <c r="L2" s="135" t="s">
        <v>9</v>
      </c>
      <c r="M2" s="161" t="s">
        <v>10</v>
      </c>
      <c r="N2" s="162" t="s">
        <v>752</v>
      </c>
      <c r="O2" s="162" t="s">
        <v>747</v>
      </c>
      <c r="P2" s="162" t="s">
        <v>754</v>
      </c>
      <c r="Q2" s="162" t="s">
        <v>749</v>
      </c>
      <c r="R2" s="162" t="s">
        <v>748</v>
      </c>
      <c r="S2" s="162"/>
      <c r="T2" s="162"/>
      <c r="U2" s="162"/>
      <c r="V2" s="163"/>
      <c r="W2" s="162"/>
      <c r="X2" s="162"/>
      <c r="Y2" s="162"/>
      <c r="Z2" s="162"/>
      <c r="AA2" s="162"/>
      <c r="AB2" s="135"/>
      <c r="AC2" s="135"/>
      <c r="AD2" s="135"/>
      <c r="AE2" s="135"/>
      <c r="AF2" s="135"/>
      <c r="AG2" s="135"/>
      <c r="AH2" s="136"/>
      <c r="AI2" s="162"/>
      <c r="AJ2" s="164"/>
      <c r="AK2" s="164"/>
    </row>
    <row r="3" spans="1:146" s="142" customFormat="1" ht="90" customHeight="1">
      <c r="A3" s="165">
        <v>1</v>
      </c>
      <c r="B3" s="76" t="s">
        <v>383</v>
      </c>
      <c r="C3" s="76" t="s">
        <v>384</v>
      </c>
      <c r="D3" s="166" t="s">
        <v>242</v>
      </c>
      <c r="E3" s="167" t="s">
        <v>201</v>
      </c>
      <c r="F3" s="168"/>
      <c r="G3" s="169" t="s">
        <v>674</v>
      </c>
      <c r="H3" s="170" t="s">
        <v>17</v>
      </c>
      <c r="I3" s="171" t="s">
        <v>529</v>
      </c>
      <c r="J3" s="155" t="str">
        <f>IF(L3="x",$L$2&amp;",",)&amp;IF(M3="x",$M$2&amp;",",)&amp;IF(N3="x",$N$2&amp;",",)&amp;IF(O3="x",$O$2&amp;",",)&amp;IF(P3="x",$P$2&amp;",",)&amp;IF(Q3="x",$Q$2&amp;",",)&amp;IF(R3="x",$R$2&amp;",",)&amp;IF(S3="x",$S$2&amp;",",)</f>
        <v>GDTC,GDQP,Giáo dục Chính trị,Ngoại ngữ,Vẽ xây dựng,Vật liệu XD,</v>
      </c>
      <c r="K3" s="156">
        <f>SUMIF(L3:AI3,"x",$L$1:$AI$1)</f>
        <v>17</v>
      </c>
      <c r="L3" s="157" t="str">
        <f>IF(CX21.4!N61&lt;1,"x","")</f>
        <v>x</v>
      </c>
      <c r="M3" s="157" t="str">
        <f>IF(CX21.4!T61&lt;1,"x","")</f>
        <v>x</v>
      </c>
      <c r="N3" s="157" t="str">
        <f>IF(CX21.4!AA61&lt;1,"x","")</f>
        <v>x</v>
      </c>
      <c r="O3" s="157" t="str">
        <f>IF(CX21.4!AL61&lt;1,"x","")</f>
        <v>x</v>
      </c>
      <c r="P3" s="157" t="str">
        <f>IF(CX21.4!AW61&lt;1,"x","")</f>
        <v>x</v>
      </c>
      <c r="Q3" s="157" t="str">
        <f>IF(CX21.4!BH61&lt;1,"x","")</f>
        <v>x</v>
      </c>
      <c r="R3" s="157" t="str">
        <f>IF(CX21.4!BS61&lt;1,"x","")</f>
        <v/>
      </c>
      <c r="S3" s="157" t="str">
        <f>IF(CX21.1!CD2&lt;1,"x","")</f>
        <v/>
      </c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 t="str">
        <f>IF(CX21.1!AC2&lt;1,"x","")</f>
        <v/>
      </c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</row>
    <row r="4" spans="1:146" s="146" customFormat="1" ht="31.5" customHeight="1">
      <c r="A4" s="165">
        <v>2</v>
      </c>
      <c r="B4" s="76" t="s">
        <v>383</v>
      </c>
      <c r="C4" s="76" t="s">
        <v>392</v>
      </c>
      <c r="D4" s="166" t="s">
        <v>393</v>
      </c>
      <c r="E4" s="167" t="s">
        <v>17</v>
      </c>
      <c r="F4" s="173"/>
      <c r="G4" s="169" t="s">
        <v>562</v>
      </c>
      <c r="H4" s="170" t="s">
        <v>17</v>
      </c>
      <c r="I4" s="171" t="s">
        <v>606</v>
      </c>
      <c r="J4" s="155" t="str">
        <f t="shared" ref="J4:J43" si="0">IF(L4="x",$L$2&amp;",",)&amp;IF(M4="x",$M$2&amp;",",)&amp;IF(N4="x",$N$2&amp;",",)&amp;IF(O4="x",$O$2&amp;",",)&amp;IF(P4="x",$P$2&amp;",",)&amp;IF(Q4="x",$Q$2&amp;",",)&amp;IF(R4="x",$R$2&amp;",",)&amp;IF(S4="x",$S$2&amp;",",)</f>
        <v>GDTC,</v>
      </c>
      <c r="K4" s="156">
        <f t="shared" ref="K4:K43" si="1">SUMIF(L4:AI4,"x",$L$1:$AI$1)</f>
        <v>2</v>
      </c>
      <c r="L4" s="157" t="str">
        <f>IF(CX21.4!N2&lt;1,"x","")</f>
        <v>x</v>
      </c>
      <c r="M4" s="157" t="str">
        <f>IF(CX21.4!T2&lt;1,"x","")</f>
        <v/>
      </c>
      <c r="N4" s="157" t="str">
        <f>IF(CX21.4!AA2&lt;1,"x","")</f>
        <v/>
      </c>
      <c r="O4" s="157" t="str">
        <f>IF(CX21.4!AL2&lt;1,"x","")</f>
        <v/>
      </c>
      <c r="P4" s="157" t="str">
        <f>IF(CX21.4!AW2&lt;1,"x","")</f>
        <v/>
      </c>
      <c r="Q4" s="157" t="str">
        <f>IF(CX21.4!BH2&lt;1,"x","")</f>
        <v/>
      </c>
      <c r="R4" s="157" t="str">
        <f>IF(CX21.4!BS2&lt;1,"x","")</f>
        <v/>
      </c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1"/>
      <c r="AM4" s="141"/>
      <c r="AN4" s="141"/>
      <c r="AO4" s="144" t="s">
        <v>750</v>
      </c>
      <c r="AP4" s="145" t="s">
        <v>751</v>
      </c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</row>
    <row r="5" spans="1:146" s="146" customFormat="1" ht="18.75" customHeight="1">
      <c r="A5" s="165">
        <v>3</v>
      </c>
      <c r="B5" s="76" t="s">
        <v>383</v>
      </c>
      <c r="C5" s="76" t="s">
        <v>394</v>
      </c>
      <c r="D5" s="166" t="s">
        <v>395</v>
      </c>
      <c r="E5" s="167" t="s">
        <v>396</v>
      </c>
      <c r="F5" s="174"/>
      <c r="G5" s="169" t="s">
        <v>675</v>
      </c>
      <c r="H5" s="170" t="s">
        <v>17</v>
      </c>
      <c r="I5" s="171" t="s">
        <v>711</v>
      </c>
      <c r="J5" s="155" t="str">
        <f t="shared" si="0"/>
        <v>GDTC,GDQP,</v>
      </c>
      <c r="K5" s="156">
        <f t="shared" si="1"/>
        <v>5</v>
      </c>
      <c r="L5" s="157" t="str">
        <f>IF(CX21.4!N3&lt;1,"x","")</f>
        <v>x</v>
      </c>
      <c r="M5" s="157" t="str">
        <f>IF(CX21.4!T3&lt;1,"x","")</f>
        <v>x</v>
      </c>
      <c r="N5" s="157" t="str">
        <f>IF(CX21.4!AA3&lt;1,"x","")</f>
        <v/>
      </c>
      <c r="O5" s="157" t="str">
        <f>IF(CX21.4!AL3&lt;1,"x","")</f>
        <v/>
      </c>
      <c r="P5" s="157" t="str">
        <f>IF(CX21.4!AW3&lt;1,"x","")</f>
        <v/>
      </c>
      <c r="Q5" s="157" t="str">
        <f>IF(CX21.4!BH3&lt;1,"x","")</f>
        <v/>
      </c>
      <c r="R5" s="157" t="str">
        <f>IF(CX21.4!BS3&lt;1,"x","")</f>
        <v/>
      </c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</row>
    <row r="6" spans="1:146" s="146" customFormat="1" ht="57" customHeight="1">
      <c r="A6" s="165">
        <v>4</v>
      </c>
      <c r="B6" s="76" t="s">
        <v>383</v>
      </c>
      <c r="C6" s="76" t="s">
        <v>397</v>
      </c>
      <c r="D6" s="166" t="s">
        <v>287</v>
      </c>
      <c r="E6" s="167" t="s">
        <v>135</v>
      </c>
      <c r="F6" s="174"/>
      <c r="G6" s="169" t="s">
        <v>676</v>
      </c>
      <c r="H6" s="170" t="s">
        <v>17</v>
      </c>
      <c r="I6" s="171" t="s">
        <v>606</v>
      </c>
      <c r="J6" s="155" t="str">
        <f t="shared" si="0"/>
        <v>GDQP,</v>
      </c>
      <c r="K6" s="156">
        <f t="shared" si="1"/>
        <v>3</v>
      </c>
      <c r="L6" s="157" t="str">
        <f>IF(CX21.4!N4&lt;1,"x","")</f>
        <v/>
      </c>
      <c r="M6" s="157" t="str">
        <f>IF(CX21.4!T4&lt;1,"x","")</f>
        <v>x</v>
      </c>
      <c r="N6" s="157" t="str">
        <f>IF(CX21.4!AA4&lt;1,"x","")</f>
        <v/>
      </c>
      <c r="O6" s="157" t="str">
        <f>IF(CX21.4!AL4&lt;1,"x","")</f>
        <v/>
      </c>
      <c r="P6" s="157" t="str">
        <f>IF(CX21.4!AW4&lt;1,"x","")</f>
        <v/>
      </c>
      <c r="Q6" s="157" t="str">
        <f>IF(CX21.4!BH4&lt;1,"x","")</f>
        <v/>
      </c>
      <c r="R6" s="157" t="str">
        <f>IF(CX21.4!BS4&lt;1,"x","")</f>
        <v/>
      </c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</row>
    <row r="7" spans="1:146" s="146" customFormat="1" ht="18.75" customHeight="1">
      <c r="A7" s="165">
        <v>5</v>
      </c>
      <c r="B7" s="76" t="s">
        <v>383</v>
      </c>
      <c r="C7" s="76" t="s">
        <v>398</v>
      </c>
      <c r="D7" s="166" t="s">
        <v>399</v>
      </c>
      <c r="E7" s="167" t="s">
        <v>201</v>
      </c>
      <c r="F7" s="174"/>
      <c r="G7" s="169" t="s">
        <v>677</v>
      </c>
      <c r="H7" s="170" t="s">
        <v>17</v>
      </c>
      <c r="I7" s="171" t="s">
        <v>712</v>
      </c>
      <c r="J7" s="155" t="str">
        <f t="shared" si="0"/>
        <v>GDTC,</v>
      </c>
      <c r="K7" s="156">
        <f t="shared" si="1"/>
        <v>2</v>
      </c>
      <c r="L7" s="157" t="str">
        <f>IF(CX21.4!N5&lt;1,"x","")</f>
        <v>x</v>
      </c>
      <c r="M7" s="157" t="str">
        <f>IF(CX21.4!T5&lt;1,"x","")</f>
        <v/>
      </c>
      <c r="N7" s="157" t="str">
        <f>IF(CX21.4!AA5&lt;1,"x","")</f>
        <v/>
      </c>
      <c r="O7" s="157" t="str">
        <f>IF(CX21.4!AL5&lt;1,"x","")</f>
        <v/>
      </c>
      <c r="P7" s="157" t="str">
        <f>IF(CX21.4!AW5&lt;1,"x","")</f>
        <v/>
      </c>
      <c r="Q7" s="157" t="str">
        <f>IF(CX21.4!BH5&lt;1,"x","")</f>
        <v/>
      </c>
      <c r="R7" s="157" t="str">
        <f>IF(CX21.4!BS5&lt;1,"x","")</f>
        <v/>
      </c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</row>
    <row r="8" spans="1:146" s="146" customFormat="1" ht="18.75" customHeight="1">
      <c r="A8" s="165">
        <v>6</v>
      </c>
      <c r="B8" s="76" t="s">
        <v>383</v>
      </c>
      <c r="C8" s="76" t="s">
        <v>400</v>
      </c>
      <c r="D8" s="166" t="s">
        <v>401</v>
      </c>
      <c r="E8" s="167" t="s">
        <v>402</v>
      </c>
      <c r="F8" s="174"/>
      <c r="G8" s="169" t="s">
        <v>678</v>
      </c>
      <c r="H8" s="170" t="s">
        <v>17</v>
      </c>
      <c r="I8" s="171" t="s">
        <v>592</v>
      </c>
      <c r="J8" s="155" t="str">
        <f t="shared" si="0"/>
        <v>GDTC,</v>
      </c>
      <c r="K8" s="156">
        <f t="shared" si="1"/>
        <v>2</v>
      </c>
      <c r="L8" s="157" t="str">
        <f>IF(CX21.4!N6&lt;1,"x","")</f>
        <v>x</v>
      </c>
      <c r="M8" s="157" t="str">
        <f>IF(CX21.4!T6&lt;1,"x","")</f>
        <v/>
      </c>
      <c r="N8" s="157" t="str">
        <f>IF(CX21.4!AA6&lt;1,"x","")</f>
        <v/>
      </c>
      <c r="O8" s="157" t="str">
        <f>IF(CX21.4!AL6&lt;1,"x","")</f>
        <v/>
      </c>
      <c r="P8" s="157" t="str">
        <f>IF(CX21.4!AW6&lt;1,"x","")</f>
        <v/>
      </c>
      <c r="Q8" s="157" t="str">
        <f>IF(CX21.4!BH6&lt;1,"x","")</f>
        <v/>
      </c>
      <c r="R8" s="157" t="str">
        <f>IF(CX21.4!BS6&lt;1,"x","")</f>
        <v/>
      </c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</row>
    <row r="9" spans="1:146" s="146" customFormat="1" ht="18.75" customHeight="1">
      <c r="A9" s="165">
        <v>7</v>
      </c>
      <c r="B9" s="76" t="s">
        <v>383</v>
      </c>
      <c r="C9" s="76" t="s">
        <v>403</v>
      </c>
      <c r="D9" s="166" t="s">
        <v>404</v>
      </c>
      <c r="E9" s="167" t="s">
        <v>361</v>
      </c>
      <c r="F9" s="170"/>
      <c r="G9" s="169" t="s">
        <v>679</v>
      </c>
      <c r="H9" s="170" t="s">
        <v>17</v>
      </c>
      <c r="I9" s="171" t="s">
        <v>713</v>
      </c>
      <c r="J9" s="155" t="str">
        <f t="shared" si="0"/>
        <v>GDTC,</v>
      </c>
      <c r="K9" s="156">
        <f t="shared" si="1"/>
        <v>2</v>
      </c>
      <c r="L9" s="157" t="str">
        <f>IF(CX21.4!N7&lt;1,"x","")</f>
        <v>x</v>
      </c>
      <c r="M9" s="157" t="str">
        <f>IF(CX21.4!T7&lt;1,"x","")</f>
        <v/>
      </c>
      <c r="N9" s="157" t="str">
        <f>IF(CX21.4!AA7&lt;1,"x","")</f>
        <v/>
      </c>
      <c r="O9" s="157" t="str">
        <f>IF(CX21.4!AL7&lt;1,"x","")</f>
        <v/>
      </c>
      <c r="P9" s="157" t="str">
        <f>IF(CX21.4!AW7&lt;1,"x","")</f>
        <v/>
      </c>
      <c r="Q9" s="157" t="str">
        <f>IF(CX21.4!BH7&lt;1,"x","")</f>
        <v/>
      </c>
      <c r="R9" s="157" t="str">
        <f>IF(CX21.4!BS7&lt;1,"x","")</f>
        <v/>
      </c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</row>
    <row r="10" spans="1:146" s="152" customFormat="1" ht="18.75" customHeight="1">
      <c r="A10" s="165">
        <v>8</v>
      </c>
      <c r="B10" s="76" t="s">
        <v>383</v>
      </c>
      <c r="C10" s="76" t="s">
        <v>406</v>
      </c>
      <c r="D10" s="166" t="s">
        <v>407</v>
      </c>
      <c r="E10" s="167" t="s">
        <v>408</v>
      </c>
      <c r="F10" s="170"/>
      <c r="G10" s="169" t="s">
        <v>680</v>
      </c>
      <c r="H10" s="170" t="s">
        <v>17</v>
      </c>
      <c r="I10" s="175" t="s">
        <v>591</v>
      </c>
      <c r="J10" s="155" t="str">
        <f t="shared" si="0"/>
        <v>GDTC,</v>
      </c>
      <c r="K10" s="156">
        <f t="shared" si="1"/>
        <v>2</v>
      </c>
      <c r="L10" s="157" t="str">
        <f>IF(CX21.4!N8&lt;1,"x","")</f>
        <v>x</v>
      </c>
      <c r="M10" s="157" t="str">
        <f>IF(CX21.4!T8&lt;1,"x","")</f>
        <v/>
      </c>
      <c r="N10" s="157" t="str">
        <f>IF(CX21.4!AA8&lt;1,"x","")</f>
        <v/>
      </c>
      <c r="O10" s="157" t="str">
        <f>IF(CX21.4!AL8&lt;1,"x","")</f>
        <v/>
      </c>
      <c r="P10" s="157" t="str">
        <f>IF(CX21.4!AW8&lt;1,"x","")</f>
        <v/>
      </c>
      <c r="Q10" s="157" t="str">
        <f>IF(CX21.4!BH8&lt;1,"x","")</f>
        <v/>
      </c>
      <c r="R10" s="157" t="str">
        <f>IF(CX21.4!BS8&lt;1,"x","")</f>
        <v/>
      </c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</row>
    <row r="11" spans="1:146" s="152" customFormat="1" ht="106.5" customHeight="1">
      <c r="A11" s="165">
        <v>9</v>
      </c>
      <c r="B11" s="76" t="s">
        <v>383</v>
      </c>
      <c r="C11" s="76" t="s">
        <v>409</v>
      </c>
      <c r="D11" s="166" t="s">
        <v>410</v>
      </c>
      <c r="E11" s="167" t="s">
        <v>141</v>
      </c>
      <c r="F11" s="170"/>
      <c r="G11" s="169" t="s">
        <v>681</v>
      </c>
      <c r="H11" s="170" t="s">
        <v>17</v>
      </c>
      <c r="I11" s="171" t="s">
        <v>714</v>
      </c>
      <c r="J11" s="155" t="str">
        <f t="shared" si="0"/>
        <v>GDTC,GDQP,Giáo dục Chính trị,Ngoại ngữ,Vẽ xây dựng,Vật liệu XD,Tin học,</v>
      </c>
      <c r="K11" s="156">
        <f t="shared" si="1"/>
        <v>20</v>
      </c>
      <c r="L11" s="157" t="str">
        <f>IF(CX21.4!N62&lt;1,"x","")</f>
        <v>x</v>
      </c>
      <c r="M11" s="157" t="str">
        <f>IF(CX21.4!T62&lt;1,"x","")</f>
        <v>x</v>
      </c>
      <c r="N11" s="157" t="str">
        <f>IF(CX21.4!AA62&lt;1,"x","")</f>
        <v>x</v>
      </c>
      <c r="O11" s="157" t="str">
        <f>IF(CX21.4!AL62&lt;1,"x","")</f>
        <v>x</v>
      </c>
      <c r="P11" s="157" t="str">
        <f>IF(CX21.4!AW62&lt;1,"x","")</f>
        <v>x</v>
      </c>
      <c r="Q11" s="157" t="str">
        <f>IF(CX21.4!BH62&lt;1,"x","")</f>
        <v>x</v>
      </c>
      <c r="R11" s="157" t="str">
        <f>IF(CX21.4!BS62&lt;1,"x","")</f>
        <v>x</v>
      </c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</row>
    <row r="12" spans="1:146" s="152" customFormat="1" ht="49.5" customHeight="1">
      <c r="A12" s="165">
        <v>10</v>
      </c>
      <c r="B12" s="76" t="s">
        <v>383</v>
      </c>
      <c r="C12" s="76" t="s">
        <v>411</v>
      </c>
      <c r="D12" s="166" t="s">
        <v>412</v>
      </c>
      <c r="E12" s="167" t="s">
        <v>413</v>
      </c>
      <c r="F12" s="170"/>
      <c r="G12" s="169" t="s">
        <v>682</v>
      </c>
      <c r="H12" s="170" t="s">
        <v>17</v>
      </c>
      <c r="I12" s="171" t="s">
        <v>526</v>
      </c>
      <c r="J12" s="155" t="str">
        <f t="shared" si="0"/>
        <v>GDTC,</v>
      </c>
      <c r="K12" s="156">
        <f t="shared" si="1"/>
        <v>2</v>
      </c>
      <c r="L12" s="157" t="str">
        <f>IF(CX21.4!N9&lt;1,"x","")</f>
        <v>x</v>
      </c>
      <c r="M12" s="157" t="str">
        <f>IF(CX21.4!T9&lt;1,"x","")</f>
        <v/>
      </c>
      <c r="N12" s="157" t="str">
        <f>IF(CX21.4!AA9&lt;1,"x","")</f>
        <v/>
      </c>
      <c r="O12" s="157" t="str">
        <f>IF(CX21.4!AL9&lt;1,"x","")</f>
        <v/>
      </c>
      <c r="P12" s="157" t="str">
        <f>IF(CX21.4!AW9&lt;1,"x","")</f>
        <v/>
      </c>
      <c r="Q12" s="157" t="str">
        <f>IF(CX21.4!BH9&lt;1,"x","")</f>
        <v/>
      </c>
      <c r="R12" s="157" t="str">
        <f>IF(CX21.4!BS9&lt;1,"x","")</f>
        <v/>
      </c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</row>
    <row r="13" spans="1:146" s="152" customFormat="1" ht="18.75" customHeight="1">
      <c r="A13" s="165">
        <v>11</v>
      </c>
      <c r="B13" s="76" t="s">
        <v>383</v>
      </c>
      <c r="C13" s="76" t="s">
        <v>414</v>
      </c>
      <c r="D13" s="166" t="s">
        <v>415</v>
      </c>
      <c r="E13" s="167" t="s">
        <v>71</v>
      </c>
      <c r="F13" s="170"/>
      <c r="G13" s="169" t="s">
        <v>683</v>
      </c>
      <c r="H13" s="170" t="s">
        <v>17</v>
      </c>
      <c r="I13" s="171" t="s">
        <v>715</v>
      </c>
      <c r="J13" s="155" t="str">
        <f t="shared" si="0"/>
        <v>GDTC,GDQP,Giáo dục Chính trị,Ngoại ngữ,Vẽ xây dựng,Vật liệu XD,Tin học,</v>
      </c>
      <c r="K13" s="156">
        <f t="shared" si="1"/>
        <v>20</v>
      </c>
      <c r="L13" s="157" t="str">
        <f>IF(CX21.4!N63&lt;1,"x","")</f>
        <v>x</v>
      </c>
      <c r="M13" s="157" t="str">
        <f>IF(CX21.4!T63&lt;1,"x","")</f>
        <v>x</v>
      </c>
      <c r="N13" s="157" t="str">
        <f>IF(CX21.4!AA63&lt;1,"x","")</f>
        <v>x</v>
      </c>
      <c r="O13" s="157" t="str">
        <f>IF(CX21.4!AL63&lt;1,"x","")</f>
        <v>x</v>
      </c>
      <c r="P13" s="157" t="str">
        <f>IF(CX21.4!AW63&lt;1,"x","")</f>
        <v>x</v>
      </c>
      <c r="Q13" s="157" t="str">
        <f>IF(CX21.4!BH63&lt;1,"x","")</f>
        <v>x</v>
      </c>
      <c r="R13" s="157" t="str">
        <f>IF(CX21.4!BS63&lt;1,"x","")</f>
        <v>x</v>
      </c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</row>
    <row r="14" spans="1:146" s="152" customFormat="1" ht="18.75" customHeight="1">
      <c r="A14" s="165">
        <v>12</v>
      </c>
      <c r="B14" s="76" t="s">
        <v>383</v>
      </c>
      <c r="C14" s="76" t="s">
        <v>416</v>
      </c>
      <c r="D14" s="166" t="s">
        <v>417</v>
      </c>
      <c r="E14" s="167" t="s">
        <v>418</v>
      </c>
      <c r="F14" s="170"/>
      <c r="G14" s="169" t="s">
        <v>684</v>
      </c>
      <c r="H14" s="170" t="s">
        <v>710</v>
      </c>
      <c r="I14" s="171" t="s">
        <v>76</v>
      </c>
      <c r="J14" s="155" t="str">
        <f t="shared" si="0"/>
        <v>GDTC,</v>
      </c>
      <c r="K14" s="156">
        <f t="shared" si="1"/>
        <v>2</v>
      </c>
      <c r="L14" s="157" t="str">
        <f>IF(CX21.4!N10&lt;1,"x","")</f>
        <v>x</v>
      </c>
      <c r="M14" s="157" t="str">
        <f>IF(CX21.4!T10&lt;1,"x","")</f>
        <v/>
      </c>
      <c r="N14" s="157" t="str">
        <f>IF(CX21.4!AA10&lt;1,"x","")</f>
        <v/>
      </c>
      <c r="O14" s="157" t="str">
        <f>IF(CX21.4!AL10&lt;1,"x","")</f>
        <v/>
      </c>
      <c r="P14" s="157" t="str">
        <f>IF(CX21.4!AW10&lt;1,"x","")</f>
        <v/>
      </c>
      <c r="Q14" s="157" t="str">
        <f>IF(CX21.4!BH10&lt;1,"x","")</f>
        <v/>
      </c>
      <c r="R14" s="157" t="str">
        <f>IF(CX21.4!BS10&lt;1,"x","")</f>
        <v/>
      </c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</row>
    <row r="15" spans="1:146" s="152" customFormat="1" ht="68.25" customHeight="1">
      <c r="A15" s="165">
        <v>13</v>
      </c>
      <c r="B15" s="76" t="s">
        <v>383</v>
      </c>
      <c r="C15" s="76" t="s">
        <v>419</v>
      </c>
      <c r="D15" s="166" t="s">
        <v>420</v>
      </c>
      <c r="E15" s="167" t="s">
        <v>69</v>
      </c>
      <c r="F15" s="170"/>
      <c r="G15" s="169" t="s">
        <v>685</v>
      </c>
      <c r="H15" s="170" t="s">
        <v>17</v>
      </c>
      <c r="I15" s="171" t="s">
        <v>716</v>
      </c>
      <c r="J15" s="155" t="str">
        <f t="shared" si="0"/>
        <v>GDTC,</v>
      </c>
      <c r="K15" s="156">
        <f t="shared" si="1"/>
        <v>2</v>
      </c>
      <c r="L15" s="157" t="str">
        <f>IF(CX21.4!N11&lt;1,"x","")</f>
        <v>x</v>
      </c>
      <c r="M15" s="157" t="str">
        <f>IF(CX21.4!T11&lt;1,"x","")</f>
        <v/>
      </c>
      <c r="N15" s="157" t="str">
        <f>IF(CX21.4!AA11&lt;1,"x","")</f>
        <v/>
      </c>
      <c r="O15" s="157" t="str">
        <f>IF(CX21.4!AL11&lt;1,"x","")</f>
        <v/>
      </c>
      <c r="P15" s="157" t="str">
        <f>IF(CX21.4!AW11&lt;1,"x","")</f>
        <v/>
      </c>
      <c r="Q15" s="157" t="str">
        <f>IF(CX21.4!BH11&lt;1,"x","")</f>
        <v/>
      </c>
      <c r="R15" s="157" t="str">
        <f>IF(CX21.4!BS11&lt;1,"x","")</f>
        <v/>
      </c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</row>
    <row r="16" spans="1:146" s="152" customFormat="1" ht="18.75" customHeight="1">
      <c r="A16" s="165">
        <v>14</v>
      </c>
      <c r="B16" s="76" t="s">
        <v>383</v>
      </c>
      <c r="C16" s="76" t="s">
        <v>421</v>
      </c>
      <c r="D16" s="166" t="s">
        <v>422</v>
      </c>
      <c r="E16" s="167" t="s">
        <v>290</v>
      </c>
      <c r="F16" s="170"/>
      <c r="G16" s="169" t="s">
        <v>677</v>
      </c>
      <c r="H16" s="170" t="s">
        <v>17</v>
      </c>
      <c r="I16" s="171" t="s">
        <v>717</v>
      </c>
      <c r="J16" s="155" t="str">
        <f t="shared" si="0"/>
        <v>GDTC,</v>
      </c>
      <c r="K16" s="156">
        <f t="shared" si="1"/>
        <v>2</v>
      </c>
      <c r="L16" s="157" t="str">
        <f>IF(CX21.4!N12&lt;1,"x","")</f>
        <v>x</v>
      </c>
      <c r="M16" s="157" t="str">
        <f>IF(CX21.4!T12&lt;1,"x","")</f>
        <v/>
      </c>
      <c r="N16" s="157" t="str">
        <f>IF(CX21.4!AA12&lt;1,"x","")</f>
        <v/>
      </c>
      <c r="O16" s="157" t="str">
        <f>IF(CX21.4!AL12&lt;1,"x","")</f>
        <v/>
      </c>
      <c r="P16" s="157" t="str">
        <f>IF(CX21.4!AW12&lt;1,"x","")</f>
        <v/>
      </c>
      <c r="Q16" s="157" t="str">
        <f>IF(CX21.4!BH12&lt;1,"x","")</f>
        <v/>
      </c>
      <c r="R16" s="157" t="str">
        <f>IF(CX21.4!BS12&lt;1,"x","")</f>
        <v/>
      </c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</row>
    <row r="17" spans="1:146" s="152" customFormat="1" ht="56.25" customHeight="1">
      <c r="A17" s="165">
        <v>15</v>
      </c>
      <c r="B17" s="76" t="s">
        <v>383</v>
      </c>
      <c r="C17" s="76" t="s">
        <v>423</v>
      </c>
      <c r="D17" s="166" t="s">
        <v>424</v>
      </c>
      <c r="E17" s="167" t="s">
        <v>425</v>
      </c>
      <c r="F17" s="170"/>
      <c r="G17" s="169" t="s">
        <v>686</v>
      </c>
      <c r="H17" s="170" t="s">
        <v>710</v>
      </c>
      <c r="I17" s="171" t="s">
        <v>651</v>
      </c>
      <c r="J17" s="155" t="str">
        <f t="shared" si="0"/>
        <v>GDTC,</v>
      </c>
      <c r="K17" s="156">
        <f t="shared" si="1"/>
        <v>2</v>
      </c>
      <c r="L17" s="157" t="str">
        <f>IF(CX21.4!N13&lt;1,"x","")</f>
        <v>x</v>
      </c>
      <c r="M17" s="157" t="str">
        <f>IF(CX21.4!T13&lt;1,"x","")</f>
        <v/>
      </c>
      <c r="N17" s="157" t="str">
        <f>IF(CX21.4!AA13&lt;1,"x","")</f>
        <v/>
      </c>
      <c r="O17" s="157" t="str">
        <f>IF(CX21.4!AL13&lt;1,"x","")</f>
        <v/>
      </c>
      <c r="P17" s="157" t="str">
        <f>IF(CX21.4!AW13&lt;1,"x","")</f>
        <v/>
      </c>
      <c r="Q17" s="157" t="str">
        <f>IF(CX21.4!BH13&lt;1,"x","")</f>
        <v/>
      </c>
      <c r="R17" s="157" t="str">
        <f>IF(CX21.4!BS13&lt;1,"x","")</f>
        <v/>
      </c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</row>
    <row r="18" spans="1:146" s="152" customFormat="1" ht="42" customHeight="1">
      <c r="A18" s="165">
        <v>16</v>
      </c>
      <c r="B18" s="76" t="s">
        <v>383</v>
      </c>
      <c r="C18" s="76" t="s">
        <v>428</v>
      </c>
      <c r="D18" s="166" t="s">
        <v>429</v>
      </c>
      <c r="E18" s="167" t="s">
        <v>430</v>
      </c>
      <c r="F18" s="170"/>
      <c r="G18" s="169" t="s">
        <v>687</v>
      </c>
      <c r="H18" s="170" t="s">
        <v>710</v>
      </c>
      <c r="I18" s="171" t="s">
        <v>530</v>
      </c>
      <c r="J18" s="155" t="str">
        <f t="shared" si="0"/>
        <v>GDTC,</v>
      </c>
      <c r="K18" s="156">
        <f t="shared" si="1"/>
        <v>2</v>
      </c>
      <c r="L18" s="157" t="str">
        <f>IF(CX21.4!N14&lt;1,"x","")</f>
        <v>x</v>
      </c>
      <c r="M18" s="157" t="str">
        <f>IF(CX21.4!T14&lt;1,"x","")</f>
        <v/>
      </c>
      <c r="N18" s="157" t="str">
        <f>IF(CX21.4!AA14&lt;1,"x","")</f>
        <v/>
      </c>
      <c r="O18" s="157" t="str">
        <f>IF(CX21.4!AL14&lt;1,"x","")</f>
        <v/>
      </c>
      <c r="P18" s="157" t="str">
        <f>IF(CX21.4!AW14&lt;1,"x","")</f>
        <v/>
      </c>
      <c r="Q18" s="157" t="str">
        <f>IF(CX21.4!BH14&lt;1,"x","")</f>
        <v/>
      </c>
      <c r="R18" s="157" t="str">
        <f>IF(CX21.4!BS14&lt;1,"x","")</f>
        <v/>
      </c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</row>
    <row r="19" spans="1:146" s="152" customFormat="1" ht="18.75" customHeight="1">
      <c r="A19" s="165">
        <v>17</v>
      </c>
      <c r="B19" s="76" t="s">
        <v>383</v>
      </c>
      <c r="C19" s="76" t="s">
        <v>431</v>
      </c>
      <c r="D19" s="166" t="s">
        <v>432</v>
      </c>
      <c r="E19" s="167" t="s">
        <v>433</v>
      </c>
      <c r="F19" s="170"/>
      <c r="G19" s="169" t="s">
        <v>688</v>
      </c>
      <c r="H19" s="170" t="s">
        <v>17</v>
      </c>
      <c r="I19" s="171" t="s">
        <v>718</v>
      </c>
      <c r="J19" s="155" t="str">
        <f t="shared" si="0"/>
        <v>GDTC,</v>
      </c>
      <c r="K19" s="156">
        <f t="shared" si="1"/>
        <v>2</v>
      </c>
      <c r="L19" s="157" t="str">
        <f>IF(CX21.4!N15&lt;1,"x","")</f>
        <v>x</v>
      </c>
      <c r="M19" s="157" t="str">
        <f>IF(CX21.4!T15&lt;1,"x","")</f>
        <v/>
      </c>
      <c r="N19" s="157" t="str">
        <f>IF(CX21.4!AA15&lt;1,"x","")</f>
        <v/>
      </c>
      <c r="O19" s="157" t="str">
        <f>IF(CX21.4!AL15&lt;1,"x","")</f>
        <v/>
      </c>
      <c r="P19" s="157" t="str">
        <f>IF(CX21.4!AW15&lt;1,"x","")</f>
        <v/>
      </c>
      <c r="Q19" s="157" t="str">
        <f>IF(CX21.4!BH15&lt;1,"x","")</f>
        <v/>
      </c>
      <c r="R19" s="157" t="str">
        <f>IF(CX21.4!BS15&lt;1,"x","")</f>
        <v/>
      </c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</row>
    <row r="20" spans="1:146" s="152" customFormat="1" ht="53.25" customHeight="1">
      <c r="A20" s="165">
        <v>18</v>
      </c>
      <c r="B20" s="76" t="s">
        <v>383</v>
      </c>
      <c r="C20" s="76" t="s">
        <v>434</v>
      </c>
      <c r="D20" s="166" t="s">
        <v>435</v>
      </c>
      <c r="E20" s="167" t="s">
        <v>436</v>
      </c>
      <c r="F20" s="170"/>
      <c r="G20" s="169" t="s">
        <v>635</v>
      </c>
      <c r="H20" s="170" t="s">
        <v>17</v>
      </c>
      <c r="I20" s="171" t="s">
        <v>546</v>
      </c>
      <c r="J20" s="155" t="str">
        <f t="shared" si="0"/>
        <v>GDTC,</v>
      </c>
      <c r="K20" s="156">
        <f t="shared" si="1"/>
        <v>2</v>
      </c>
      <c r="L20" s="157" t="str">
        <f>IF(CX21.4!N16&lt;1,"x","")</f>
        <v>x</v>
      </c>
      <c r="M20" s="157" t="str">
        <f>IF(CX21.4!T16&lt;1,"x","")</f>
        <v/>
      </c>
      <c r="N20" s="157" t="str">
        <f>IF(CX21.4!AA16&lt;1,"x","")</f>
        <v/>
      </c>
      <c r="O20" s="157" t="str">
        <f>IF(CX21.4!AL16&lt;1,"x","")</f>
        <v/>
      </c>
      <c r="P20" s="157" t="str">
        <f>IF(CX21.4!AW16&lt;1,"x","")</f>
        <v/>
      </c>
      <c r="Q20" s="157" t="str">
        <f>IF(CX21.4!BH16&lt;1,"x","")</f>
        <v/>
      </c>
      <c r="R20" s="157" t="str">
        <f>IF(CX21.4!BS16&lt;1,"x","")</f>
        <v/>
      </c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</row>
    <row r="21" spans="1:146" s="152" customFormat="1" ht="32.25" customHeight="1">
      <c r="A21" s="165">
        <v>19</v>
      </c>
      <c r="B21" s="76" t="s">
        <v>383</v>
      </c>
      <c r="C21" s="76" t="s">
        <v>437</v>
      </c>
      <c r="D21" s="166" t="s">
        <v>18</v>
      </c>
      <c r="E21" s="167" t="s">
        <v>438</v>
      </c>
      <c r="F21" s="170"/>
      <c r="G21" s="169" t="s">
        <v>689</v>
      </c>
      <c r="H21" s="170" t="s">
        <v>17</v>
      </c>
      <c r="I21" s="171" t="s">
        <v>539</v>
      </c>
      <c r="J21" s="155" t="str">
        <f t="shared" si="0"/>
        <v>GDTC,</v>
      </c>
      <c r="K21" s="156">
        <f t="shared" si="1"/>
        <v>2</v>
      </c>
      <c r="L21" s="157" t="str">
        <f>IF(CX21.4!N17&lt;1,"x","")</f>
        <v>x</v>
      </c>
      <c r="M21" s="157" t="str">
        <f>IF(CX21.4!T17&lt;1,"x","")</f>
        <v/>
      </c>
      <c r="N21" s="157" t="str">
        <f>IF(CX21.4!AA17&lt;1,"x","")</f>
        <v/>
      </c>
      <c r="O21" s="157" t="str">
        <f>IF(CX21.4!AL17&lt;1,"x","")</f>
        <v/>
      </c>
      <c r="P21" s="157" t="str">
        <f>IF(CX21.4!AW17&lt;1,"x","")</f>
        <v/>
      </c>
      <c r="Q21" s="157" t="str">
        <f>IF(CX21.4!BH17&lt;1,"x","")</f>
        <v/>
      </c>
      <c r="R21" s="157" t="str">
        <f>IF(CX21.4!BS17&lt;1,"x","")</f>
        <v/>
      </c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</row>
    <row r="22" spans="1:146" s="152" customFormat="1" ht="66" customHeight="1">
      <c r="A22" s="165">
        <v>20</v>
      </c>
      <c r="B22" s="76" t="s">
        <v>383</v>
      </c>
      <c r="C22" s="76" t="s">
        <v>439</v>
      </c>
      <c r="D22" s="166" t="s">
        <v>191</v>
      </c>
      <c r="E22" s="167" t="s">
        <v>440</v>
      </c>
      <c r="F22" s="170"/>
      <c r="G22" s="169" t="s">
        <v>690</v>
      </c>
      <c r="H22" s="170" t="s">
        <v>17</v>
      </c>
      <c r="I22" s="171" t="s">
        <v>719</v>
      </c>
      <c r="J22" s="155" t="str">
        <f t="shared" si="0"/>
        <v>GDTC,</v>
      </c>
      <c r="K22" s="156">
        <f t="shared" si="1"/>
        <v>2</v>
      </c>
      <c r="L22" s="157" t="str">
        <f>IF(CX21.4!N18&lt;1,"x","")</f>
        <v>x</v>
      </c>
      <c r="M22" s="157" t="str">
        <f>IF(CX21.4!T18&lt;1,"x","")</f>
        <v/>
      </c>
      <c r="N22" s="157" t="str">
        <f>IF(CX21.4!AA18&lt;1,"x","")</f>
        <v/>
      </c>
      <c r="O22" s="157" t="str">
        <f>IF(CX21.4!AL18&lt;1,"x","")</f>
        <v/>
      </c>
      <c r="P22" s="157" t="str">
        <f>IF(CX21.4!AW18&lt;1,"x","")</f>
        <v/>
      </c>
      <c r="Q22" s="157" t="str">
        <f>IF(CX21.4!BH18&lt;1,"x","")</f>
        <v/>
      </c>
      <c r="R22" s="157" t="str">
        <f>IF(CX21.4!BS18&lt;1,"x","")</f>
        <v/>
      </c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</row>
    <row r="23" spans="1:146" s="152" customFormat="1" ht="18.75" customHeight="1">
      <c r="A23" s="165">
        <v>21</v>
      </c>
      <c r="B23" s="76" t="s">
        <v>383</v>
      </c>
      <c r="C23" s="76" t="s">
        <v>441</v>
      </c>
      <c r="D23" s="166" t="s">
        <v>442</v>
      </c>
      <c r="E23" s="167" t="s">
        <v>443</v>
      </c>
      <c r="F23" s="170"/>
      <c r="G23" s="169" t="s">
        <v>691</v>
      </c>
      <c r="H23" s="170" t="s">
        <v>17</v>
      </c>
      <c r="I23" s="171" t="s">
        <v>720</v>
      </c>
      <c r="J23" s="155" t="str">
        <f t="shared" si="0"/>
        <v>GDTC,</v>
      </c>
      <c r="K23" s="156">
        <f t="shared" si="1"/>
        <v>2</v>
      </c>
      <c r="L23" s="157" t="str">
        <f>IF(CX21.4!N19&lt;1,"x","")</f>
        <v>x</v>
      </c>
      <c r="M23" s="157" t="str">
        <f>IF(CX21.4!T19&lt;1,"x","")</f>
        <v/>
      </c>
      <c r="N23" s="157" t="str">
        <f>IF(CX21.4!AA19&lt;1,"x","")</f>
        <v/>
      </c>
      <c r="O23" s="157" t="str">
        <f>IF(CX21.4!AL19&lt;1,"x","")</f>
        <v/>
      </c>
      <c r="P23" s="157" t="str">
        <f>IF(CX21.4!AW19&lt;1,"x","")</f>
        <v/>
      </c>
      <c r="Q23" s="157" t="str">
        <f>IF(CX21.4!BH19&lt;1,"x","")</f>
        <v/>
      </c>
      <c r="R23" s="157" t="str">
        <f>IF(CX21.4!BS19&lt;1,"x","")</f>
        <v/>
      </c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</row>
    <row r="24" spans="1:146" s="152" customFormat="1" ht="18.75" customHeight="1">
      <c r="A24" s="165">
        <v>22</v>
      </c>
      <c r="B24" s="76" t="s">
        <v>383</v>
      </c>
      <c r="C24" s="76" t="s">
        <v>444</v>
      </c>
      <c r="D24" s="166" t="s">
        <v>445</v>
      </c>
      <c r="E24" s="167" t="s">
        <v>17</v>
      </c>
      <c r="F24" s="170"/>
      <c r="G24" s="169" t="s">
        <v>692</v>
      </c>
      <c r="H24" s="170" t="s">
        <v>17</v>
      </c>
      <c r="I24" s="171" t="s">
        <v>721</v>
      </c>
      <c r="J24" s="155" t="str">
        <f t="shared" si="0"/>
        <v>GDTC,</v>
      </c>
      <c r="K24" s="156">
        <f t="shared" si="1"/>
        <v>2</v>
      </c>
      <c r="L24" s="157" t="str">
        <f>IF(CX21.4!N20&lt;1,"x","")</f>
        <v>x</v>
      </c>
      <c r="M24" s="157" t="str">
        <f>IF(CX21.4!T20&lt;1,"x","")</f>
        <v/>
      </c>
      <c r="N24" s="157" t="str">
        <f>IF(CX21.4!AA20&lt;1,"x","")</f>
        <v/>
      </c>
      <c r="O24" s="157" t="str">
        <f>IF(CX21.4!AL20&lt;1,"x","")</f>
        <v/>
      </c>
      <c r="P24" s="157" t="str">
        <f>IF(CX21.4!AW20&lt;1,"x","")</f>
        <v/>
      </c>
      <c r="Q24" s="157" t="str">
        <f>IF(CX21.4!BH20&lt;1,"x","")</f>
        <v/>
      </c>
      <c r="R24" s="157" t="str">
        <f>IF(CX21.4!BS20&lt;1,"x","")</f>
        <v/>
      </c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</row>
    <row r="25" spans="1:146" s="152" customFormat="1" ht="18.75" customHeight="1">
      <c r="A25" s="165">
        <v>23</v>
      </c>
      <c r="B25" s="76" t="s">
        <v>383</v>
      </c>
      <c r="C25" s="76" t="s">
        <v>446</v>
      </c>
      <c r="D25" s="166" t="s">
        <v>447</v>
      </c>
      <c r="E25" s="167" t="s">
        <v>448</v>
      </c>
      <c r="F25" s="170"/>
      <c r="G25" s="169" t="s">
        <v>693</v>
      </c>
      <c r="H25" s="170" t="s">
        <v>17</v>
      </c>
      <c r="I25" s="171" t="s">
        <v>597</v>
      </c>
      <c r="J25" s="155" t="str">
        <f t="shared" si="0"/>
        <v>GDTC,</v>
      </c>
      <c r="K25" s="156">
        <f t="shared" si="1"/>
        <v>2</v>
      </c>
      <c r="L25" s="157" t="str">
        <f>IF(CX21.4!N21&lt;1,"x","")</f>
        <v>x</v>
      </c>
      <c r="M25" s="157" t="str">
        <f>IF(CX21.4!T21&lt;1,"x","")</f>
        <v/>
      </c>
      <c r="N25" s="157" t="str">
        <f>IF(CX21.4!AA21&lt;1,"x","")</f>
        <v/>
      </c>
      <c r="O25" s="157" t="str">
        <f>IF(CX21.4!AL21&lt;1,"x","")</f>
        <v/>
      </c>
      <c r="P25" s="157" t="str">
        <f>IF(CX21.4!AW21&lt;1,"x","")</f>
        <v/>
      </c>
      <c r="Q25" s="157" t="str">
        <f>IF(CX21.4!BH21&lt;1,"x","")</f>
        <v/>
      </c>
      <c r="R25" s="157" t="str">
        <f>IF(CX21.4!BS21&lt;1,"x","")</f>
        <v/>
      </c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</row>
    <row r="26" spans="1:146" s="152" customFormat="1" ht="47.25" customHeight="1">
      <c r="A26" s="165">
        <v>24</v>
      </c>
      <c r="B26" s="76" t="s">
        <v>383</v>
      </c>
      <c r="C26" s="76" t="s">
        <v>449</v>
      </c>
      <c r="D26" s="166" t="s">
        <v>18</v>
      </c>
      <c r="E26" s="167" t="s">
        <v>391</v>
      </c>
      <c r="F26" s="170"/>
      <c r="G26" s="169" t="s">
        <v>694</v>
      </c>
      <c r="H26" s="170" t="s">
        <v>17</v>
      </c>
      <c r="I26" s="171" t="s">
        <v>718</v>
      </c>
      <c r="J26" s="155" t="str">
        <f t="shared" si="0"/>
        <v>GDTC,GDQP,Giáo dục Chính trị,Ngoại ngữ,Vẽ xây dựng,Vật liệu XD,Tin học,</v>
      </c>
      <c r="K26" s="156">
        <f t="shared" si="1"/>
        <v>20</v>
      </c>
      <c r="L26" s="157" t="str">
        <f>IF(CX21.4!N64&lt;1,"x","")</f>
        <v>x</v>
      </c>
      <c r="M26" s="157" t="str">
        <f>IF(CX21.4!T64&lt;1,"x","")</f>
        <v>x</v>
      </c>
      <c r="N26" s="157" t="str">
        <f>IF(CX21.4!AA64&lt;1,"x","")</f>
        <v>x</v>
      </c>
      <c r="O26" s="157" t="str">
        <f>IF(CX21.4!AL64&lt;1,"x","")</f>
        <v>x</v>
      </c>
      <c r="P26" s="157" t="str">
        <f>IF(CX21.4!AW64&lt;1,"x","")</f>
        <v>x</v>
      </c>
      <c r="Q26" s="157" t="str">
        <f>IF(CX21.4!BH64&lt;1,"x","")</f>
        <v>x</v>
      </c>
      <c r="R26" s="157" t="str">
        <f>IF(CX21.4!BS64&lt;1,"x","")</f>
        <v>x</v>
      </c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  <c r="EN26" s="154"/>
      <c r="EO26" s="154"/>
      <c r="EP26" s="154"/>
    </row>
    <row r="27" spans="1:146" s="152" customFormat="1" ht="51.75" customHeight="1">
      <c r="A27" s="165">
        <v>25</v>
      </c>
      <c r="B27" s="76" t="s">
        <v>383</v>
      </c>
      <c r="C27" s="76" t="s">
        <v>450</v>
      </c>
      <c r="D27" s="166" t="s">
        <v>451</v>
      </c>
      <c r="E27" s="167" t="s">
        <v>201</v>
      </c>
      <c r="F27" s="170"/>
      <c r="G27" s="169" t="s">
        <v>695</v>
      </c>
      <c r="H27" s="170" t="s">
        <v>17</v>
      </c>
      <c r="I27" s="171" t="s">
        <v>101</v>
      </c>
      <c r="J27" s="155" t="str">
        <f t="shared" si="0"/>
        <v>GDTC,GDQP,Giáo dục Chính trị,Ngoại ngữ,</v>
      </c>
      <c r="K27" s="156">
        <f t="shared" si="1"/>
        <v>12</v>
      </c>
      <c r="L27" s="157" t="str">
        <f>IF(CX21.4!N22&lt;1,"x","")</f>
        <v>x</v>
      </c>
      <c r="M27" s="157" t="str">
        <f>IF(CX21.4!T22&lt;1,"x","")</f>
        <v>x</v>
      </c>
      <c r="N27" s="157" t="str">
        <f>IF(CX21.4!AA22&lt;1,"x","")</f>
        <v>x</v>
      </c>
      <c r="O27" s="157" t="str">
        <f>IF(CX21.4!AL22&lt;1,"x","")</f>
        <v>x</v>
      </c>
      <c r="P27" s="157" t="str">
        <f>IF(CX21.4!AW22&lt;1,"x","")</f>
        <v/>
      </c>
      <c r="Q27" s="157" t="str">
        <f>IF(CX21.4!BH22&lt;1,"x","")</f>
        <v/>
      </c>
      <c r="R27" s="157" t="str">
        <f>IF(CX21.4!BS22&lt;1,"x","")</f>
        <v/>
      </c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</row>
    <row r="28" spans="1:146" s="152" customFormat="1" ht="18.75" customHeight="1">
      <c r="A28" s="165">
        <v>26</v>
      </c>
      <c r="B28" s="76" t="s">
        <v>383</v>
      </c>
      <c r="C28" s="76" t="s">
        <v>452</v>
      </c>
      <c r="D28" s="166" t="s">
        <v>453</v>
      </c>
      <c r="E28" s="167" t="s">
        <v>135</v>
      </c>
      <c r="F28" s="170"/>
      <c r="G28" s="169" t="s">
        <v>696</v>
      </c>
      <c r="H28" s="170" t="s">
        <v>17</v>
      </c>
      <c r="I28" s="171" t="s">
        <v>660</v>
      </c>
      <c r="J28" s="155" t="str">
        <f t="shared" si="0"/>
        <v>GDTC,GDQP,</v>
      </c>
      <c r="K28" s="156">
        <f t="shared" si="1"/>
        <v>5</v>
      </c>
      <c r="L28" s="157" t="str">
        <f>IF(CX21.4!N65&lt;1,"x","")</f>
        <v>x</v>
      </c>
      <c r="M28" s="157" t="str">
        <f>IF(CX21.4!T65&lt;1,"x","")</f>
        <v>x</v>
      </c>
      <c r="N28" s="157" t="str">
        <f>IF(CX21.4!AA65&lt;1,"x","")</f>
        <v/>
      </c>
      <c r="O28" s="157" t="str">
        <f>IF(CX21.4!AL65&lt;1,"x","")</f>
        <v/>
      </c>
      <c r="P28" s="157" t="str">
        <f>IF(CX21.4!AW65&lt;1,"x","")</f>
        <v/>
      </c>
      <c r="Q28" s="157" t="str">
        <f>IF(CX21.4!BH65&lt;1,"x","")</f>
        <v/>
      </c>
      <c r="R28" s="157" t="str">
        <f>IF(CX21.4!BS65&lt;1,"x","")</f>
        <v/>
      </c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</row>
    <row r="29" spans="1:146" s="152" customFormat="1" ht="18.75" customHeight="1">
      <c r="A29" s="165">
        <v>27</v>
      </c>
      <c r="B29" s="76" t="s">
        <v>383</v>
      </c>
      <c r="C29" s="76" t="s">
        <v>454</v>
      </c>
      <c r="D29" s="166" t="s">
        <v>259</v>
      </c>
      <c r="E29" s="167" t="s">
        <v>455</v>
      </c>
      <c r="F29" s="170"/>
      <c r="G29" s="169" t="s">
        <v>697</v>
      </c>
      <c r="H29" s="170" t="s">
        <v>17</v>
      </c>
      <c r="I29" s="171" t="s">
        <v>722</v>
      </c>
      <c r="J29" s="155" t="str">
        <f t="shared" si="0"/>
        <v>GDTC,GDQP,Giáo dục Chính trị,Ngoại ngữ,Vẽ xây dựng,Vật liệu XD,Tin học,</v>
      </c>
      <c r="K29" s="156">
        <f t="shared" si="1"/>
        <v>20</v>
      </c>
      <c r="L29" s="157" t="str">
        <f>IF(CX21.4!N66&lt;1,"x","")</f>
        <v>x</v>
      </c>
      <c r="M29" s="157" t="str">
        <f>IF(CX21.4!T66&lt;1,"x","")</f>
        <v>x</v>
      </c>
      <c r="N29" s="157" t="str">
        <f>IF(CX21.4!AA66&lt;1,"x","")</f>
        <v>x</v>
      </c>
      <c r="O29" s="157" t="str">
        <f>IF(CX21.4!AL66&lt;1,"x","")</f>
        <v>x</v>
      </c>
      <c r="P29" s="157" t="str">
        <f>IF(CX21.4!AW66&lt;1,"x","")</f>
        <v>x</v>
      </c>
      <c r="Q29" s="157" t="str">
        <f>IF(CX21.4!BH66&lt;1,"x","")</f>
        <v>x</v>
      </c>
      <c r="R29" s="157" t="str">
        <f>IF(CX21.4!BS66&lt;1,"x","")</f>
        <v>x</v>
      </c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</row>
    <row r="30" spans="1:146" s="152" customFormat="1" ht="53.25" customHeight="1">
      <c r="A30" s="165">
        <v>28</v>
      </c>
      <c r="B30" s="76" t="s">
        <v>383</v>
      </c>
      <c r="C30" s="76" t="s">
        <v>456</v>
      </c>
      <c r="D30" s="166" t="s">
        <v>457</v>
      </c>
      <c r="E30" s="167" t="s">
        <v>391</v>
      </c>
      <c r="F30" s="170"/>
      <c r="G30" s="169" t="s">
        <v>519</v>
      </c>
      <c r="H30" s="170" t="s">
        <v>17</v>
      </c>
      <c r="I30" s="171" t="s">
        <v>597</v>
      </c>
      <c r="J30" s="155" t="str">
        <f t="shared" si="0"/>
        <v>GDTC,</v>
      </c>
      <c r="K30" s="156">
        <f t="shared" si="1"/>
        <v>2</v>
      </c>
      <c r="L30" s="157" t="str">
        <f>IF(CX21.4!N23&lt;1,"x","")</f>
        <v>x</v>
      </c>
      <c r="M30" s="157" t="str">
        <f>IF(CX21.4!T23&lt;1,"x","")</f>
        <v/>
      </c>
      <c r="N30" s="157" t="str">
        <f>IF(CX21.4!AA23&lt;1,"x","")</f>
        <v/>
      </c>
      <c r="O30" s="157" t="str">
        <f>IF(CX21.4!AL23&lt;1,"x","")</f>
        <v/>
      </c>
      <c r="P30" s="157" t="str">
        <f>IF(CX21.4!AW23&lt;1,"x","")</f>
        <v/>
      </c>
      <c r="Q30" s="157" t="str">
        <f>IF(CX21.4!BH23&lt;1,"x","")</f>
        <v/>
      </c>
      <c r="R30" s="157" t="str">
        <f>IF(CX21.4!BS23&lt;1,"x","")</f>
        <v/>
      </c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</row>
    <row r="31" spans="1:146" s="152" customFormat="1" ht="50.25" customHeight="1">
      <c r="A31" s="165">
        <v>29</v>
      </c>
      <c r="B31" s="76" t="s">
        <v>383</v>
      </c>
      <c r="C31" s="76" t="s">
        <v>461</v>
      </c>
      <c r="D31" s="166" t="s">
        <v>462</v>
      </c>
      <c r="E31" s="167" t="s">
        <v>463</v>
      </c>
      <c r="F31" s="170"/>
      <c r="G31" s="169" t="s">
        <v>698</v>
      </c>
      <c r="H31" s="170" t="s">
        <v>17</v>
      </c>
      <c r="I31" s="171" t="s">
        <v>723</v>
      </c>
      <c r="J31" s="155" t="str">
        <f t="shared" si="0"/>
        <v>GDTC,GDQP,</v>
      </c>
      <c r="K31" s="156">
        <f t="shared" si="1"/>
        <v>5</v>
      </c>
      <c r="L31" s="157" t="str">
        <f>IF(CX21.4!N24&lt;1,"x","")</f>
        <v>x</v>
      </c>
      <c r="M31" s="157" t="str">
        <f>IF(CX21.4!T24&lt;1,"x","")</f>
        <v>x</v>
      </c>
      <c r="N31" s="157" t="str">
        <f>IF(CX21.4!AA24&lt;1,"x","")</f>
        <v/>
      </c>
      <c r="O31" s="157" t="str">
        <f>IF(CX21.4!AL24&lt;1,"x","")</f>
        <v/>
      </c>
      <c r="P31" s="157" t="str">
        <f>IF(CX21.4!AW24&lt;1,"x","")</f>
        <v/>
      </c>
      <c r="Q31" s="157" t="str">
        <f>IF(CX21.4!BH24&lt;1,"x","")</f>
        <v/>
      </c>
      <c r="R31" s="157" t="str">
        <f>IF(CX21.4!BS24&lt;1,"x","")</f>
        <v/>
      </c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</row>
    <row r="32" spans="1:146" ht="82.5">
      <c r="A32" s="165">
        <v>30</v>
      </c>
      <c r="B32" s="76" t="s">
        <v>383</v>
      </c>
      <c r="C32" s="76" t="s">
        <v>466</v>
      </c>
      <c r="D32" s="166" t="s">
        <v>467</v>
      </c>
      <c r="E32" s="167" t="s">
        <v>468</v>
      </c>
      <c r="F32" s="170"/>
      <c r="G32" s="169" t="s">
        <v>699</v>
      </c>
      <c r="H32" s="170" t="s">
        <v>17</v>
      </c>
      <c r="I32" s="171" t="s">
        <v>724</v>
      </c>
      <c r="J32" s="155" t="str">
        <f t="shared" si="0"/>
        <v>GDTC,GDQP,Giáo dục Chính trị,Ngoại ngữ,Vẽ xây dựng,Vật liệu XD,Tin học,</v>
      </c>
      <c r="K32" s="156">
        <f t="shared" si="1"/>
        <v>20</v>
      </c>
      <c r="L32" s="157" t="str">
        <f>IF(CX21.4!N67&lt;1,"x","")</f>
        <v>x</v>
      </c>
      <c r="M32" s="157" t="str">
        <f>IF(CX21.4!T67&lt;1,"x","")</f>
        <v>x</v>
      </c>
      <c r="N32" s="157" t="str">
        <f>IF(CX21.4!AA67&lt;1,"x","")</f>
        <v>x</v>
      </c>
      <c r="O32" s="157" t="str">
        <f>IF(CX21.4!AL67&lt;1,"x","")</f>
        <v>x</v>
      </c>
      <c r="P32" s="157" t="str">
        <f>IF(CX21.4!AW67&lt;1,"x","")</f>
        <v>x</v>
      </c>
      <c r="Q32" s="157" t="str">
        <f>IF(CX21.4!BH67&lt;1,"x","")</f>
        <v>x</v>
      </c>
      <c r="R32" s="157" t="str">
        <f>IF(CX21.4!BS67&lt;1,"x","")</f>
        <v>x</v>
      </c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</row>
    <row r="33" spans="1:36" ht="18.75">
      <c r="A33" s="165">
        <v>31</v>
      </c>
      <c r="B33" s="76" t="s">
        <v>383</v>
      </c>
      <c r="C33" s="76" t="s">
        <v>469</v>
      </c>
      <c r="D33" s="166" t="s">
        <v>470</v>
      </c>
      <c r="E33" s="167" t="s">
        <v>471</v>
      </c>
      <c r="F33" s="170"/>
      <c r="G33" s="169" t="s">
        <v>700</v>
      </c>
      <c r="H33" s="170" t="s">
        <v>17</v>
      </c>
      <c r="I33" s="171" t="s">
        <v>601</v>
      </c>
      <c r="J33" s="155" t="str">
        <f t="shared" si="0"/>
        <v>GDTC,</v>
      </c>
      <c r="K33" s="156">
        <f t="shared" si="1"/>
        <v>2</v>
      </c>
      <c r="L33" s="157" t="str">
        <f>IF(CX21.4!N25&lt;1,"x","")</f>
        <v>x</v>
      </c>
      <c r="M33" s="157" t="str">
        <f>IF(CX21.4!T25&lt;1,"x","")</f>
        <v/>
      </c>
      <c r="N33" s="157" t="str">
        <f>IF(CX21.4!AA25&lt;1,"x","")</f>
        <v/>
      </c>
      <c r="O33" s="157" t="str">
        <f>IF(CX21.4!AL25&lt;1,"x","")</f>
        <v/>
      </c>
      <c r="P33" s="157" t="str">
        <f>IF(CX21.4!AW25&lt;1,"x","")</f>
        <v/>
      </c>
      <c r="Q33" s="157" t="str">
        <f>IF(CX21.4!BH25&lt;1,"x","")</f>
        <v/>
      </c>
      <c r="R33" s="157" t="str">
        <f>IF(CX21.4!BS25&lt;1,"x","")</f>
        <v/>
      </c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</row>
    <row r="34" spans="1:36" ht="18.75">
      <c r="A34" s="165">
        <v>32</v>
      </c>
      <c r="B34" s="76" t="s">
        <v>383</v>
      </c>
      <c r="C34" s="76" t="s">
        <v>472</v>
      </c>
      <c r="D34" s="166" t="s">
        <v>473</v>
      </c>
      <c r="E34" s="167" t="s">
        <v>138</v>
      </c>
      <c r="F34" s="170"/>
      <c r="G34" s="180" t="s">
        <v>701</v>
      </c>
      <c r="H34" s="170" t="s">
        <v>17</v>
      </c>
      <c r="I34" s="171" t="s">
        <v>596</v>
      </c>
      <c r="J34" s="155" t="str">
        <f t="shared" si="0"/>
        <v>GDTC,GDQP,</v>
      </c>
      <c r="K34" s="156">
        <f t="shared" si="1"/>
        <v>5</v>
      </c>
      <c r="L34" s="157" t="str">
        <f>IF(CX21.4!N26&lt;1,"x","")</f>
        <v>x</v>
      </c>
      <c r="M34" s="157" t="str">
        <f>IF(CX21.4!T26&lt;1,"x","")</f>
        <v>x</v>
      </c>
      <c r="N34" s="157" t="str">
        <f>IF(CX21.4!AA26&lt;1,"x","")</f>
        <v/>
      </c>
      <c r="O34" s="157" t="str">
        <f>IF(CX21.4!AL26&lt;1,"x","")</f>
        <v/>
      </c>
      <c r="P34" s="157" t="str">
        <f>IF(CX21.4!AW26&lt;1,"x","")</f>
        <v/>
      </c>
      <c r="Q34" s="157" t="str">
        <f>IF(CX21.4!BH26&lt;1,"x","")</f>
        <v/>
      </c>
      <c r="R34" s="157" t="str">
        <f>IF(CX21.4!BS26&lt;1,"x","")</f>
        <v/>
      </c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</row>
    <row r="35" spans="1:36" ht="18.75">
      <c r="A35" s="165">
        <v>33</v>
      </c>
      <c r="B35" s="76" t="s">
        <v>383</v>
      </c>
      <c r="C35" s="76" t="s">
        <v>474</v>
      </c>
      <c r="D35" s="166" t="s">
        <v>475</v>
      </c>
      <c r="E35" s="167" t="s">
        <v>160</v>
      </c>
      <c r="F35" s="170"/>
      <c r="G35" s="180" t="s">
        <v>687</v>
      </c>
      <c r="H35" s="170" t="s">
        <v>17</v>
      </c>
      <c r="I35" s="171" t="s">
        <v>725</v>
      </c>
      <c r="J35" s="155" t="str">
        <f t="shared" si="0"/>
        <v>GDTC,</v>
      </c>
      <c r="K35" s="156">
        <f t="shared" si="1"/>
        <v>2</v>
      </c>
      <c r="L35" s="157" t="str">
        <f>IF(CX21.4!N71&lt;1,"x","")</f>
        <v>x</v>
      </c>
      <c r="M35" s="157" t="str">
        <f>IF(CX21.4!T71&lt;1,"x","")</f>
        <v/>
      </c>
      <c r="N35" s="157" t="str">
        <f>IF(CX21.4!AA71&lt;1,"x","")</f>
        <v/>
      </c>
      <c r="O35" s="157" t="str">
        <f>IF(CX21.4!AL71&lt;1,"x","")</f>
        <v/>
      </c>
      <c r="P35" s="157" t="str">
        <f>IF(CX21.4!AW71&lt;1,"x","")</f>
        <v/>
      </c>
      <c r="Q35" s="157" t="str">
        <f>IF(CX21.4!BH71&lt;1,"x","")</f>
        <v/>
      </c>
      <c r="R35" s="157" t="str">
        <f>IF(CX21.4!BS71&lt;1,"x","")</f>
        <v/>
      </c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</row>
    <row r="36" spans="1:36" ht="18.75">
      <c r="A36" s="165">
        <v>34</v>
      </c>
      <c r="B36" s="76" t="s">
        <v>383</v>
      </c>
      <c r="C36" s="76" t="s">
        <v>476</v>
      </c>
      <c r="D36" s="166" t="s">
        <v>477</v>
      </c>
      <c r="E36" s="167" t="s">
        <v>288</v>
      </c>
      <c r="F36" s="170"/>
      <c r="G36" s="180" t="s">
        <v>702</v>
      </c>
      <c r="H36" s="170" t="s">
        <v>17</v>
      </c>
      <c r="I36" s="171" t="s">
        <v>606</v>
      </c>
      <c r="J36" s="155" t="str">
        <f t="shared" si="0"/>
        <v>GDTC,</v>
      </c>
      <c r="K36" s="156">
        <f t="shared" si="1"/>
        <v>2</v>
      </c>
      <c r="L36" s="157" t="str">
        <f>IF(CX21.4!N27&lt;1,"x","")</f>
        <v>x</v>
      </c>
      <c r="M36" s="157" t="str">
        <f>IF(CX21.4!T27&lt;1,"x","")</f>
        <v/>
      </c>
      <c r="N36" s="157" t="str">
        <f>IF(CX21.4!AA27&lt;1,"x","")</f>
        <v/>
      </c>
      <c r="O36" s="157" t="str">
        <f>IF(CX21.4!AL27&lt;1,"x","")</f>
        <v/>
      </c>
      <c r="P36" s="157" t="str">
        <f>IF(CX21.4!AW27&lt;1,"x","")</f>
        <v/>
      </c>
      <c r="Q36" s="157" t="str">
        <f>IF(CX21.4!BH27&lt;1,"x","")</f>
        <v/>
      </c>
      <c r="R36" s="157" t="str">
        <f>IF(CX21.4!BS27&lt;1,"x","")</f>
        <v/>
      </c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</row>
    <row r="37" spans="1:36" ht="82.5">
      <c r="A37" s="165">
        <v>35</v>
      </c>
      <c r="B37" s="76" t="s">
        <v>383</v>
      </c>
      <c r="C37" s="76" t="s">
        <v>478</v>
      </c>
      <c r="D37" s="166" t="s">
        <v>479</v>
      </c>
      <c r="E37" s="167" t="s">
        <v>480</v>
      </c>
      <c r="F37" s="170"/>
      <c r="G37" s="180" t="s">
        <v>703</v>
      </c>
      <c r="H37" s="170" t="s">
        <v>17</v>
      </c>
      <c r="I37" s="171" t="s">
        <v>726</v>
      </c>
      <c r="J37" s="155" t="str">
        <f t="shared" si="0"/>
        <v>GDTC,GDQP,Giáo dục Chính trị,Ngoại ngữ,Vẽ xây dựng,Vật liệu XD,Tin học,</v>
      </c>
      <c r="K37" s="156">
        <f t="shared" si="1"/>
        <v>20</v>
      </c>
      <c r="L37" s="157" t="str">
        <f>IF(CX21.4!N60&lt;1,"x","")</f>
        <v>x</v>
      </c>
      <c r="M37" s="157" t="str">
        <f>IF(CX21.4!T60&lt;1,"x","")</f>
        <v>x</v>
      </c>
      <c r="N37" s="157" t="str">
        <f>IF(CX21.4!AA60&lt;1,"x","")</f>
        <v>x</v>
      </c>
      <c r="O37" s="157" t="str">
        <f>IF(CX21.4!AL60&lt;1,"x","")</f>
        <v>x</v>
      </c>
      <c r="P37" s="157" t="str">
        <f>IF(CX21.4!AW60&lt;1,"x","")</f>
        <v>x</v>
      </c>
      <c r="Q37" s="157" t="str">
        <f>IF(CX21.4!BH60&lt;1,"x","")</f>
        <v>x</v>
      </c>
      <c r="R37" s="157" t="str">
        <f>IF(CX21.4!BS60&lt;1,"x","")</f>
        <v>x</v>
      </c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</row>
    <row r="38" spans="1:36" ht="49.5">
      <c r="A38" s="165">
        <v>36</v>
      </c>
      <c r="B38" s="76" t="s">
        <v>383</v>
      </c>
      <c r="C38" s="76" t="s">
        <v>481</v>
      </c>
      <c r="D38" s="166" t="s">
        <v>18</v>
      </c>
      <c r="E38" s="167" t="s">
        <v>482</v>
      </c>
      <c r="F38" s="170"/>
      <c r="G38" s="180" t="s">
        <v>704</v>
      </c>
      <c r="H38" s="170" t="s">
        <v>17</v>
      </c>
      <c r="I38" s="171" t="s">
        <v>727</v>
      </c>
      <c r="J38" s="155" t="str">
        <f t="shared" si="0"/>
        <v>GDTC,GDQP,Ngoại ngữ,Vẽ xây dựng,Vật liệu XD,</v>
      </c>
      <c r="K38" s="156">
        <f t="shared" si="1"/>
        <v>13</v>
      </c>
      <c r="L38" s="157" t="str">
        <f>IF(CX21.4!N68&lt;1,"x","")</f>
        <v>x</v>
      </c>
      <c r="M38" s="157" t="str">
        <f>IF(CX21.4!T68&lt;1,"x","")</f>
        <v>x</v>
      </c>
      <c r="N38" s="157" t="str">
        <f>IF(CX21.4!AA68&lt;1,"x","")</f>
        <v/>
      </c>
      <c r="O38" s="157" t="str">
        <f>IF(CX21.4!AL68&lt;1,"x","")</f>
        <v>x</v>
      </c>
      <c r="P38" s="157" t="str">
        <f>IF(CX21.4!AW68&lt;1,"x","")</f>
        <v>x</v>
      </c>
      <c r="Q38" s="157" t="str">
        <f>IF(CX21.4!BH68&lt;1,"x","")</f>
        <v>x</v>
      </c>
      <c r="R38" s="157" t="str">
        <f>IF(CX21.4!BS68&lt;1,"x","")</f>
        <v/>
      </c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</row>
    <row r="39" spans="1:36" ht="82.5">
      <c r="A39" s="165">
        <v>37</v>
      </c>
      <c r="B39" s="76" t="s">
        <v>383</v>
      </c>
      <c r="C39" s="76" t="s">
        <v>483</v>
      </c>
      <c r="D39" s="166" t="s">
        <v>484</v>
      </c>
      <c r="E39" s="167" t="s">
        <v>339</v>
      </c>
      <c r="F39" s="170"/>
      <c r="G39" s="180" t="s">
        <v>705</v>
      </c>
      <c r="H39" s="170" t="s">
        <v>17</v>
      </c>
      <c r="I39" s="171" t="s">
        <v>602</v>
      </c>
      <c r="J39" s="155" t="str">
        <f t="shared" si="0"/>
        <v>GDTC,GDQP,Giáo dục Chính trị,Ngoại ngữ,Vẽ xây dựng,Vật liệu XD,Tin học,</v>
      </c>
      <c r="K39" s="156">
        <f t="shared" si="1"/>
        <v>20</v>
      </c>
      <c r="L39" s="157" t="str">
        <f>IF(CX21.4!N69&lt;1,"x","")</f>
        <v>x</v>
      </c>
      <c r="M39" s="157" t="str">
        <f>IF(CX21.4!T69&lt;1,"x","")</f>
        <v>x</v>
      </c>
      <c r="N39" s="157" t="str">
        <f>IF(CX21.4!AA69&lt;1,"x","")</f>
        <v>x</v>
      </c>
      <c r="O39" s="157" t="str">
        <f>IF(CX21.4!AL69&lt;1,"x","")</f>
        <v>x</v>
      </c>
      <c r="P39" s="157" t="str">
        <f>IF(CX21.4!AW69&lt;1,"x","")</f>
        <v>x</v>
      </c>
      <c r="Q39" s="157" t="str">
        <f>IF(CX21.4!BH69&lt;1,"x","")</f>
        <v>x</v>
      </c>
      <c r="R39" s="157" t="str">
        <f>IF(CX21.4!BS69&lt;1,"x","")</f>
        <v>x</v>
      </c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</row>
    <row r="40" spans="1:36" ht="33">
      <c r="A40" s="165">
        <v>38</v>
      </c>
      <c r="B40" s="76" t="s">
        <v>383</v>
      </c>
      <c r="C40" s="76" t="s">
        <v>485</v>
      </c>
      <c r="D40" s="166" t="s">
        <v>486</v>
      </c>
      <c r="E40" s="167" t="s">
        <v>361</v>
      </c>
      <c r="F40" s="170"/>
      <c r="G40" s="180" t="s">
        <v>706</v>
      </c>
      <c r="H40" s="170" t="s">
        <v>17</v>
      </c>
      <c r="I40" s="171" t="s">
        <v>597</v>
      </c>
      <c r="J40" s="155" t="str">
        <f t="shared" si="0"/>
        <v>GDTC,GDQP,Ngoại ngữ,Tin học,</v>
      </c>
      <c r="K40" s="156">
        <f t="shared" si="1"/>
        <v>11</v>
      </c>
      <c r="L40" s="157" t="str">
        <f>IF(CX21.4!N28&lt;1,"x","")</f>
        <v>x</v>
      </c>
      <c r="M40" s="157" t="str">
        <f>IF(CX21.4!T28&lt;1,"x","")</f>
        <v>x</v>
      </c>
      <c r="N40" s="157" t="str">
        <f>IF(CX21.4!AA28&lt;1,"x","")</f>
        <v/>
      </c>
      <c r="O40" s="157" t="str">
        <f>IF(CX21.4!AL28&lt;1,"x","")</f>
        <v>x</v>
      </c>
      <c r="P40" s="157" t="str">
        <f>IF(CX21.4!AW28&lt;1,"x","")</f>
        <v/>
      </c>
      <c r="Q40" s="157" t="str">
        <f>IF(CX21.4!BH28&lt;1,"x","")</f>
        <v/>
      </c>
      <c r="R40" s="157" t="str">
        <f>IF(CX21.4!BS28&lt;1,"x","")</f>
        <v>x</v>
      </c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</row>
    <row r="41" spans="1:36" ht="33">
      <c r="A41" s="165">
        <v>39</v>
      </c>
      <c r="B41" s="76" t="s">
        <v>383</v>
      </c>
      <c r="C41" s="76" t="s">
        <v>487</v>
      </c>
      <c r="D41" s="166" t="s">
        <v>333</v>
      </c>
      <c r="E41" s="167" t="s">
        <v>285</v>
      </c>
      <c r="F41" s="170"/>
      <c r="G41" s="180" t="s">
        <v>707</v>
      </c>
      <c r="H41" s="170" t="s">
        <v>17</v>
      </c>
      <c r="I41" s="171" t="s">
        <v>653</v>
      </c>
      <c r="J41" s="155" t="str">
        <f t="shared" si="0"/>
        <v>GDTC,Ngoại ngữ,Tin học,</v>
      </c>
      <c r="K41" s="156">
        <f t="shared" si="1"/>
        <v>8</v>
      </c>
      <c r="L41" s="157" t="str">
        <f>IF(CX21.4!N29&lt;1,"x","")</f>
        <v>x</v>
      </c>
      <c r="M41" s="157" t="str">
        <f>IF(CX21.4!T29&lt;1,"x","")</f>
        <v/>
      </c>
      <c r="N41" s="157" t="str">
        <f>IF(CX21.4!AA29&lt;1,"x","")</f>
        <v/>
      </c>
      <c r="O41" s="157" t="str">
        <f>IF(CX21.4!AL29&lt;1,"x","")</f>
        <v>x</v>
      </c>
      <c r="P41" s="157" t="str">
        <f>IF(CX21.4!AW29&lt;1,"x","")</f>
        <v/>
      </c>
      <c r="Q41" s="157" t="str">
        <f>IF(CX21.4!BH29&lt;1,"x","")</f>
        <v/>
      </c>
      <c r="R41" s="157" t="str">
        <f>IF(CX21.4!BS29&lt;1,"x","")</f>
        <v>x</v>
      </c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</row>
    <row r="42" spans="1:36" ht="33">
      <c r="A42" s="165">
        <v>40</v>
      </c>
      <c r="B42" s="76" t="s">
        <v>383</v>
      </c>
      <c r="C42" s="76" t="s">
        <v>488</v>
      </c>
      <c r="D42" s="166" t="s">
        <v>18</v>
      </c>
      <c r="E42" s="167" t="s">
        <v>53</v>
      </c>
      <c r="F42" s="170"/>
      <c r="G42" s="180" t="s">
        <v>708</v>
      </c>
      <c r="H42" s="170" t="s">
        <v>17</v>
      </c>
      <c r="I42" s="171" t="s">
        <v>597</v>
      </c>
      <c r="J42" s="155" t="str">
        <f t="shared" si="0"/>
        <v>GDTC,Vẽ xây dựng,Vật liệu XD,</v>
      </c>
      <c r="K42" s="156">
        <f t="shared" si="1"/>
        <v>7</v>
      </c>
      <c r="L42" s="157" t="str">
        <f>IF(CX21.4!N72&lt;1,"x","")</f>
        <v>x</v>
      </c>
      <c r="M42" s="157" t="str">
        <f>IF(CX21.4!T72&lt;1,"x","")</f>
        <v/>
      </c>
      <c r="N42" s="157" t="str">
        <f>IF(CX21.4!AA72&lt;1,"x","")</f>
        <v/>
      </c>
      <c r="O42" s="157" t="str">
        <f>IF(CX21.4!AL72&lt;1,"x","")</f>
        <v/>
      </c>
      <c r="P42" s="157" t="str">
        <f>IF(CX21.4!AW72&lt;1,"x","")</f>
        <v>x</v>
      </c>
      <c r="Q42" s="157" t="str">
        <f>IF(CX21.4!BH72&lt;1,"x","")</f>
        <v>x</v>
      </c>
      <c r="R42" s="157" t="str">
        <f>IF(CX21.4!BS72&lt;1,"x","")</f>
        <v/>
      </c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</row>
    <row r="43" spans="1:36" ht="82.5">
      <c r="A43" s="181">
        <v>41</v>
      </c>
      <c r="B43" s="181" t="s">
        <v>383</v>
      </c>
      <c r="C43" s="182" t="s">
        <v>489</v>
      </c>
      <c r="D43" s="183" t="s">
        <v>72</v>
      </c>
      <c r="E43" s="184" t="s">
        <v>187</v>
      </c>
      <c r="F43" s="184"/>
      <c r="G43" s="150" t="s">
        <v>709</v>
      </c>
      <c r="H43" s="153" t="s">
        <v>17</v>
      </c>
      <c r="I43" s="151" t="s">
        <v>728</v>
      </c>
      <c r="J43" s="155" t="str">
        <f t="shared" si="0"/>
        <v>GDTC,GDQP,Giáo dục Chính trị,Ngoại ngữ,Vẽ xây dựng,Vật liệu XD,Tin học,</v>
      </c>
      <c r="K43" s="156">
        <f t="shared" si="1"/>
        <v>20</v>
      </c>
      <c r="L43" s="157" t="str">
        <f>IF(CX21.4!N70&lt;1,"x","")</f>
        <v>x</v>
      </c>
      <c r="M43" s="157" t="str">
        <f>IF(CX21.4!T70&lt;1,"x","")</f>
        <v>x</v>
      </c>
      <c r="N43" s="157" t="str">
        <f>IF(CX21.4!AA70&lt;1,"x","")</f>
        <v>x</v>
      </c>
      <c r="O43" s="157" t="str">
        <f>IF(CX21.4!AL70&lt;1,"x","")</f>
        <v>x</v>
      </c>
      <c r="P43" s="157" t="str">
        <f>IF(CX21.4!AW70&lt;1,"x","")</f>
        <v>x</v>
      </c>
      <c r="Q43" s="157" t="str">
        <f>IF(CX21.4!BH70&lt;1,"x","")</f>
        <v>x</v>
      </c>
      <c r="R43" s="157" t="str">
        <f>IF(CX21.4!BS70&lt;1,"x","")</f>
        <v>x</v>
      </c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</row>
    <row r="44" spans="1:36" ht="18.75">
      <c r="A44" s="147"/>
      <c r="B44" s="147"/>
      <c r="C44" s="143"/>
      <c r="D44" s="148"/>
      <c r="E44" s="149"/>
      <c r="F44" s="149"/>
      <c r="G44" s="150"/>
      <c r="H44" s="153"/>
      <c r="I44" s="151"/>
      <c r="J44" s="138"/>
      <c r="K44" s="139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</row>
    <row r="45" spans="1:36" ht="18.75">
      <c r="A45" s="147"/>
      <c r="B45" s="147"/>
      <c r="C45" s="143"/>
      <c r="D45" s="148"/>
      <c r="E45" s="149"/>
      <c r="F45" s="149"/>
      <c r="G45" s="150"/>
      <c r="H45" s="153"/>
      <c r="I45" s="151"/>
      <c r="J45" s="138"/>
      <c r="K45" s="139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</row>
    <row r="46" spans="1:36" ht="18.75">
      <c r="A46" s="147"/>
      <c r="B46" s="147"/>
      <c r="C46" s="143"/>
      <c r="D46" s="148"/>
      <c r="E46" s="149"/>
      <c r="F46" s="149"/>
      <c r="G46" s="150"/>
      <c r="H46" s="153"/>
      <c r="I46" s="151"/>
      <c r="J46" s="138"/>
      <c r="K46" s="139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</row>
    <row r="47" spans="1:36" ht="18.75">
      <c r="A47" s="147"/>
      <c r="B47" s="147"/>
      <c r="C47" s="143"/>
      <c r="D47" s="148"/>
      <c r="E47" s="149"/>
      <c r="F47" s="149"/>
      <c r="G47" s="150"/>
      <c r="H47" s="153"/>
      <c r="I47" s="151"/>
      <c r="J47" s="138"/>
      <c r="K47" s="139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</row>
    <row r="48" spans="1:36" ht="18.75">
      <c r="A48" s="147"/>
      <c r="B48" s="147"/>
      <c r="C48" s="143"/>
      <c r="D48" s="148"/>
      <c r="E48" s="149"/>
      <c r="F48" s="149"/>
      <c r="G48" s="150"/>
      <c r="H48" s="153"/>
      <c r="I48" s="151"/>
      <c r="J48" s="138"/>
      <c r="K48" s="139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</row>
    <row r="49" spans="1:36" ht="18.75">
      <c r="A49" s="147"/>
      <c r="B49" s="147"/>
      <c r="C49" s="143"/>
      <c r="D49" s="148"/>
      <c r="E49" s="149"/>
      <c r="F49" s="149"/>
      <c r="G49" s="150"/>
      <c r="H49" s="153"/>
      <c r="I49" s="151"/>
      <c r="J49" s="138"/>
      <c r="K49" s="139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</row>
    <row r="50" spans="1:36" ht="18.75">
      <c r="A50" s="147"/>
      <c r="B50" s="147"/>
      <c r="C50" s="143"/>
      <c r="D50" s="148"/>
      <c r="E50" s="149"/>
      <c r="F50" s="149"/>
      <c r="G50" s="150"/>
      <c r="H50" s="153"/>
      <c r="I50" s="151"/>
      <c r="J50" s="138"/>
      <c r="K50" s="139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</row>
    <row r="51" spans="1:36" ht="18.75">
      <c r="A51" s="147"/>
      <c r="B51" s="147"/>
      <c r="C51" s="143"/>
      <c r="D51" s="148"/>
      <c r="E51" s="149"/>
      <c r="F51" s="149"/>
      <c r="G51" s="150"/>
      <c r="H51" s="153"/>
      <c r="I51" s="151"/>
      <c r="J51" s="138"/>
      <c r="K51" s="139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</row>
    <row r="52" spans="1:36" ht="18.75">
      <c r="A52" s="147"/>
      <c r="B52" s="147"/>
      <c r="C52" s="143"/>
      <c r="D52" s="148"/>
      <c r="E52" s="149"/>
      <c r="F52" s="149"/>
      <c r="G52" s="150"/>
      <c r="H52" s="153"/>
      <c r="I52" s="151"/>
      <c r="J52" s="138"/>
      <c r="K52" s="139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</row>
    <row r="53" spans="1:36" ht="18.75">
      <c r="A53" s="147"/>
      <c r="B53" s="147"/>
      <c r="C53" s="143"/>
      <c r="D53" s="148"/>
      <c r="E53" s="149"/>
      <c r="F53" s="149"/>
      <c r="G53" s="150"/>
      <c r="H53" s="153"/>
      <c r="I53" s="151"/>
      <c r="J53" s="138"/>
      <c r="K53" s="139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</row>
  </sheetData>
  <conditionalFormatting sqref="L3:AK34 L32:AJ53 L4:R43">
    <cfRule type="cellIs" dxfId="5" priority="4" stopIfTrue="1" operator="lessThan">
      <formula>4.95</formula>
    </cfRule>
    <cfRule type="cellIs" dxfId="4" priority="5" stopIfTrue="1" operator="lessThan">
      <formula>4.95</formula>
    </cfRule>
    <cfRule type="cellIs" dxfId="3" priority="6" stopIfTrue="1" operator="lessThan">
      <formula>4.95</formula>
    </cfRule>
  </conditionalFormatting>
  <conditionalFormatting sqref="M2:M34 N3:AK34 M32:AJ53 M4:R43 L3:L53">
    <cfRule type="cellIs" dxfId="2" priority="3" stopIfTrue="1" operator="lessThan">
      <formula>4.95</formula>
    </cfRule>
  </conditionalFormatting>
  <conditionalFormatting sqref="AB3:AH3 AI2:AK3 N569:O65447 N4:AK34 N2:AA3 N32:AJ53 N4:R43">
    <cfRule type="cellIs" dxfId="1" priority="2" operator="lessThan">
      <formula>3.95</formula>
    </cfRule>
  </conditionalFormatting>
  <conditionalFormatting sqref="L36:AK36">
    <cfRule type="cellIs" dxfId="0" priority="1" operator="lessThan">
      <formula>5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LN2:LY31"/>
  <sheetViews>
    <sheetView workbookViewId="0">
      <selection activeCell="LK2" sqref="LK2:LL32"/>
    </sheetView>
  </sheetViews>
  <sheetFormatPr defaultRowHeight="12.75"/>
  <cols>
    <col min="10" max="100" width="9.140625" customWidth="1"/>
  </cols>
  <sheetData>
    <row r="2" spans="326:337">
      <c r="LN2" t="e">
        <f>(HV2*IA2+IG2*IL2+IR2*IW2+JN2*JS2+JC2*JH2+JY2*KD2+KJ2*KO2+KU2*KZ2+LF2*LK2)/LM2</f>
        <v>#DIV/0!</v>
      </c>
      <c r="LT2" t="e">
        <f>(HV2*IB2+IG2*IM2+IR2*IX2+JC2*JI2+JN2*JT2+JY2*KE2+KJ2*KP2+KV2*LA2+LF2*LL2)/LS2</f>
        <v>#DIV/0!</v>
      </c>
      <c r="LU2" t="e">
        <f>(HY2*IB2+IJ2*IM2+IV2*IX2+JF2*JI2+JQ2*JT2+KB2*KE2+KM2*KP2+KX2*LA2+LI2*LL2)/LS2</f>
        <v>#DIV/0!</v>
      </c>
      <c r="LV2">
        <f>HJ2+LM2</f>
        <v>0</v>
      </c>
      <c r="LW2">
        <f>HK2+LS2</f>
        <v>0</v>
      </c>
      <c r="LX2" t="e">
        <f>(HL2*HK2+LT2*LS2)/LW2</f>
        <v>#DIV/0!</v>
      </c>
      <c r="LY2" t="e">
        <f>(HK2*HN2+LU2*LS2)/LW2</f>
        <v>#DIV/0!</v>
      </c>
    </row>
    <row r="3" spans="326:337">
      <c r="LT3" t="e">
        <f t="shared" ref="LT3:LT31" si="0">(HV3*IB3+IG3*IM3+IR3*IX3+JC3*JI3+JN3*JT3+JY3*KE3+KJ3*KP3+KV3*LA3+LF3*LL3)/LS3</f>
        <v>#DIV/0!</v>
      </c>
      <c r="LU3" t="e">
        <f t="shared" ref="LU3:LU31" si="1">(HY3*IB3+IJ3*IM3+IV3*IX3+JF3*JI3+JQ3*JT3+KB3*KE3+KM3*KP3+KX3*LA3+LI3*LL3)/LS3</f>
        <v>#DIV/0!</v>
      </c>
      <c r="LV3">
        <f t="shared" ref="LV3:LV31" si="2">HJ3+LM3</f>
        <v>0</v>
      </c>
      <c r="LW3">
        <f t="shared" ref="LW3:LW31" si="3">HK3+LS3</f>
        <v>0</v>
      </c>
      <c r="LX3" t="e">
        <f t="shared" ref="LX3:LX31" si="4">(HL3*HK3+LT3*LS3)/LW3</f>
        <v>#DIV/0!</v>
      </c>
      <c r="LY3" t="e">
        <f t="shared" ref="LY3:LY31" si="5">(HK3*HN3+LU3*LS3)/LW3</f>
        <v>#DIV/0!</v>
      </c>
    </row>
    <row r="4" spans="326:337">
      <c r="LT4" t="e">
        <f t="shared" si="0"/>
        <v>#DIV/0!</v>
      </c>
      <c r="LU4" t="e">
        <f t="shared" si="1"/>
        <v>#DIV/0!</v>
      </c>
      <c r="LV4">
        <f t="shared" si="2"/>
        <v>0</v>
      </c>
      <c r="LW4">
        <f t="shared" si="3"/>
        <v>0</v>
      </c>
      <c r="LX4" t="e">
        <f t="shared" si="4"/>
        <v>#DIV/0!</v>
      </c>
      <c r="LY4" t="e">
        <f t="shared" si="5"/>
        <v>#DIV/0!</v>
      </c>
    </row>
    <row r="5" spans="326:337">
      <c r="LT5" t="e">
        <f t="shared" si="0"/>
        <v>#DIV/0!</v>
      </c>
      <c r="LU5" t="e">
        <f t="shared" si="1"/>
        <v>#DIV/0!</v>
      </c>
      <c r="LV5">
        <f t="shared" si="2"/>
        <v>0</v>
      </c>
      <c r="LW5">
        <f t="shared" si="3"/>
        <v>0</v>
      </c>
      <c r="LX5" t="e">
        <f t="shared" si="4"/>
        <v>#DIV/0!</v>
      </c>
      <c r="LY5" t="e">
        <f t="shared" si="5"/>
        <v>#DIV/0!</v>
      </c>
    </row>
    <row r="6" spans="326:337">
      <c r="LT6" t="e">
        <f t="shared" si="0"/>
        <v>#DIV/0!</v>
      </c>
      <c r="LU6" t="e">
        <f t="shared" si="1"/>
        <v>#DIV/0!</v>
      </c>
      <c r="LV6">
        <f t="shared" si="2"/>
        <v>0</v>
      </c>
      <c r="LW6">
        <f t="shared" si="3"/>
        <v>0</v>
      </c>
      <c r="LX6" t="e">
        <f t="shared" si="4"/>
        <v>#DIV/0!</v>
      </c>
      <c r="LY6" t="e">
        <f t="shared" si="5"/>
        <v>#DIV/0!</v>
      </c>
    </row>
    <row r="7" spans="326:337">
      <c r="LT7" t="e">
        <f t="shared" si="0"/>
        <v>#DIV/0!</v>
      </c>
      <c r="LU7" t="e">
        <f t="shared" si="1"/>
        <v>#DIV/0!</v>
      </c>
      <c r="LV7">
        <f t="shared" si="2"/>
        <v>0</v>
      </c>
      <c r="LW7">
        <f t="shared" si="3"/>
        <v>0</v>
      </c>
      <c r="LX7" t="e">
        <f t="shared" si="4"/>
        <v>#DIV/0!</v>
      </c>
      <c r="LY7" t="e">
        <f t="shared" si="5"/>
        <v>#DIV/0!</v>
      </c>
    </row>
    <row r="8" spans="326:337">
      <c r="LT8" t="e">
        <f t="shared" si="0"/>
        <v>#DIV/0!</v>
      </c>
      <c r="LU8" t="e">
        <f t="shared" si="1"/>
        <v>#DIV/0!</v>
      </c>
      <c r="LV8">
        <f t="shared" si="2"/>
        <v>0</v>
      </c>
      <c r="LW8">
        <f t="shared" si="3"/>
        <v>0</v>
      </c>
      <c r="LX8" t="e">
        <f t="shared" si="4"/>
        <v>#DIV/0!</v>
      </c>
      <c r="LY8" t="e">
        <f t="shared" si="5"/>
        <v>#DIV/0!</v>
      </c>
    </row>
    <row r="9" spans="326:337">
      <c r="LT9" t="e">
        <f t="shared" si="0"/>
        <v>#DIV/0!</v>
      </c>
      <c r="LU9" t="e">
        <f t="shared" si="1"/>
        <v>#DIV/0!</v>
      </c>
      <c r="LV9">
        <f t="shared" si="2"/>
        <v>0</v>
      </c>
      <c r="LW9">
        <f t="shared" si="3"/>
        <v>0</v>
      </c>
      <c r="LX9" t="e">
        <f t="shared" si="4"/>
        <v>#DIV/0!</v>
      </c>
      <c r="LY9" t="e">
        <f t="shared" si="5"/>
        <v>#DIV/0!</v>
      </c>
    </row>
    <row r="10" spans="326:337">
      <c r="LT10" t="e">
        <f t="shared" si="0"/>
        <v>#DIV/0!</v>
      </c>
      <c r="LU10" t="e">
        <f t="shared" si="1"/>
        <v>#DIV/0!</v>
      </c>
      <c r="LV10">
        <f t="shared" si="2"/>
        <v>0</v>
      </c>
      <c r="LW10">
        <f t="shared" si="3"/>
        <v>0</v>
      </c>
      <c r="LX10" t="e">
        <f t="shared" si="4"/>
        <v>#DIV/0!</v>
      </c>
      <c r="LY10" t="e">
        <f t="shared" si="5"/>
        <v>#DIV/0!</v>
      </c>
    </row>
    <row r="11" spans="326:337">
      <c r="LT11" t="e">
        <f t="shared" si="0"/>
        <v>#DIV/0!</v>
      </c>
      <c r="LU11" t="e">
        <f t="shared" si="1"/>
        <v>#DIV/0!</v>
      </c>
      <c r="LV11">
        <f t="shared" si="2"/>
        <v>0</v>
      </c>
      <c r="LW11">
        <f t="shared" si="3"/>
        <v>0</v>
      </c>
      <c r="LX11" t="e">
        <f t="shared" si="4"/>
        <v>#DIV/0!</v>
      </c>
      <c r="LY11" t="e">
        <f t="shared" si="5"/>
        <v>#DIV/0!</v>
      </c>
    </row>
    <row r="12" spans="326:337">
      <c r="LT12" t="e">
        <f t="shared" si="0"/>
        <v>#DIV/0!</v>
      </c>
      <c r="LU12" t="e">
        <f t="shared" si="1"/>
        <v>#DIV/0!</v>
      </c>
      <c r="LV12">
        <f t="shared" si="2"/>
        <v>0</v>
      </c>
      <c r="LW12">
        <f t="shared" si="3"/>
        <v>0</v>
      </c>
      <c r="LX12" t="e">
        <f t="shared" si="4"/>
        <v>#DIV/0!</v>
      </c>
      <c r="LY12" t="e">
        <f t="shared" si="5"/>
        <v>#DIV/0!</v>
      </c>
    </row>
    <row r="13" spans="326:337">
      <c r="LT13" t="e">
        <f t="shared" si="0"/>
        <v>#DIV/0!</v>
      </c>
      <c r="LU13" t="e">
        <f t="shared" si="1"/>
        <v>#DIV/0!</v>
      </c>
      <c r="LV13">
        <f t="shared" si="2"/>
        <v>0</v>
      </c>
      <c r="LW13">
        <f t="shared" si="3"/>
        <v>0</v>
      </c>
      <c r="LX13" t="e">
        <f t="shared" si="4"/>
        <v>#DIV/0!</v>
      </c>
      <c r="LY13" t="e">
        <f t="shared" si="5"/>
        <v>#DIV/0!</v>
      </c>
    </row>
    <row r="14" spans="326:337">
      <c r="LT14" t="e">
        <f t="shared" si="0"/>
        <v>#DIV/0!</v>
      </c>
      <c r="LU14" t="e">
        <f t="shared" si="1"/>
        <v>#DIV/0!</v>
      </c>
      <c r="LV14">
        <f t="shared" si="2"/>
        <v>0</v>
      </c>
      <c r="LW14">
        <f t="shared" si="3"/>
        <v>0</v>
      </c>
      <c r="LX14" t="e">
        <f t="shared" si="4"/>
        <v>#DIV/0!</v>
      </c>
      <c r="LY14" t="e">
        <f t="shared" si="5"/>
        <v>#DIV/0!</v>
      </c>
    </row>
    <row r="15" spans="326:337">
      <c r="LT15" t="e">
        <f t="shared" si="0"/>
        <v>#DIV/0!</v>
      </c>
      <c r="LU15" t="e">
        <f t="shared" si="1"/>
        <v>#DIV/0!</v>
      </c>
      <c r="LV15">
        <f t="shared" si="2"/>
        <v>0</v>
      </c>
      <c r="LW15">
        <f t="shared" si="3"/>
        <v>0</v>
      </c>
      <c r="LX15" t="e">
        <f t="shared" si="4"/>
        <v>#DIV/0!</v>
      </c>
      <c r="LY15" t="e">
        <f t="shared" si="5"/>
        <v>#DIV/0!</v>
      </c>
    </row>
    <row r="16" spans="326:337">
      <c r="LT16" t="e">
        <f t="shared" si="0"/>
        <v>#DIV/0!</v>
      </c>
      <c r="LU16" t="e">
        <f t="shared" si="1"/>
        <v>#DIV/0!</v>
      </c>
      <c r="LV16">
        <f t="shared" si="2"/>
        <v>0</v>
      </c>
      <c r="LW16">
        <f t="shared" si="3"/>
        <v>0</v>
      </c>
      <c r="LX16" t="e">
        <f t="shared" si="4"/>
        <v>#DIV/0!</v>
      </c>
      <c r="LY16" t="e">
        <f t="shared" si="5"/>
        <v>#DIV/0!</v>
      </c>
    </row>
    <row r="17" spans="332:337">
      <c r="LT17" t="e">
        <f t="shared" si="0"/>
        <v>#DIV/0!</v>
      </c>
      <c r="LU17" t="e">
        <f t="shared" si="1"/>
        <v>#DIV/0!</v>
      </c>
      <c r="LV17">
        <f t="shared" si="2"/>
        <v>0</v>
      </c>
      <c r="LW17">
        <f t="shared" si="3"/>
        <v>0</v>
      </c>
      <c r="LX17" t="e">
        <f t="shared" si="4"/>
        <v>#DIV/0!</v>
      </c>
      <c r="LY17" t="e">
        <f t="shared" si="5"/>
        <v>#DIV/0!</v>
      </c>
    </row>
    <row r="18" spans="332:337">
      <c r="LT18" t="e">
        <f t="shared" si="0"/>
        <v>#DIV/0!</v>
      </c>
      <c r="LU18" t="e">
        <f t="shared" si="1"/>
        <v>#DIV/0!</v>
      </c>
      <c r="LV18">
        <f t="shared" si="2"/>
        <v>0</v>
      </c>
      <c r="LW18">
        <f t="shared" si="3"/>
        <v>0</v>
      </c>
      <c r="LX18" t="e">
        <f t="shared" si="4"/>
        <v>#DIV/0!</v>
      </c>
      <c r="LY18" t="e">
        <f t="shared" si="5"/>
        <v>#DIV/0!</v>
      </c>
    </row>
    <row r="19" spans="332:337">
      <c r="LT19" t="e">
        <f t="shared" si="0"/>
        <v>#DIV/0!</v>
      </c>
      <c r="LU19" t="e">
        <f t="shared" si="1"/>
        <v>#DIV/0!</v>
      </c>
      <c r="LV19">
        <f t="shared" si="2"/>
        <v>0</v>
      </c>
      <c r="LW19">
        <f t="shared" si="3"/>
        <v>0</v>
      </c>
      <c r="LX19" t="e">
        <f t="shared" si="4"/>
        <v>#DIV/0!</v>
      </c>
      <c r="LY19" t="e">
        <f t="shared" si="5"/>
        <v>#DIV/0!</v>
      </c>
    </row>
    <row r="20" spans="332:337">
      <c r="LT20" t="e">
        <f t="shared" si="0"/>
        <v>#DIV/0!</v>
      </c>
      <c r="LU20" t="e">
        <f t="shared" si="1"/>
        <v>#DIV/0!</v>
      </c>
      <c r="LV20">
        <f t="shared" si="2"/>
        <v>0</v>
      </c>
      <c r="LW20">
        <f t="shared" si="3"/>
        <v>0</v>
      </c>
      <c r="LX20" t="e">
        <f t="shared" si="4"/>
        <v>#DIV/0!</v>
      </c>
      <c r="LY20" t="e">
        <f t="shared" si="5"/>
        <v>#DIV/0!</v>
      </c>
    </row>
    <row r="21" spans="332:337">
      <c r="LT21" t="e">
        <f t="shared" si="0"/>
        <v>#DIV/0!</v>
      </c>
      <c r="LU21" t="e">
        <f t="shared" si="1"/>
        <v>#DIV/0!</v>
      </c>
      <c r="LV21">
        <f t="shared" si="2"/>
        <v>0</v>
      </c>
      <c r="LW21">
        <f t="shared" si="3"/>
        <v>0</v>
      </c>
      <c r="LX21" t="e">
        <f t="shared" si="4"/>
        <v>#DIV/0!</v>
      </c>
      <c r="LY21" t="e">
        <f t="shared" si="5"/>
        <v>#DIV/0!</v>
      </c>
    </row>
    <row r="22" spans="332:337">
      <c r="LT22" t="e">
        <f t="shared" si="0"/>
        <v>#DIV/0!</v>
      </c>
      <c r="LU22" t="e">
        <f t="shared" si="1"/>
        <v>#DIV/0!</v>
      </c>
      <c r="LV22">
        <f t="shared" si="2"/>
        <v>0</v>
      </c>
      <c r="LW22">
        <f t="shared" si="3"/>
        <v>0</v>
      </c>
      <c r="LX22" t="e">
        <f t="shared" si="4"/>
        <v>#DIV/0!</v>
      </c>
      <c r="LY22" t="e">
        <f t="shared" si="5"/>
        <v>#DIV/0!</v>
      </c>
    </row>
    <row r="23" spans="332:337">
      <c r="LT23" t="e">
        <f t="shared" si="0"/>
        <v>#DIV/0!</v>
      </c>
      <c r="LU23" t="e">
        <f t="shared" si="1"/>
        <v>#DIV/0!</v>
      </c>
      <c r="LV23">
        <f t="shared" si="2"/>
        <v>0</v>
      </c>
      <c r="LW23">
        <f t="shared" si="3"/>
        <v>0</v>
      </c>
      <c r="LX23" t="e">
        <f t="shared" si="4"/>
        <v>#DIV/0!</v>
      </c>
      <c r="LY23" t="e">
        <f t="shared" si="5"/>
        <v>#DIV/0!</v>
      </c>
    </row>
    <row r="24" spans="332:337">
      <c r="LT24" t="e">
        <f t="shared" si="0"/>
        <v>#DIV/0!</v>
      </c>
      <c r="LU24" t="e">
        <f t="shared" si="1"/>
        <v>#DIV/0!</v>
      </c>
      <c r="LV24">
        <f t="shared" si="2"/>
        <v>0</v>
      </c>
      <c r="LW24">
        <f t="shared" si="3"/>
        <v>0</v>
      </c>
      <c r="LX24" t="e">
        <f t="shared" si="4"/>
        <v>#DIV/0!</v>
      </c>
      <c r="LY24" t="e">
        <f t="shared" si="5"/>
        <v>#DIV/0!</v>
      </c>
    </row>
    <row r="25" spans="332:337">
      <c r="LT25" t="e">
        <f t="shared" si="0"/>
        <v>#DIV/0!</v>
      </c>
      <c r="LU25" t="e">
        <f t="shared" si="1"/>
        <v>#DIV/0!</v>
      </c>
      <c r="LV25">
        <f t="shared" si="2"/>
        <v>0</v>
      </c>
      <c r="LW25">
        <f t="shared" si="3"/>
        <v>0</v>
      </c>
      <c r="LX25" t="e">
        <f t="shared" si="4"/>
        <v>#DIV/0!</v>
      </c>
      <c r="LY25" t="e">
        <f t="shared" si="5"/>
        <v>#DIV/0!</v>
      </c>
    </row>
    <row r="26" spans="332:337">
      <c r="LT26" t="e">
        <f t="shared" si="0"/>
        <v>#DIV/0!</v>
      </c>
      <c r="LU26" t="e">
        <f t="shared" si="1"/>
        <v>#DIV/0!</v>
      </c>
      <c r="LV26">
        <f t="shared" si="2"/>
        <v>0</v>
      </c>
      <c r="LW26">
        <f t="shared" si="3"/>
        <v>0</v>
      </c>
      <c r="LX26" t="e">
        <f t="shared" si="4"/>
        <v>#DIV/0!</v>
      </c>
      <c r="LY26" t="e">
        <f t="shared" si="5"/>
        <v>#DIV/0!</v>
      </c>
    </row>
    <row r="27" spans="332:337">
      <c r="LT27" t="e">
        <f t="shared" si="0"/>
        <v>#DIV/0!</v>
      </c>
      <c r="LU27" t="e">
        <f t="shared" si="1"/>
        <v>#DIV/0!</v>
      </c>
      <c r="LV27">
        <f t="shared" si="2"/>
        <v>0</v>
      </c>
      <c r="LW27">
        <f t="shared" si="3"/>
        <v>0</v>
      </c>
      <c r="LX27" t="e">
        <f t="shared" si="4"/>
        <v>#DIV/0!</v>
      </c>
      <c r="LY27" t="e">
        <f t="shared" si="5"/>
        <v>#DIV/0!</v>
      </c>
    </row>
    <row r="28" spans="332:337">
      <c r="LT28" t="e">
        <f t="shared" si="0"/>
        <v>#DIV/0!</v>
      </c>
      <c r="LU28" t="e">
        <f t="shared" si="1"/>
        <v>#DIV/0!</v>
      </c>
      <c r="LV28">
        <f t="shared" si="2"/>
        <v>0</v>
      </c>
      <c r="LW28">
        <f t="shared" si="3"/>
        <v>0</v>
      </c>
      <c r="LX28" t="e">
        <f t="shared" si="4"/>
        <v>#DIV/0!</v>
      </c>
      <c r="LY28" t="e">
        <f t="shared" si="5"/>
        <v>#DIV/0!</v>
      </c>
    </row>
    <row r="29" spans="332:337">
      <c r="LT29" t="e">
        <f t="shared" si="0"/>
        <v>#DIV/0!</v>
      </c>
      <c r="LU29" t="e">
        <f t="shared" si="1"/>
        <v>#DIV/0!</v>
      </c>
      <c r="LV29">
        <f t="shared" si="2"/>
        <v>0</v>
      </c>
      <c r="LW29">
        <f t="shared" si="3"/>
        <v>0</v>
      </c>
      <c r="LX29" t="e">
        <f t="shared" si="4"/>
        <v>#DIV/0!</v>
      </c>
      <c r="LY29" t="e">
        <f t="shared" si="5"/>
        <v>#DIV/0!</v>
      </c>
    </row>
    <row r="30" spans="332:337">
      <c r="LT30" t="e">
        <f t="shared" si="0"/>
        <v>#DIV/0!</v>
      </c>
      <c r="LU30" t="e">
        <f t="shared" si="1"/>
        <v>#DIV/0!</v>
      </c>
      <c r="LV30">
        <f t="shared" si="2"/>
        <v>0</v>
      </c>
      <c r="LW30">
        <f t="shared" si="3"/>
        <v>0</v>
      </c>
      <c r="LX30" t="e">
        <f t="shared" si="4"/>
        <v>#DIV/0!</v>
      </c>
      <c r="LY30" t="e">
        <f t="shared" si="5"/>
        <v>#DIV/0!</v>
      </c>
    </row>
    <row r="31" spans="332:337">
      <c r="LT31" t="e">
        <f t="shared" si="0"/>
        <v>#DIV/0!</v>
      </c>
      <c r="LU31" t="e">
        <f t="shared" si="1"/>
        <v>#DIV/0!</v>
      </c>
      <c r="LV31">
        <f t="shared" si="2"/>
        <v>0</v>
      </c>
      <c r="LW31">
        <f t="shared" si="3"/>
        <v>0</v>
      </c>
      <c r="LX31" t="e">
        <f t="shared" si="4"/>
        <v>#DIV/0!</v>
      </c>
      <c r="LY31" t="e">
        <f t="shared" si="5"/>
        <v>#DIV/0!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16"/>
  <sheetViews>
    <sheetView workbookViewId="0">
      <pane xSplit="5" ySplit="1" topLeftCell="S2" activePane="bottomRight" state="frozen"/>
      <selection activeCell="A8" sqref="A8:XFD8"/>
      <selection pane="topRight" activeCell="A8" sqref="A8:XFD8"/>
      <selection pane="bottomLeft" activeCell="A8" sqref="A8:XFD8"/>
      <selection pane="bottomRight" activeCell="A8" sqref="A8:XFD8"/>
    </sheetView>
  </sheetViews>
  <sheetFormatPr defaultRowHeight="17.25"/>
  <cols>
    <col min="1" max="1" width="7.5703125" style="8" customWidth="1"/>
    <col min="2" max="2" width="10.28515625" style="8" customWidth="1"/>
    <col min="3" max="3" width="14.85546875" style="8" customWidth="1"/>
    <col min="4" max="4" width="21.7109375" style="8" customWidth="1"/>
    <col min="5" max="6" width="10.7109375" style="8" customWidth="1"/>
    <col min="7" max="7" width="14.42578125" style="8" customWidth="1"/>
    <col min="8" max="8" width="9.85546875" style="8" customWidth="1"/>
    <col min="9" max="9" width="26.85546875" style="8" customWidth="1"/>
    <col min="10" max="10" width="13.7109375" style="8" customWidth="1"/>
    <col min="11" max="11" width="5.7109375" style="8" customWidth="1"/>
    <col min="12" max="12" width="5" style="8" customWidth="1"/>
    <col min="13" max="13" width="6" style="8" customWidth="1"/>
    <col min="14" max="14" width="5.7109375" style="8" customWidth="1"/>
    <col min="15" max="16" width="5.140625" style="8" customWidth="1"/>
    <col min="17" max="17" width="4.85546875" style="8" customWidth="1"/>
    <col min="18" max="18" width="5.5703125" style="8" customWidth="1"/>
    <col min="19" max="19" width="6.42578125" style="8" customWidth="1"/>
    <col min="20" max="20" width="5.140625" style="8" customWidth="1"/>
    <col min="21" max="55" width="5.42578125" style="8" customWidth="1"/>
    <col min="56" max="124" width="5.28515625" style="8" customWidth="1"/>
    <col min="125" max="176" width="4.7109375" style="8" customWidth="1"/>
    <col min="177" max="16384" width="9.140625" style="8"/>
  </cols>
  <sheetData>
    <row r="1" spans="1:144" ht="171" customHeight="1">
      <c r="A1" s="1" t="s">
        <v>0</v>
      </c>
      <c r="B1" s="2" t="s">
        <v>2</v>
      </c>
      <c r="C1" s="2" t="s">
        <v>1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8</v>
      </c>
      <c r="I1" s="1" t="s">
        <v>7</v>
      </c>
      <c r="J1" s="13" t="s">
        <v>20</v>
      </c>
      <c r="K1" s="41" t="s">
        <v>9</v>
      </c>
      <c r="L1" s="34" t="s">
        <v>31</v>
      </c>
      <c r="M1" s="35" t="s">
        <v>33</v>
      </c>
      <c r="N1" s="36" t="s">
        <v>32</v>
      </c>
      <c r="O1" s="7" t="s">
        <v>34</v>
      </c>
      <c r="P1" s="42" t="s">
        <v>10</v>
      </c>
      <c r="Q1" s="34" t="s">
        <v>35</v>
      </c>
      <c r="R1" s="35" t="s">
        <v>36</v>
      </c>
      <c r="S1" s="36" t="s">
        <v>37</v>
      </c>
      <c r="T1" s="7" t="s">
        <v>38</v>
      </c>
      <c r="U1" s="4" t="s">
        <v>25</v>
      </c>
      <c r="V1" s="5" t="s">
        <v>60</v>
      </c>
      <c r="W1" s="5" t="s">
        <v>61</v>
      </c>
      <c r="X1" s="6" t="s">
        <v>62</v>
      </c>
      <c r="Y1" s="33" t="s">
        <v>63</v>
      </c>
      <c r="Z1" s="34" t="s">
        <v>64</v>
      </c>
      <c r="AA1" s="35" t="s">
        <v>30</v>
      </c>
      <c r="AB1" s="36" t="s">
        <v>65</v>
      </c>
      <c r="AC1" s="92" t="s">
        <v>66</v>
      </c>
      <c r="AD1" s="4" t="s">
        <v>25</v>
      </c>
      <c r="AE1" s="5" t="s">
        <v>103</v>
      </c>
      <c r="AF1" s="5" t="s">
        <v>104</v>
      </c>
      <c r="AG1" s="6" t="s">
        <v>105</v>
      </c>
      <c r="AH1" s="33" t="s">
        <v>106</v>
      </c>
      <c r="AI1" s="33" t="s">
        <v>107</v>
      </c>
      <c r="AJ1" s="34" t="s">
        <v>108</v>
      </c>
      <c r="AK1" s="35" t="s">
        <v>109</v>
      </c>
      <c r="AL1" s="40" t="s">
        <v>110</v>
      </c>
      <c r="AM1" s="61" t="s">
        <v>106</v>
      </c>
      <c r="AN1" s="4" t="s">
        <v>25</v>
      </c>
      <c r="AO1" s="5" t="s">
        <v>112</v>
      </c>
      <c r="AP1" s="5" t="s">
        <v>113</v>
      </c>
      <c r="AQ1" s="6" t="s">
        <v>114</v>
      </c>
      <c r="AR1" s="33" t="s">
        <v>111</v>
      </c>
      <c r="AS1" s="33" t="s">
        <v>115</v>
      </c>
      <c r="AT1" s="34" t="s">
        <v>116</v>
      </c>
      <c r="AU1" s="35" t="s">
        <v>117</v>
      </c>
      <c r="AV1" s="40" t="s">
        <v>118</v>
      </c>
      <c r="AW1" s="61" t="s">
        <v>111</v>
      </c>
      <c r="AX1" s="4" t="s">
        <v>25</v>
      </c>
      <c r="AY1" s="5" t="s">
        <v>80</v>
      </c>
      <c r="AZ1" s="5" t="s">
        <v>81</v>
      </c>
      <c r="BA1" s="6" t="s">
        <v>82</v>
      </c>
      <c r="BB1" s="33" t="s">
        <v>119</v>
      </c>
      <c r="BC1" s="33" t="s">
        <v>120</v>
      </c>
      <c r="BD1" s="34" t="s">
        <v>83</v>
      </c>
      <c r="BE1" s="35" t="s">
        <v>84</v>
      </c>
      <c r="BF1" s="40" t="s">
        <v>85</v>
      </c>
      <c r="BG1" s="61" t="s">
        <v>119</v>
      </c>
      <c r="BH1" s="4" t="s">
        <v>25</v>
      </c>
      <c r="BI1" s="5" t="s">
        <v>121</v>
      </c>
      <c r="BJ1" s="5" t="s">
        <v>122</v>
      </c>
      <c r="BK1" s="6" t="s">
        <v>123</v>
      </c>
      <c r="BL1" s="33" t="s">
        <v>124</v>
      </c>
      <c r="BM1" s="33" t="s">
        <v>125</v>
      </c>
      <c r="BN1" s="34" t="s">
        <v>126</v>
      </c>
      <c r="BO1" s="35" t="s">
        <v>126</v>
      </c>
      <c r="BP1" s="40" t="s">
        <v>127</v>
      </c>
      <c r="BQ1" s="61" t="s">
        <v>124</v>
      </c>
      <c r="BR1" s="4" t="s">
        <v>25</v>
      </c>
      <c r="BS1" s="5" t="s">
        <v>42</v>
      </c>
      <c r="BT1" s="5" t="s">
        <v>23</v>
      </c>
      <c r="BU1" s="6" t="s">
        <v>24</v>
      </c>
      <c r="BV1" s="33" t="s">
        <v>43</v>
      </c>
      <c r="BW1" s="33" t="s">
        <v>128</v>
      </c>
      <c r="BX1" s="34" t="s">
        <v>44</v>
      </c>
      <c r="BY1" s="35" t="s">
        <v>45</v>
      </c>
      <c r="BZ1" s="40" t="s">
        <v>46</v>
      </c>
      <c r="CA1" s="92" t="s">
        <v>47</v>
      </c>
      <c r="CB1" s="4" t="s">
        <v>25</v>
      </c>
      <c r="CC1" s="5" t="s">
        <v>992</v>
      </c>
      <c r="CD1" s="5" t="s">
        <v>993</v>
      </c>
      <c r="CE1" s="6" t="s">
        <v>994</v>
      </c>
      <c r="CF1" s="33" t="s">
        <v>995</v>
      </c>
      <c r="CG1" s="33" t="s">
        <v>996</v>
      </c>
      <c r="CH1" s="34" t="s">
        <v>997</v>
      </c>
      <c r="CI1" s="35" t="s">
        <v>998</v>
      </c>
      <c r="CJ1" s="40" t="s">
        <v>999</v>
      </c>
      <c r="CK1" s="92" t="s">
        <v>995</v>
      </c>
      <c r="CL1" s="4" t="s">
        <v>25</v>
      </c>
      <c r="CM1" s="5" t="s">
        <v>1000</v>
      </c>
      <c r="CN1" s="5" t="s">
        <v>1001</v>
      </c>
      <c r="CO1" s="6" t="s">
        <v>1002</v>
      </c>
      <c r="CP1" s="33" t="s">
        <v>1003</v>
      </c>
      <c r="CQ1" s="33" t="s">
        <v>1004</v>
      </c>
      <c r="CR1" s="34" t="s">
        <v>1005</v>
      </c>
      <c r="CS1" s="35" t="s">
        <v>1006</v>
      </c>
      <c r="CT1" s="40" t="s">
        <v>1007</v>
      </c>
      <c r="CU1" s="61" t="s">
        <v>1003</v>
      </c>
      <c r="CV1" s="69" t="s">
        <v>1003</v>
      </c>
      <c r="CW1" s="271" t="s">
        <v>25</v>
      </c>
      <c r="CX1" s="272" t="s">
        <v>1008</v>
      </c>
      <c r="CY1" s="272" t="s">
        <v>1009</v>
      </c>
      <c r="CZ1" s="272" t="s">
        <v>1010</v>
      </c>
      <c r="DA1" s="273" t="s">
        <v>1011</v>
      </c>
      <c r="DB1" s="273" t="s">
        <v>1012</v>
      </c>
      <c r="DC1" s="274" t="s">
        <v>1013</v>
      </c>
      <c r="DD1" s="275" t="s">
        <v>1014</v>
      </c>
      <c r="DE1" s="276" t="s">
        <v>1015</v>
      </c>
      <c r="DF1" s="277" t="s">
        <v>1011</v>
      </c>
      <c r="DG1" s="278" t="s">
        <v>1016</v>
      </c>
      <c r="DH1" s="4" t="s">
        <v>25</v>
      </c>
      <c r="DI1" s="5" t="s">
        <v>1017</v>
      </c>
      <c r="DJ1" s="5" t="s">
        <v>1018</v>
      </c>
      <c r="DK1" s="6" t="s">
        <v>1019</v>
      </c>
      <c r="DL1" s="33" t="s">
        <v>1020</v>
      </c>
      <c r="DM1" s="33" t="s">
        <v>1021</v>
      </c>
      <c r="DN1" s="34" t="s">
        <v>1022</v>
      </c>
      <c r="DO1" s="35" t="s">
        <v>1023</v>
      </c>
      <c r="DP1" s="40" t="s">
        <v>1024</v>
      </c>
      <c r="DQ1" s="61" t="s">
        <v>1020</v>
      </c>
      <c r="DR1" s="69" t="s">
        <v>1020</v>
      </c>
      <c r="DS1" s="4" t="s">
        <v>25</v>
      </c>
      <c r="DT1" s="5" t="s">
        <v>1025</v>
      </c>
      <c r="DU1" s="5" t="s">
        <v>1026</v>
      </c>
      <c r="DV1" s="6" t="s">
        <v>1027</v>
      </c>
      <c r="DW1" s="33" t="s">
        <v>1028</v>
      </c>
      <c r="DX1" s="33" t="s">
        <v>1029</v>
      </c>
      <c r="DY1" s="34" t="s">
        <v>1030</v>
      </c>
      <c r="DZ1" s="35" t="s">
        <v>1031</v>
      </c>
      <c r="EA1" s="40" t="s">
        <v>1032</v>
      </c>
      <c r="EB1" s="61" t="s">
        <v>1033</v>
      </c>
      <c r="EC1" s="69" t="s">
        <v>1034</v>
      </c>
      <c r="ED1" s="4" t="s">
        <v>25</v>
      </c>
      <c r="EE1" s="5" t="s">
        <v>1035</v>
      </c>
      <c r="EF1" s="5" t="s">
        <v>1036</v>
      </c>
      <c r="EG1" s="6" t="s">
        <v>1037</v>
      </c>
      <c r="EH1" s="33" t="s">
        <v>1038</v>
      </c>
      <c r="EI1" s="33" t="s">
        <v>1039</v>
      </c>
      <c r="EJ1" s="34" t="s">
        <v>1040</v>
      </c>
      <c r="EK1" s="35" t="s">
        <v>1041</v>
      </c>
      <c r="EL1" s="40" t="s">
        <v>1042</v>
      </c>
      <c r="EM1" s="61" t="s">
        <v>1043</v>
      </c>
      <c r="EN1" s="69" t="s">
        <v>1044</v>
      </c>
    </row>
    <row r="2" spans="1:144" ht="18">
      <c r="A2" s="10">
        <v>1</v>
      </c>
      <c r="B2" s="54" t="s">
        <v>90</v>
      </c>
      <c r="C2" s="55"/>
      <c r="D2" s="45" t="s">
        <v>74</v>
      </c>
      <c r="E2" s="90" t="s">
        <v>53</v>
      </c>
      <c r="F2" s="54"/>
      <c r="G2" s="49" t="s">
        <v>75</v>
      </c>
      <c r="H2" s="49" t="s">
        <v>17</v>
      </c>
      <c r="I2" s="10" t="s">
        <v>76</v>
      </c>
      <c r="J2" s="54" t="s">
        <v>95</v>
      </c>
      <c r="K2" s="17"/>
      <c r="L2" s="31" t="str">
        <f>IF(K2&gt;=8.5,"A",IF(K2&gt;=8,"B+",IF(K2&gt;=7,"B",IF(K2&gt;=6.5,"C+",IF(K2&gt;=5.5,"C",IF(K2&gt;=5,"D+",IF(K2&gt;=4,"D","F")))))))</f>
        <v>F</v>
      </c>
      <c r="M2" s="38">
        <f>IF(L2="A",4,IF(L2="B+",3.5,IF(L2="B",3,IF(L2="C+",2.5,IF(L2="C",2,IF(L2="D+",1.5,IF(L2="D",1,0)))))))</f>
        <v>0</v>
      </c>
      <c r="N2" s="37" t="str">
        <f>TEXT(M2,"0.0")</f>
        <v>0.0</v>
      </c>
      <c r="O2" s="15">
        <v>2</v>
      </c>
      <c r="P2" s="18"/>
      <c r="Q2" s="31" t="str">
        <f>IF(P2&gt;=8.5,"A",IF(P2&gt;=8,"B+",IF(P2&gt;=7,"B",IF(P2&gt;=6.5,"C+",IF(P2&gt;=5.5,"C",IF(P2&gt;=5,"D+",IF(P2&gt;=4,"D","F")))))))</f>
        <v>F</v>
      </c>
      <c r="R2" s="38">
        <f>IF(Q2="A",4,IF(Q2="B+",3.5,IF(Q2="B",3,IF(Q2="C+",2.5,IF(Q2="C",2,IF(Q2="D+",1.5,IF(Q2="D",1,0)))))))</f>
        <v>0</v>
      </c>
      <c r="S2" s="37" t="str">
        <f>TEXT(R2,"0.0")</f>
        <v>0.0</v>
      </c>
      <c r="T2" s="15">
        <v>3</v>
      </c>
      <c r="U2" s="20"/>
      <c r="V2" s="22"/>
      <c r="W2" s="23"/>
      <c r="X2" s="19">
        <f>ROUND((U2*0.4+V2*0.6),1)</f>
        <v>0</v>
      </c>
      <c r="Y2" s="26">
        <f t="shared" ref="Y2:Y3" si="0">ROUND(MAX((U2*0.4+V2*0.6),(U2*0.4+W2*0.6)),1)</f>
        <v>0</v>
      </c>
      <c r="Z2" s="31" t="str">
        <f>IF(Y2&gt;=8.5,"A",IF(Y2&gt;=8,"B+",IF(Y2&gt;=7,"B",IF(Y2&gt;=6.5,"C+",IF(Y2&gt;=5.5,"C",IF(Y2&gt;=5,"D+",IF(Y2&gt;=4,"D","F")))))))</f>
        <v>F</v>
      </c>
      <c r="AA2" s="29">
        <f>IF(Z2="A",4,IF(Z2="B+",3.5,IF(Z2="B",3,IF(Z2="C+",2.5,IF(Z2="C",2,IF(Z2="D+",1.5,IF(Z2="D",1,0)))))))</f>
        <v>0</v>
      </c>
      <c r="AB2" s="37" t="str">
        <f>TEXT(AA2,"0.0")</f>
        <v>0.0</v>
      </c>
      <c r="AC2" s="15">
        <v>3</v>
      </c>
      <c r="AD2" s="20"/>
      <c r="AE2" s="22"/>
      <c r="AF2" s="23"/>
      <c r="AG2" s="19">
        <f>ROUND((AD2*0.4+AE2*0.6),1)</f>
        <v>0</v>
      </c>
      <c r="AH2" s="43">
        <f>ROUND(MAX((AD2*0.4+AE2*0.6),(AD2*0.4+AF2*0.6)),1)</f>
        <v>0</v>
      </c>
      <c r="AI2" s="26" t="str">
        <f>TEXT(AH2,"0.0")</f>
        <v>0.0</v>
      </c>
      <c r="AJ2" s="93" t="str">
        <f>IF(AH2&gt;=8.5,"A",IF(AH2&gt;=8,"B+",IF(AH2&gt;=7,"B",IF(AH2&gt;=6.5,"C+",IF(AH2&gt;=5.5,"C",IF(AH2&gt;=5,"D+",IF(AH2&gt;=4,"D","F")))))))</f>
        <v>F</v>
      </c>
      <c r="AK2" s="29">
        <f>IF(AJ2="A",4,IF(AJ2="B+",3.5,IF(AJ2="B",3,IF(AJ2="C+",2.5,IF(AJ2="C",2,IF(AJ2="D+",1.5,IF(AJ2="D",1,0)))))))</f>
        <v>0</v>
      </c>
      <c r="AL2" s="44" t="str">
        <f>TEXT(AK2,"0.0")</f>
        <v>0.0</v>
      </c>
      <c r="AM2" s="62">
        <v>3</v>
      </c>
      <c r="AN2" s="95">
        <v>0</v>
      </c>
      <c r="AO2" s="22"/>
      <c r="AP2" s="23"/>
      <c r="AQ2" s="19">
        <f>ROUND((AN2*0.4+AO2*0.6),1)</f>
        <v>0</v>
      </c>
      <c r="AR2" s="43">
        <f>ROUND(MAX((AN2*0.4+AO2*0.6),(AN2*0.4+AP2*0.6)),1)</f>
        <v>0</v>
      </c>
      <c r="AS2" s="26" t="str">
        <f>TEXT(AR2,"0.0")</f>
        <v>0.0</v>
      </c>
      <c r="AT2" s="93" t="str">
        <f>IF(AR2&gt;=8.5,"A",IF(AR2&gt;=8,"B+",IF(AR2&gt;=7,"B",IF(AR2&gt;=6.5,"C+",IF(AR2&gt;=5.5,"C",IF(AR2&gt;=5,"D+",IF(AR2&gt;=4,"D","F")))))))</f>
        <v>F</v>
      </c>
      <c r="AU2" s="29">
        <f>IF(AT2="A",4,IF(AT2="B+",3.5,IF(AT2="B",3,IF(AT2="C+",2.5,IF(AT2="C",2,IF(AT2="D+",1.5,IF(AT2="D",1,0)))))))</f>
        <v>0</v>
      </c>
      <c r="AV2" s="44" t="str">
        <f>TEXT(AU2,"0.0")</f>
        <v>0.0</v>
      </c>
      <c r="AW2" s="62">
        <v>3</v>
      </c>
      <c r="AX2" s="95">
        <v>0</v>
      </c>
      <c r="AY2" s="22"/>
      <c r="AZ2" s="23"/>
      <c r="BA2" s="19">
        <f>ROUND((AX2*0.4+AY2*0.6),1)</f>
        <v>0</v>
      </c>
      <c r="BB2" s="26">
        <f>ROUND(MAX((AX2*0.4+AY2*0.6),(AX2*0.4+AZ2*0.6)),1)</f>
        <v>0</v>
      </c>
      <c r="BC2" s="26" t="str">
        <f>TEXT(BB2,"0.0")</f>
        <v>0.0</v>
      </c>
      <c r="BD2" s="31" t="str">
        <f>IF(BB2&gt;=8.5,"A",IF(BB2&gt;=8,"B+",IF(BB2&gt;=7,"B",IF(BB2&gt;=6.5,"C+",IF(BB2&gt;=5.5,"C",IF(BB2&gt;=5,"D+",IF(BB2&gt;=4,"D","F")))))))</f>
        <v>F</v>
      </c>
      <c r="BE2" s="65">
        <f>IF(BD2="A",4,IF(BD2="B+",3.5,IF(BD2="B",3,IF(BD2="C+",2.5,IF(BD2="C",2,IF(BD2="D+",1.5,IF(BD2="D",1,0)))))))</f>
        <v>0</v>
      </c>
      <c r="BF2" s="37" t="str">
        <f>TEXT(BE2,"0.0")</f>
        <v>0.0</v>
      </c>
      <c r="BG2" s="62">
        <v>3</v>
      </c>
      <c r="BH2" s="96">
        <v>0</v>
      </c>
      <c r="BI2" s="24"/>
      <c r="BJ2" s="25"/>
      <c r="BK2" s="19">
        <f t="shared" ref="BK2:BK4" si="1">ROUND((BH2*0.4+BI2*0.6),1)</f>
        <v>0</v>
      </c>
      <c r="BL2" s="26">
        <f t="shared" ref="BL2:BL4" si="2">ROUND(MAX((BH2*0.4+BI2*0.6),(BH2*0.4+BJ2*0.6)),1)</f>
        <v>0</v>
      </c>
      <c r="BM2" s="26" t="str">
        <f>TEXT(BL2,"0.0")</f>
        <v>0.0</v>
      </c>
      <c r="BN2" s="32" t="str">
        <f t="shared" ref="BN2:BN4" si="3">IF(BL2&gt;=8.5,"A",IF(BL2&gt;=8,"B+",IF(BL2&gt;=7,"B",IF(BL2&gt;=6.5,"C+",IF(BL2&gt;=5.5,"C",IF(BL2&gt;=5,"D+",IF(BL2&gt;=4,"D","F")))))))</f>
        <v>F</v>
      </c>
      <c r="BO2" s="30">
        <f t="shared" ref="BO2:BO4" si="4">IF(BN2="A",4,IF(BN2="B+",3.5,IF(BN2="B",3,IF(BN2="C+",2.5,IF(BN2="C",2,IF(BN2="D+",1.5,IF(BN2="D",1,0)))))))</f>
        <v>0</v>
      </c>
      <c r="BP2" s="37" t="str">
        <f t="shared" ref="BP2:BP4" si="5">TEXT(BO2,"0.0")</f>
        <v>0.0</v>
      </c>
      <c r="BQ2" s="64">
        <v>2</v>
      </c>
      <c r="BR2" s="95">
        <v>0</v>
      </c>
      <c r="BS2" s="22"/>
      <c r="BT2" s="23"/>
      <c r="BU2" s="19">
        <f>ROUND((BR2*0.4+BS2*0.6),1)</f>
        <v>0</v>
      </c>
      <c r="BV2" s="26">
        <f>ROUND(MAX((BR2*0.4+BS2*0.6),(BR2*0.4+BT2*0.6)),1)</f>
        <v>0</v>
      </c>
      <c r="BW2" s="26" t="str">
        <f>TEXT(BV2,"0.0")</f>
        <v>0.0</v>
      </c>
      <c r="BX2" s="31" t="str">
        <f>IF(BV2&gt;=8.5,"A",IF(BV2&gt;=8,"B+",IF(BV2&gt;=7,"B",IF(BV2&gt;=6.5,"C+",IF(BV2&gt;=5.5,"C",IF(BV2&gt;=5,"D+",IF(BV2&gt;=4,"D","F")))))))</f>
        <v>F</v>
      </c>
      <c r="BY2" s="65">
        <f>IF(BX2="A",4,IF(BX2="B+",3.5,IF(BX2="B",3,IF(BX2="C+",2.5,IF(BX2="C",2,IF(BX2="D+",1.5,IF(BX2="D",1,0)))))))</f>
        <v>0</v>
      </c>
      <c r="BZ2" s="37" t="str">
        <f>TEXT(BY2,"0.0")</f>
        <v>0.0</v>
      </c>
      <c r="CA2" s="11">
        <v>3</v>
      </c>
      <c r="CB2" s="95">
        <v>0</v>
      </c>
      <c r="CC2" s="22"/>
      <c r="CD2" s="23"/>
      <c r="CE2" s="19">
        <f>ROUND((CB2*0.4+CC2*0.6),1)</f>
        <v>0</v>
      </c>
      <c r="CF2" s="26">
        <f>ROUND(MAX((CB2*0.4+CC2*0.6),(CB2*0.4+CD2*0.6)),1)</f>
        <v>0</v>
      </c>
      <c r="CG2" s="26" t="str">
        <f>TEXT(CF2,"0.0")</f>
        <v>0.0</v>
      </c>
      <c r="CH2" s="31" t="str">
        <f>IF(CF2&gt;=8.5,"A",IF(CF2&gt;=8,"B+",IF(CF2&gt;=7,"B",IF(CF2&gt;=6.5,"C+",IF(CF2&gt;=5.5,"C",IF(CF2&gt;=5,"D+",IF(CF2&gt;=4,"D","F")))))))</f>
        <v>F</v>
      </c>
      <c r="CI2" s="29">
        <f>IF(CH2="A",4,IF(CH2="B+",3.5,IF(CH2="B",3,IF(CH2="C+",2.5,IF(CH2="C",2,IF(CH2="D+",1.5,IF(CH2="D",1,0)))))))</f>
        <v>0</v>
      </c>
      <c r="CJ2" s="37" t="str">
        <f>TEXT(CI2,"0.0")</f>
        <v>0.0</v>
      </c>
      <c r="CK2" s="11">
        <v>2</v>
      </c>
      <c r="CL2" s="20"/>
      <c r="CM2" s="22"/>
      <c r="CN2" s="23"/>
      <c r="CO2" s="19">
        <f>ROUND((CL2*0.4+CM2*0.6),1)</f>
        <v>0</v>
      </c>
      <c r="CP2" s="26">
        <f>ROUND(MAX((CL2*0.4+CM2*0.6),(CL2*0.4+CN2*0.6)),1)</f>
        <v>0</v>
      </c>
      <c r="CQ2" s="26" t="str">
        <f>TEXT(CP2,"0.0")</f>
        <v>0.0</v>
      </c>
      <c r="CR2" s="31" t="str">
        <f>IF(CP2&gt;=8.5,"A",IF(CP2&gt;=8,"B+",IF(CP2&gt;=7,"B",IF(CP2&gt;=6.5,"C+",IF(CP2&gt;=5.5,"C",IF(CP2&gt;=5,"D+",IF(CP2&gt;=4,"D","F")))))))</f>
        <v>F</v>
      </c>
      <c r="CS2" s="29">
        <f>IF(CR2="A",4,IF(CR2="B+",3.5,IF(CR2="B",3,IF(CR2="C+",2.5,IF(CR2="C",2,IF(CR2="D+",1.5,IF(CR2="D",1,0)))))))</f>
        <v>0</v>
      </c>
      <c r="CT2" s="37" t="str">
        <f>TEXT(CS2,"0.0")</f>
        <v>0.0</v>
      </c>
      <c r="CU2" s="62"/>
      <c r="CV2" s="279"/>
      <c r="CW2" s="21"/>
      <c r="CX2" s="24"/>
      <c r="CY2" s="25"/>
      <c r="CZ2" s="19">
        <f t="shared" ref="CZ2:CZ3" si="6">ROUND((CW2*0.4+CX2*0.6),1)</f>
        <v>0</v>
      </c>
      <c r="DA2" s="26">
        <f t="shared" ref="DA2:DA3" si="7">ROUND(MAX((CW2*0.4+CX2*0.6),(CW2*0.4+CY2*0.6)),1)</f>
        <v>0</v>
      </c>
      <c r="DB2" s="26" t="str">
        <f>TEXT(DA2,"0.0")</f>
        <v>0.0</v>
      </c>
      <c r="DC2" s="32" t="str">
        <f>IF(DA2&gt;=8.5,"A",IF(DA2&gt;=8,"B+",IF(DA2&gt;=7,"B",IF(DA2&gt;=6.5,"C+",IF(DA2&gt;=5.5,"C",IF(DA2&gt;=5,"D+",IF(DA2&gt;=4,"D","F")))))))</f>
        <v>F</v>
      </c>
      <c r="DD2" s="30">
        <f t="shared" ref="DD2:DD3" si="8">IF(DC2="A",4,IF(DC2="B+",3.5,IF(DC2="B",3,IF(DC2="C+",2.5,IF(DC2="C",2,IF(DC2="D+",1.5,IF(DC2="D",1,0)))))))</f>
        <v>0</v>
      </c>
      <c r="DE2" s="37" t="str">
        <f t="shared" ref="DE2:DE3" si="9">TEXT(DD2,"0.0")</f>
        <v>0.0</v>
      </c>
      <c r="DF2" s="64"/>
      <c r="DG2" s="68"/>
      <c r="DH2" s="21"/>
      <c r="DI2" s="24"/>
      <c r="DJ2" s="25"/>
      <c r="DK2" s="19">
        <f t="shared" ref="DK2:DK3" si="10">ROUND((DH2*0.4+DI2*0.6),1)</f>
        <v>0</v>
      </c>
      <c r="DL2" s="26">
        <f t="shared" ref="DL2:DL3" si="11">ROUND(MAX((DH2*0.4+DI2*0.6),(DH2*0.4+DJ2*0.6)),1)</f>
        <v>0</v>
      </c>
      <c r="DM2" s="26" t="str">
        <f>TEXT(DL2,"0.0")</f>
        <v>0.0</v>
      </c>
      <c r="DN2" s="32" t="str">
        <f t="shared" ref="DN2:DN3" si="12">IF(DL2&gt;=8.5,"A",IF(DL2&gt;=8,"B+",IF(DL2&gt;=7,"B",IF(DL2&gt;=6.5,"C+",IF(DL2&gt;=5.5,"C",IF(DL2&gt;=5,"D+",IF(DL2&gt;=4,"D","F")))))))</f>
        <v>F</v>
      </c>
      <c r="DO2" s="30">
        <f t="shared" ref="DO2:DO3" si="13">IF(DN2="A",4,IF(DN2="B+",3.5,IF(DN2="B",3,IF(DN2="C+",2.5,IF(DN2="C",2,IF(DN2="D+",1.5,IF(DN2="D",1,0)))))))</f>
        <v>0</v>
      </c>
      <c r="DP2" s="37" t="str">
        <f t="shared" ref="DP2:DP3" si="14">TEXT(DO2,"0.0")</f>
        <v>0.0</v>
      </c>
      <c r="DQ2" s="64"/>
      <c r="DR2" s="68"/>
      <c r="DS2" s="21"/>
      <c r="DT2" s="24"/>
      <c r="DU2" s="25"/>
      <c r="DV2" s="19">
        <f t="shared" ref="DV2:DV3" si="15">ROUND((DS2*0.4+DT2*0.6),1)</f>
        <v>0</v>
      </c>
      <c r="DW2" s="43">
        <f t="shared" ref="DW2:DW3" si="16">ROUND(MAX((DS2*0.4+DT2*0.6),(DS2*0.4+DU2*0.6)),1)</f>
        <v>0</v>
      </c>
      <c r="DX2" s="26" t="str">
        <f>TEXT(DW2,"0.0")</f>
        <v>0.0</v>
      </c>
      <c r="DY2" s="280" t="str">
        <f t="shared" ref="DY2:DY3" si="17">IF(DW2&gt;=8.5,"A",IF(DW2&gt;=8,"B+",IF(DW2&gt;=7,"B",IF(DW2&gt;=6.5,"C+",IF(DW2&gt;=5.5,"C",IF(DW2&gt;=5,"D+",IF(DW2&gt;=4,"D","F")))))))</f>
        <v>F</v>
      </c>
      <c r="DZ2" s="281">
        <f t="shared" ref="DZ2:DZ3" si="18">IF(DY2="A",4,IF(DY2="B+",3.5,IF(DY2="B",3,IF(DY2="C+",2.5,IF(DY2="C",2,IF(DY2="D+",1.5,IF(DY2="D",1,0)))))))</f>
        <v>0</v>
      </c>
      <c r="EA2" s="44" t="str">
        <f t="shared" ref="EA2:EA3" si="19">TEXT(DZ2,"0.0")</f>
        <v>0.0</v>
      </c>
      <c r="EB2" s="64"/>
      <c r="EC2" s="68"/>
      <c r="ED2" s="21"/>
      <c r="EE2" s="24"/>
      <c r="EF2" s="25"/>
      <c r="EG2" s="19">
        <f t="shared" ref="EG2:EG3" si="20">ROUND((ED2*0.4+EE2*0.6),1)</f>
        <v>0</v>
      </c>
      <c r="EH2" s="43">
        <f t="shared" ref="EH2:EH3" si="21">ROUND(MAX((ED2*0.4+EE2*0.6),(ED2*0.4+EF2*0.6)),1)</f>
        <v>0</v>
      </c>
      <c r="EI2" s="26" t="str">
        <f>TEXT(EH2,"0.0")</f>
        <v>0.0</v>
      </c>
      <c r="EJ2" s="280" t="str">
        <f t="shared" ref="EJ2:EJ3" si="22">IF(EH2&gt;=8.5,"A",IF(EH2&gt;=8,"B+",IF(EH2&gt;=7,"B",IF(EH2&gt;=6.5,"C+",IF(EH2&gt;=5.5,"C",IF(EH2&gt;=5,"D+",IF(EH2&gt;=4,"D","F")))))))</f>
        <v>F</v>
      </c>
      <c r="EK2" s="281">
        <f t="shared" ref="EK2:EK3" si="23">IF(EJ2="A",4,IF(EJ2="B+",3.5,IF(EJ2="B",3,IF(EJ2="C+",2.5,IF(EJ2="C",2,IF(EJ2="D+",1.5,IF(EJ2="D",1,0)))))))</f>
        <v>0</v>
      </c>
      <c r="EL2" s="44" t="str">
        <f t="shared" ref="EL2:EL3" si="24">TEXT(EK2,"0.0")</f>
        <v>0.0</v>
      </c>
      <c r="EM2" s="64"/>
      <c r="EN2" s="68"/>
    </row>
    <row r="3" spans="1:144" ht="18">
      <c r="A3" s="10">
        <v>2</v>
      </c>
      <c r="B3" s="55" t="s">
        <v>90</v>
      </c>
      <c r="C3" s="56"/>
      <c r="D3" s="46" t="s">
        <v>70</v>
      </c>
      <c r="E3" s="91" t="s">
        <v>69</v>
      </c>
      <c r="F3" s="55"/>
      <c r="G3" s="50" t="s">
        <v>91</v>
      </c>
      <c r="H3" s="50" t="s">
        <v>17</v>
      </c>
      <c r="I3" s="10" t="s">
        <v>100</v>
      </c>
      <c r="J3" s="55" t="s">
        <v>96</v>
      </c>
      <c r="K3" s="12"/>
      <c r="L3" s="32" t="str">
        <f t="shared" ref="L3" si="25">IF(K3&gt;=8.5,"A",IF(K3&gt;=8,"B+",IF(K3&gt;=7,"B",IF(K3&gt;=6.5,"C+",IF(K3&gt;=5.5,"C",IF(K3&gt;=5,"D+",IF(K3&gt;=4,"D","F")))))))</f>
        <v>F</v>
      </c>
      <c r="M3" s="39">
        <f t="shared" ref="M3" si="26">IF(L3="A",4,IF(L3="B+",3.5,IF(L3="B",3,IF(L3="C+",2.5,IF(L3="C",2,IF(L3="D+",1.5,IF(L3="D",1,0)))))))</f>
        <v>0</v>
      </c>
      <c r="N3" s="37" t="str">
        <f t="shared" ref="N3" si="27">TEXT(M3,"0.0")</f>
        <v>0.0</v>
      </c>
      <c r="O3" s="11">
        <v>2</v>
      </c>
      <c r="P3" s="16"/>
      <c r="Q3" s="32" t="str">
        <f t="shared" ref="Q3" si="28">IF(P3&gt;=8.5,"A",IF(P3&gt;=8,"B+",IF(P3&gt;=7,"B",IF(P3&gt;=6.5,"C+",IF(P3&gt;=5.5,"C",IF(P3&gt;=5,"D+",IF(P3&gt;=4,"D","F")))))))</f>
        <v>F</v>
      </c>
      <c r="R3" s="39">
        <f t="shared" ref="R3" si="29">IF(Q3="A",4,IF(Q3="B+",3.5,IF(Q3="B",3,IF(Q3="C+",2.5,IF(Q3="C",2,IF(Q3="D+",1.5,IF(Q3="D",1,0)))))))</f>
        <v>0</v>
      </c>
      <c r="S3" s="37" t="str">
        <f t="shared" ref="S3" si="30">TEXT(R3,"0.0")</f>
        <v>0.0</v>
      </c>
      <c r="T3" s="11">
        <v>3</v>
      </c>
      <c r="U3" s="21">
        <v>8.8000000000000007</v>
      </c>
      <c r="V3" s="24">
        <v>9</v>
      </c>
      <c r="W3" s="25"/>
      <c r="X3" s="19">
        <f>ROUND((U3*0.4+V3*0.6),1)</f>
        <v>8.9</v>
      </c>
      <c r="Y3" s="26">
        <f t="shared" si="0"/>
        <v>8.9</v>
      </c>
      <c r="Z3" s="32" t="str">
        <f>IF(Y3&gt;=8.5,"A",IF(Y3&gt;=8,"B+",IF(Y3&gt;=7,"B",IF(Y3&gt;=6.5,"C+",IF(Y3&gt;=5.5,"C",IF(Y3&gt;=5,"D+",IF(Y3&gt;=4,"D","F")))))))</f>
        <v>A</v>
      </c>
      <c r="AA3" s="30">
        <f t="shared" ref="AA3" si="31">IF(Z3="A",4,IF(Z3="B+",3.5,IF(Z3="B",3,IF(Z3="C+",2.5,IF(Z3="C",2,IF(Z3="D+",1.5,IF(Z3="D",1,0)))))))</f>
        <v>4</v>
      </c>
      <c r="AB3" s="37" t="str">
        <f t="shared" ref="AB3" si="32">TEXT(AA3,"0.0")</f>
        <v>4.0</v>
      </c>
      <c r="AC3" s="11">
        <v>3</v>
      </c>
      <c r="AD3" s="21">
        <v>7</v>
      </c>
      <c r="AE3" s="24">
        <v>5</v>
      </c>
      <c r="AF3" s="25"/>
      <c r="AG3" s="19">
        <f>ROUND((AD3*0.4+AE3*0.6),1)</f>
        <v>5.8</v>
      </c>
      <c r="AH3" s="26">
        <f t="shared" ref="AH3:AH5" si="33">ROUND(MAX((AD3*0.4+AE3*0.6),(AD3*0.4+AF3*0.6)),1)</f>
        <v>5.8</v>
      </c>
      <c r="AI3" s="26" t="str">
        <f t="shared" ref="AI3:AI5" si="34">TEXT(AH3,"0.0")</f>
        <v>5.8</v>
      </c>
      <c r="AJ3" s="32" t="str">
        <f t="shared" ref="AJ3:AJ5" si="35">IF(AH3&gt;=8.5,"A",IF(AH3&gt;=8,"B+",IF(AH3&gt;=7,"B",IF(AH3&gt;=6.5,"C+",IF(AH3&gt;=5.5,"C",IF(AH3&gt;=5,"D+",IF(AH3&gt;=4,"D","F")))))))</f>
        <v>C</v>
      </c>
      <c r="AK3" s="30">
        <f t="shared" ref="AK3:AK5" si="36">IF(AJ3="A",4,IF(AJ3="B+",3.5,IF(AJ3="B",3,IF(AJ3="C+",2.5,IF(AJ3="C",2,IF(AJ3="D+",1.5,IF(AJ3="D",1,0)))))))</f>
        <v>2</v>
      </c>
      <c r="AL3" s="37" t="str">
        <f t="shared" ref="AL3:AL5" si="37">TEXT(AK3,"0.0")</f>
        <v>2.0</v>
      </c>
      <c r="AM3" s="64">
        <v>3</v>
      </c>
      <c r="AN3" s="21">
        <v>8.4</v>
      </c>
      <c r="AO3" s="24">
        <v>8</v>
      </c>
      <c r="AP3" s="25"/>
      <c r="AQ3" s="19">
        <f>ROUND((AN3*0.4+AO3*0.6),1)</f>
        <v>8.1999999999999993</v>
      </c>
      <c r="AR3" s="26">
        <f t="shared" ref="AR3:AR5" si="38">ROUND(MAX((AN3*0.4+AO3*0.6),(AN3*0.4+AP3*0.6)),1)</f>
        <v>8.1999999999999993</v>
      </c>
      <c r="AS3" s="26" t="str">
        <f t="shared" ref="AS3:AS5" si="39">TEXT(AR3,"0.0")</f>
        <v>8.2</v>
      </c>
      <c r="AT3" s="32" t="str">
        <f t="shared" ref="AT3:AT5" si="40">IF(AR3&gt;=8.5,"A",IF(AR3&gt;=8,"B+",IF(AR3&gt;=7,"B",IF(AR3&gt;=6.5,"C+",IF(AR3&gt;=5.5,"C",IF(AR3&gt;=5,"D+",IF(AR3&gt;=4,"D","F")))))))</f>
        <v>B+</v>
      </c>
      <c r="AU3" s="30">
        <f t="shared" ref="AU3:AU5" si="41">IF(AT3="A",4,IF(AT3="B+",3.5,IF(AT3="B",3,IF(AT3="C+",2.5,IF(AT3="C",2,IF(AT3="D+",1.5,IF(AT3="D",1,0)))))))</f>
        <v>3.5</v>
      </c>
      <c r="AV3" s="37" t="str">
        <f t="shared" ref="AV3:AV5" si="42">TEXT(AU3,"0.0")</f>
        <v>3.5</v>
      </c>
      <c r="AW3" s="64">
        <v>3</v>
      </c>
      <c r="AX3" s="21">
        <v>6.1</v>
      </c>
      <c r="AY3" s="24">
        <v>8</v>
      </c>
      <c r="AZ3" s="25"/>
      <c r="BA3" s="19">
        <f t="shared" ref="BA3:BA4" si="43">ROUND((AX3*0.4+AY3*0.6),1)</f>
        <v>7.2</v>
      </c>
      <c r="BB3" s="26">
        <f t="shared" ref="BB3:BB4" si="44">ROUND(MAX((AX3*0.4+AY3*0.6),(AX3*0.4+AZ3*0.6)),1)</f>
        <v>7.2</v>
      </c>
      <c r="BC3" s="26" t="str">
        <f t="shared" ref="BC3:BC4" si="45">TEXT(BB3,"0.0")</f>
        <v>7.2</v>
      </c>
      <c r="BD3" s="32" t="str">
        <f t="shared" ref="BD3:BD4" si="46">IF(BB3&gt;=8.5,"A",IF(BB3&gt;=8,"B+",IF(BB3&gt;=7,"B",IF(BB3&gt;=6.5,"C+",IF(BB3&gt;=5.5,"C",IF(BB3&gt;=5,"D+",IF(BB3&gt;=4,"D","F")))))))</f>
        <v>B</v>
      </c>
      <c r="BE3" s="66">
        <f t="shared" ref="BE3:BE4" si="47">IF(BD3="A",4,IF(BD3="B+",3.5,IF(BD3="B",3,IF(BD3="C+",2.5,IF(BD3="C",2,IF(BD3="D+",1.5,IF(BD3="D",1,0)))))))</f>
        <v>3</v>
      </c>
      <c r="BF3" s="37" t="str">
        <f t="shared" ref="BF3:BF4" si="48">TEXT(BE3,"0.0")</f>
        <v>3.0</v>
      </c>
      <c r="BG3" s="64">
        <v>3</v>
      </c>
      <c r="BH3" s="21">
        <v>7.7</v>
      </c>
      <c r="BI3" s="24">
        <v>9</v>
      </c>
      <c r="BJ3" s="25"/>
      <c r="BK3" s="19">
        <f t="shared" si="1"/>
        <v>8.5</v>
      </c>
      <c r="BL3" s="26">
        <f t="shared" si="2"/>
        <v>8.5</v>
      </c>
      <c r="BM3" s="26" t="str">
        <f t="shared" ref="BM3:BM4" si="49">TEXT(BL3,"0.0")</f>
        <v>8.5</v>
      </c>
      <c r="BN3" s="32" t="str">
        <f t="shared" si="3"/>
        <v>A</v>
      </c>
      <c r="BO3" s="30">
        <f t="shared" si="4"/>
        <v>4</v>
      </c>
      <c r="BP3" s="37" t="str">
        <f t="shared" si="5"/>
        <v>4.0</v>
      </c>
      <c r="BQ3" s="64">
        <v>2</v>
      </c>
      <c r="BR3" s="21">
        <v>7.4</v>
      </c>
      <c r="BS3" s="24">
        <v>7</v>
      </c>
      <c r="BT3" s="25"/>
      <c r="BU3" s="19">
        <f t="shared" ref="BU3:BU4" si="50">ROUND((BR3*0.4+BS3*0.6),1)</f>
        <v>7.2</v>
      </c>
      <c r="BV3" s="26">
        <f t="shared" ref="BV3:BV4" si="51">ROUND(MAX((BR3*0.4+BS3*0.6),(BR3*0.4+BT3*0.6)),1)</f>
        <v>7.2</v>
      </c>
      <c r="BW3" s="26" t="str">
        <f t="shared" ref="BW3:BW4" si="52">TEXT(BV3,"0.0")</f>
        <v>7.2</v>
      </c>
      <c r="BX3" s="32" t="str">
        <f t="shared" ref="BX3:BX4" si="53">IF(BV3&gt;=8.5,"A",IF(BV3&gt;=8,"B+",IF(BV3&gt;=7,"B",IF(BV3&gt;=6.5,"C+",IF(BV3&gt;=5.5,"C",IF(BV3&gt;=5,"D+",IF(BV3&gt;=4,"D","F")))))))</f>
        <v>B</v>
      </c>
      <c r="BY3" s="66">
        <f t="shared" ref="BY3:BY4" si="54">IF(BX3="A",4,IF(BX3="B+",3.5,IF(BX3="B",3,IF(BX3="C+",2.5,IF(BX3="C",2,IF(BX3="D+",1.5,IF(BX3="D",1,0)))))))</f>
        <v>3</v>
      </c>
      <c r="BZ3" s="37" t="str">
        <f t="shared" ref="BZ3:BZ4" si="55">TEXT(BY3,"0.0")</f>
        <v>3.0</v>
      </c>
      <c r="CA3" s="11">
        <v>3</v>
      </c>
      <c r="CB3" s="21"/>
      <c r="CC3" s="24"/>
      <c r="CD3" s="25"/>
      <c r="CE3" s="27">
        <f>ROUND((CB3*0.4+CC3*0.6),1)</f>
        <v>0</v>
      </c>
      <c r="CF3" s="28">
        <f t="shared" ref="CF3" si="56">ROUND(MAX((CB3*0.4+CC3*0.6),(CB3*0.4+CD3*0.6)),1)</f>
        <v>0</v>
      </c>
      <c r="CG3" s="28" t="str">
        <f t="shared" ref="CG3" si="57">TEXT(CF3,"0.0")</f>
        <v>0.0</v>
      </c>
      <c r="CH3" s="32" t="str">
        <f t="shared" ref="CH3" si="58">IF(CF3&gt;=8.5,"A",IF(CF3&gt;=8,"B+",IF(CF3&gt;=7,"B",IF(CF3&gt;=6.5,"C+",IF(CF3&gt;=5.5,"C",IF(CF3&gt;=5,"D+",IF(CF3&gt;=4,"D","F")))))))</f>
        <v>F</v>
      </c>
      <c r="CI3" s="30">
        <f t="shared" ref="CI3" si="59">IF(CH3="A",4,IF(CH3="B+",3.5,IF(CH3="B",3,IF(CH3="C+",2.5,IF(CH3="C",2,IF(CH3="D+",1.5,IF(CH3="D",1,0)))))))</f>
        <v>0</v>
      </c>
      <c r="CJ3" s="37" t="str">
        <f t="shared" ref="CJ3" si="60">TEXT(CI3,"0.0")</f>
        <v>0.0</v>
      </c>
      <c r="CK3" s="11">
        <v>2</v>
      </c>
      <c r="CL3" s="21">
        <v>7.3</v>
      </c>
      <c r="CM3" s="24">
        <v>7</v>
      </c>
      <c r="CN3" s="25"/>
      <c r="CO3" s="19">
        <f>ROUND((CL3*0.4+CM3*0.6),1)</f>
        <v>7.1</v>
      </c>
      <c r="CP3" s="26">
        <f t="shared" ref="CP3:CP7" si="61">ROUND(MAX((CL3*0.4+CM3*0.6),(CL3*0.4+CN3*0.6)),1)</f>
        <v>7.1</v>
      </c>
      <c r="CQ3" s="28" t="str">
        <f>TEXT(CP3,"0.0")</f>
        <v>7.1</v>
      </c>
      <c r="CR3" s="32" t="str">
        <f t="shared" ref="CR3:CR7" si="62">IF(CP3&gt;=8.5,"A",IF(CP3&gt;=8,"B+",IF(CP3&gt;=7,"B",IF(CP3&gt;=6.5,"C+",IF(CP3&gt;=5.5,"C",IF(CP3&gt;=5,"D+",IF(CP3&gt;=4,"D","F")))))))</f>
        <v>B</v>
      </c>
      <c r="CS3" s="30">
        <f t="shared" ref="CS3:CS7" si="63">IF(CR3="A",4,IF(CR3="B+",3.5,IF(CR3="B",3,IF(CR3="C+",2.5,IF(CR3="C",2,IF(CR3="D+",1.5,IF(CR3="D",1,0)))))))</f>
        <v>3</v>
      </c>
      <c r="CT3" s="37" t="str">
        <f t="shared" ref="CT3:CT7" si="64">TEXT(CS3,"0.0")</f>
        <v>3.0</v>
      </c>
      <c r="CU3" s="64">
        <v>3</v>
      </c>
      <c r="CV3" s="68">
        <v>3</v>
      </c>
      <c r="CW3" s="21">
        <v>8.4</v>
      </c>
      <c r="CX3" s="24">
        <v>5</v>
      </c>
      <c r="CY3" s="25"/>
      <c r="CZ3" s="27">
        <f t="shared" si="6"/>
        <v>6.4</v>
      </c>
      <c r="DA3" s="28">
        <f t="shared" si="7"/>
        <v>6.4</v>
      </c>
      <c r="DB3" s="28" t="str">
        <f t="shared" ref="DB3" si="65">TEXT(DA3,"0.0")</f>
        <v>6.4</v>
      </c>
      <c r="DC3" s="32" t="str">
        <f>IF(DA3&gt;=8.5,"A",IF(DA3&gt;=8,"B+",IF(DA3&gt;=7,"B",IF(DA3&gt;=6.5,"C+",IF(DA3&gt;=5.5,"C",IF(DA3&gt;=5,"D+",IF(DA3&gt;=4,"D","F")))))))</f>
        <v>C</v>
      </c>
      <c r="DD3" s="30">
        <f t="shared" si="8"/>
        <v>2</v>
      </c>
      <c r="DE3" s="37" t="str">
        <f t="shared" si="9"/>
        <v>2.0</v>
      </c>
      <c r="DF3" s="64">
        <v>1</v>
      </c>
      <c r="DG3" s="68">
        <v>1</v>
      </c>
      <c r="DH3" s="21">
        <v>8.6</v>
      </c>
      <c r="DI3" s="24">
        <v>9</v>
      </c>
      <c r="DJ3" s="25"/>
      <c r="DK3" s="27">
        <f t="shared" si="10"/>
        <v>8.8000000000000007</v>
      </c>
      <c r="DL3" s="28">
        <f t="shared" si="11"/>
        <v>8.8000000000000007</v>
      </c>
      <c r="DM3" s="28" t="str">
        <f t="shared" ref="DM3" si="66">TEXT(DL3,"0.0")</f>
        <v>8.8</v>
      </c>
      <c r="DN3" s="32" t="str">
        <f t="shared" si="12"/>
        <v>A</v>
      </c>
      <c r="DO3" s="30">
        <f t="shared" si="13"/>
        <v>4</v>
      </c>
      <c r="DP3" s="37" t="str">
        <f t="shared" si="14"/>
        <v>4.0</v>
      </c>
      <c r="DQ3" s="64">
        <v>2</v>
      </c>
      <c r="DR3" s="68">
        <v>2</v>
      </c>
      <c r="DS3" s="21">
        <v>8.1</v>
      </c>
      <c r="DT3" s="24">
        <v>8</v>
      </c>
      <c r="DU3" s="25"/>
      <c r="DV3" s="27">
        <f t="shared" si="15"/>
        <v>8</v>
      </c>
      <c r="DW3" s="282">
        <f t="shared" si="16"/>
        <v>8</v>
      </c>
      <c r="DX3" s="28" t="str">
        <f t="shared" ref="DX3" si="67">TEXT(DW3,"0.0")</f>
        <v>8.0</v>
      </c>
      <c r="DY3" s="280" t="str">
        <f t="shared" si="17"/>
        <v>B+</v>
      </c>
      <c r="DZ3" s="281">
        <f t="shared" si="18"/>
        <v>3.5</v>
      </c>
      <c r="EA3" s="44" t="str">
        <f t="shared" si="19"/>
        <v>3.5</v>
      </c>
      <c r="EB3" s="64">
        <v>3</v>
      </c>
      <c r="EC3" s="68">
        <v>3</v>
      </c>
      <c r="ED3" s="21">
        <v>8.6999999999999993</v>
      </c>
      <c r="EE3" s="24">
        <v>8</v>
      </c>
      <c r="EF3" s="25"/>
      <c r="EG3" s="27">
        <f t="shared" si="20"/>
        <v>8.3000000000000007</v>
      </c>
      <c r="EH3" s="282">
        <f t="shared" si="21"/>
        <v>8.3000000000000007</v>
      </c>
      <c r="EI3" s="28" t="str">
        <f t="shared" ref="EI3" si="68">TEXT(EH3,"0.0")</f>
        <v>8.3</v>
      </c>
      <c r="EJ3" s="280" t="str">
        <f t="shared" si="22"/>
        <v>B+</v>
      </c>
      <c r="EK3" s="281">
        <f t="shared" si="23"/>
        <v>3.5</v>
      </c>
      <c r="EL3" s="44" t="str">
        <f t="shared" si="24"/>
        <v>3.5</v>
      </c>
      <c r="EM3" s="64">
        <v>1</v>
      </c>
      <c r="EN3" s="68">
        <v>1</v>
      </c>
    </row>
    <row r="4" spans="1:144" ht="18">
      <c r="A4" s="10">
        <v>3</v>
      </c>
      <c r="B4" s="56" t="s">
        <v>90</v>
      </c>
      <c r="C4" s="55"/>
      <c r="D4" s="47" t="s">
        <v>86</v>
      </c>
      <c r="E4" s="48" t="s">
        <v>68</v>
      </c>
      <c r="F4" s="56"/>
      <c r="G4" s="53" t="s">
        <v>92</v>
      </c>
      <c r="H4" s="53" t="s">
        <v>17</v>
      </c>
      <c r="I4" s="10" t="s">
        <v>54</v>
      </c>
      <c r="J4" s="56" t="s">
        <v>97</v>
      </c>
      <c r="K4" s="12"/>
      <c r="L4" s="32" t="str">
        <f>IF(K4&gt;=8.5,"A",IF(K4&gt;=8,"B+",IF(K4&gt;=7,"B",IF(K4&gt;=6.5,"C+",IF(K4&gt;=5.5,"C",IF(K4&gt;=5,"D+",IF(K4&gt;=4,"D","F")))))))</f>
        <v>F</v>
      </c>
      <c r="M4" s="39">
        <f>IF(L4="A",4,IF(L4="B+",3.5,IF(L4="B",3,IF(L4="C+",2.5,IF(L4="C",2,IF(L4="D+",1.5,IF(L4="D",1,0)))))))</f>
        <v>0</v>
      </c>
      <c r="N4" s="37" t="str">
        <f>TEXT(M4,"0.0")</f>
        <v>0.0</v>
      </c>
      <c r="O4" s="11">
        <v>2</v>
      </c>
      <c r="P4" s="16"/>
      <c r="Q4" s="32" t="str">
        <f>IF(P4&gt;=8.5,"A",IF(P4&gt;=8,"B+",IF(P4&gt;=7,"B",IF(P4&gt;=6.5,"C+",IF(P4&gt;=5.5,"C",IF(P4&gt;=5,"D+",IF(P4&gt;=4,"D","F")))))))</f>
        <v>F</v>
      </c>
      <c r="R4" s="39">
        <f>IF(Q4="A",4,IF(Q4="B+",3.5,IF(Q4="B",3,IF(Q4="C+",2.5,IF(Q4="C",2,IF(Q4="D+",1.5,IF(Q4="D",1,0)))))))</f>
        <v>0</v>
      </c>
      <c r="S4" s="37" t="str">
        <f>TEXT(R4,"0.0")</f>
        <v>0.0</v>
      </c>
      <c r="T4" s="11">
        <v>3</v>
      </c>
      <c r="U4" s="21"/>
      <c r="V4" s="24"/>
      <c r="W4" s="25"/>
      <c r="X4" s="27">
        <f>ROUND((U4*0.4+V4*0.6),1)</f>
        <v>0</v>
      </c>
      <c r="Y4" s="28">
        <f>ROUND(MAX((U4*0.4+V4*0.6),(U4*0.4+W4*0.6)),1)</f>
        <v>0</v>
      </c>
      <c r="Z4" s="32" t="str">
        <f>IF(Y4&gt;=8.5,"A",IF(Y4&gt;=8,"B+",IF(Y4&gt;=7,"B",IF(Y4&gt;=6.5,"C+",IF(Y4&gt;=5.5,"C",IF(Y4&gt;=5,"D+",IF(Y4&gt;=4,"D","F")))))))</f>
        <v>F</v>
      </c>
      <c r="AA4" s="30">
        <f>IF(Z4="A",4,IF(Z4="B+",3.5,IF(Z4="B",3,IF(Z4="C+",2.5,IF(Z4="C",2,IF(Z4="D+",1.5,IF(Z4="D",1,0)))))))</f>
        <v>0</v>
      </c>
      <c r="AB4" s="37" t="str">
        <f>TEXT(AA4,"0.0")</f>
        <v>0.0</v>
      </c>
      <c r="AC4" s="11">
        <v>3</v>
      </c>
      <c r="AD4" s="21">
        <v>6.2</v>
      </c>
      <c r="AE4" s="24">
        <v>5</v>
      </c>
      <c r="AF4" s="25"/>
      <c r="AG4" s="19">
        <f t="shared" ref="AG4:AG5" si="69">ROUND((AD4*0.4+AE4*0.6),1)</f>
        <v>5.5</v>
      </c>
      <c r="AH4" s="26">
        <f t="shared" si="33"/>
        <v>5.5</v>
      </c>
      <c r="AI4" s="26" t="str">
        <f t="shared" si="34"/>
        <v>5.5</v>
      </c>
      <c r="AJ4" s="32" t="str">
        <f t="shared" si="35"/>
        <v>C</v>
      </c>
      <c r="AK4" s="30">
        <f t="shared" si="36"/>
        <v>2</v>
      </c>
      <c r="AL4" s="37" t="str">
        <f t="shared" si="37"/>
        <v>2.0</v>
      </c>
      <c r="AM4" s="64">
        <v>3</v>
      </c>
      <c r="AN4" s="21"/>
      <c r="AO4" s="24"/>
      <c r="AP4" s="25"/>
      <c r="AQ4" s="19">
        <f t="shared" ref="AQ4:AQ5" si="70">ROUND((AN4*0.4+AO4*0.6),1)</f>
        <v>0</v>
      </c>
      <c r="AR4" s="26">
        <f t="shared" si="38"/>
        <v>0</v>
      </c>
      <c r="AS4" s="26" t="str">
        <f t="shared" si="39"/>
        <v>0.0</v>
      </c>
      <c r="AT4" s="32" t="str">
        <f t="shared" si="40"/>
        <v>F</v>
      </c>
      <c r="AU4" s="30">
        <f t="shared" si="41"/>
        <v>0</v>
      </c>
      <c r="AV4" s="37" t="str">
        <f t="shared" si="42"/>
        <v>0.0</v>
      </c>
      <c r="AW4" s="64">
        <v>3</v>
      </c>
      <c r="AX4" s="21">
        <v>6.3</v>
      </c>
      <c r="AY4" s="24">
        <v>6</v>
      </c>
      <c r="AZ4" s="25"/>
      <c r="BA4" s="27">
        <f t="shared" si="43"/>
        <v>6.1</v>
      </c>
      <c r="BB4" s="28">
        <f t="shared" si="44"/>
        <v>6.1</v>
      </c>
      <c r="BC4" s="28" t="str">
        <f t="shared" si="45"/>
        <v>6.1</v>
      </c>
      <c r="BD4" s="32" t="str">
        <f t="shared" si="46"/>
        <v>C</v>
      </c>
      <c r="BE4" s="66">
        <f t="shared" si="47"/>
        <v>2</v>
      </c>
      <c r="BF4" s="37" t="str">
        <f t="shared" si="48"/>
        <v>2.0</v>
      </c>
      <c r="BG4" s="64">
        <v>3</v>
      </c>
      <c r="BH4" s="96">
        <v>0</v>
      </c>
      <c r="BI4" s="24"/>
      <c r="BJ4" s="25"/>
      <c r="BK4" s="27">
        <f t="shared" si="1"/>
        <v>0</v>
      </c>
      <c r="BL4" s="28">
        <f t="shared" si="2"/>
        <v>0</v>
      </c>
      <c r="BM4" s="26" t="str">
        <f t="shared" si="49"/>
        <v>0.0</v>
      </c>
      <c r="BN4" s="32" t="str">
        <f t="shared" si="3"/>
        <v>F</v>
      </c>
      <c r="BO4" s="30">
        <f t="shared" si="4"/>
        <v>0</v>
      </c>
      <c r="BP4" s="37" t="str">
        <f t="shared" si="5"/>
        <v>0.0</v>
      </c>
      <c r="BQ4" s="64"/>
      <c r="BR4" s="21">
        <v>6</v>
      </c>
      <c r="BS4" s="24">
        <v>3</v>
      </c>
      <c r="BT4" s="25"/>
      <c r="BU4" s="27">
        <f t="shared" si="50"/>
        <v>4.2</v>
      </c>
      <c r="BV4" s="28">
        <f t="shared" si="51"/>
        <v>4.2</v>
      </c>
      <c r="BW4" s="28" t="str">
        <f t="shared" si="52"/>
        <v>4.2</v>
      </c>
      <c r="BX4" s="32" t="str">
        <f t="shared" si="53"/>
        <v>D</v>
      </c>
      <c r="BY4" s="66">
        <f t="shared" si="54"/>
        <v>1</v>
      </c>
      <c r="BZ4" s="37" t="str">
        <f t="shared" si="55"/>
        <v>1.0</v>
      </c>
      <c r="CA4" s="11">
        <v>3</v>
      </c>
      <c r="CL4" s="21"/>
      <c r="CM4" s="24"/>
      <c r="CN4" s="25"/>
      <c r="CO4" s="19">
        <f t="shared" ref="CO4:CO7" si="71">ROUND((CL4*0.4+CM4*0.6),1)</f>
        <v>0</v>
      </c>
      <c r="CP4" s="26">
        <f t="shared" si="61"/>
        <v>0</v>
      </c>
      <c r="CQ4" s="28" t="str">
        <f>TEXT(CP4,"0.0")</f>
        <v>0.0</v>
      </c>
      <c r="CR4" s="32" t="str">
        <f t="shared" si="62"/>
        <v>F</v>
      </c>
      <c r="CS4" s="30">
        <f t="shared" si="63"/>
        <v>0</v>
      </c>
      <c r="CT4" s="37" t="str">
        <f t="shared" si="64"/>
        <v>0.0</v>
      </c>
      <c r="CU4" s="64"/>
      <c r="CV4" s="68"/>
    </row>
    <row r="5" spans="1:144" ht="18">
      <c r="A5" s="10">
        <v>4</v>
      </c>
      <c r="B5" s="55" t="s">
        <v>90</v>
      </c>
      <c r="C5" s="55"/>
      <c r="D5" s="46" t="s">
        <v>87</v>
      </c>
      <c r="E5" s="14" t="s">
        <v>67</v>
      </c>
      <c r="F5" s="55"/>
      <c r="G5" s="50" t="s">
        <v>93</v>
      </c>
      <c r="H5" s="50" t="s">
        <v>17</v>
      </c>
      <c r="I5" s="10" t="s">
        <v>101</v>
      </c>
      <c r="J5" s="55" t="s">
        <v>98</v>
      </c>
      <c r="K5" s="12">
        <v>6.3</v>
      </c>
      <c r="L5" s="32" t="str">
        <f t="shared" ref="L5" si="72">IF(K5&gt;=8.5,"A",IF(K5&gt;=8,"B+",IF(K5&gt;=7,"B",IF(K5&gt;=6.5,"C+",IF(K5&gt;=5.5,"C",IF(K5&gt;=5,"D+",IF(K5&gt;=4,"D","F")))))))</f>
        <v>C</v>
      </c>
      <c r="M5" s="39">
        <f t="shared" ref="M5" si="73">IF(L5="A",4,IF(L5="B+",3.5,IF(L5="B",3,IF(L5="C+",2.5,IF(L5="C",2,IF(L5="D+",1.5,IF(L5="D",1,0)))))))</f>
        <v>2</v>
      </c>
      <c r="N5" s="37" t="str">
        <f t="shared" ref="N5" si="74">TEXT(M5,"0.0")</f>
        <v>2.0</v>
      </c>
      <c r="O5" s="11">
        <v>2</v>
      </c>
      <c r="P5" s="16"/>
      <c r="Q5" s="32" t="str">
        <f t="shared" ref="Q5" si="75">IF(P5&gt;=8.5,"A",IF(P5&gt;=8,"B+",IF(P5&gt;=7,"B",IF(P5&gt;=6.5,"C+",IF(P5&gt;=5.5,"C",IF(P5&gt;=5,"D+",IF(P5&gt;=4,"D","F")))))))</f>
        <v>F</v>
      </c>
      <c r="R5" s="39">
        <f t="shared" ref="R5" si="76">IF(Q5="A",4,IF(Q5="B+",3.5,IF(Q5="B",3,IF(Q5="C+",2.5,IF(Q5="C",2,IF(Q5="D+",1.5,IF(Q5="D",1,0)))))))</f>
        <v>0</v>
      </c>
      <c r="S5" s="37" t="str">
        <f t="shared" ref="S5" si="77">TEXT(R5,"0.0")</f>
        <v>0.0</v>
      </c>
      <c r="T5" s="11">
        <v>3</v>
      </c>
      <c r="U5" s="21"/>
      <c r="V5" s="24"/>
      <c r="W5" s="25"/>
      <c r="X5" s="19">
        <f>ROUND((U5*0.4+V5*0.6),1)</f>
        <v>0</v>
      </c>
      <c r="Y5" s="26">
        <f>ROUND(MAX((U5*0.4+V5*0.6),(U5*0.4+W5*0.6)),1)</f>
        <v>0</v>
      </c>
      <c r="Z5" s="32" t="str">
        <f t="shared" ref="Z5" si="78">IF(Y5&gt;=8.5,"A",IF(Y5&gt;=8,"B+",IF(Y5&gt;=7,"B",IF(Y5&gt;=6.5,"C+",IF(Y5&gt;=5.5,"C",IF(Y5&gt;=5,"D+",IF(Y5&gt;=4,"D","F")))))))</f>
        <v>F</v>
      </c>
      <c r="AA5" s="30">
        <f t="shared" ref="AA5" si="79">IF(Z5="A",4,IF(Z5="B+",3.5,IF(Z5="B",3,IF(Z5="C+",2.5,IF(Z5="C",2,IF(Z5="D+",1.5,IF(Z5="D",1,0)))))))</f>
        <v>0</v>
      </c>
      <c r="AB5" s="37" t="str">
        <f t="shared" ref="AB5" si="80">TEXT(AA5,"0.0")</f>
        <v>0.0</v>
      </c>
      <c r="AC5" s="11">
        <v>3</v>
      </c>
      <c r="AD5" s="21">
        <v>5</v>
      </c>
      <c r="AE5" s="94"/>
      <c r="AF5" s="25"/>
      <c r="AG5" s="27">
        <f t="shared" si="69"/>
        <v>2</v>
      </c>
      <c r="AH5" s="28">
        <f t="shared" si="33"/>
        <v>2</v>
      </c>
      <c r="AI5" s="28" t="str">
        <f t="shared" si="34"/>
        <v>2.0</v>
      </c>
      <c r="AJ5" s="32" t="str">
        <f t="shared" si="35"/>
        <v>F</v>
      </c>
      <c r="AK5" s="30">
        <f t="shared" si="36"/>
        <v>0</v>
      </c>
      <c r="AL5" s="37" t="str">
        <f t="shared" si="37"/>
        <v>0.0</v>
      </c>
      <c r="AM5" s="64">
        <v>3</v>
      </c>
      <c r="AN5" s="21"/>
      <c r="AO5" s="24"/>
      <c r="AP5" s="25"/>
      <c r="AQ5" s="19">
        <f t="shared" si="70"/>
        <v>0</v>
      </c>
      <c r="AR5" s="26">
        <f t="shared" si="38"/>
        <v>0</v>
      </c>
      <c r="AS5" s="26" t="str">
        <f t="shared" si="39"/>
        <v>0.0</v>
      </c>
      <c r="AT5" s="32" t="str">
        <f t="shared" si="40"/>
        <v>F</v>
      </c>
      <c r="AU5" s="30">
        <f t="shared" si="41"/>
        <v>0</v>
      </c>
      <c r="AV5" s="37" t="str">
        <f t="shared" si="42"/>
        <v>0.0</v>
      </c>
      <c r="AW5" s="64">
        <v>3</v>
      </c>
      <c r="CL5" s="21"/>
      <c r="CM5" s="24"/>
      <c r="CN5" s="25"/>
      <c r="CO5" s="19">
        <f t="shared" si="71"/>
        <v>0</v>
      </c>
      <c r="CP5" s="26">
        <f t="shared" si="61"/>
        <v>0</v>
      </c>
      <c r="CQ5" s="28" t="str">
        <f t="shared" ref="CQ5:CQ7" si="81">TEXT(CP5,"0.0")</f>
        <v>0.0</v>
      </c>
      <c r="CR5" s="32" t="str">
        <f t="shared" si="62"/>
        <v>F</v>
      </c>
      <c r="CS5" s="30">
        <f t="shared" si="63"/>
        <v>0</v>
      </c>
      <c r="CT5" s="37" t="str">
        <f t="shared" si="64"/>
        <v>0.0</v>
      </c>
      <c r="CU5" s="64"/>
      <c r="CV5" s="68"/>
    </row>
    <row r="6" spans="1:144">
      <c r="A6" s="10">
        <v>5</v>
      </c>
      <c r="B6" s="57" t="s">
        <v>90</v>
      </c>
      <c r="C6" s="55"/>
      <c r="D6" s="46" t="s">
        <v>88</v>
      </c>
      <c r="E6" s="14" t="s">
        <v>89</v>
      </c>
      <c r="F6" s="57"/>
      <c r="G6" s="50" t="s">
        <v>94</v>
      </c>
      <c r="H6" s="50" t="s">
        <v>17</v>
      </c>
      <c r="I6" s="52" t="s">
        <v>102</v>
      </c>
      <c r="J6" s="57" t="s">
        <v>99</v>
      </c>
      <c r="CL6" s="21"/>
      <c r="CM6" s="24"/>
      <c r="CN6" s="25"/>
      <c r="CO6" s="19">
        <f t="shared" si="71"/>
        <v>0</v>
      </c>
      <c r="CP6" s="26">
        <f t="shared" si="61"/>
        <v>0</v>
      </c>
      <c r="CQ6" s="28" t="str">
        <f t="shared" si="81"/>
        <v>0.0</v>
      </c>
      <c r="CR6" s="32" t="str">
        <f t="shared" si="62"/>
        <v>F</v>
      </c>
      <c r="CS6" s="30">
        <f t="shared" si="63"/>
        <v>0</v>
      </c>
      <c r="CT6" s="37" t="str">
        <f t="shared" si="64"/>
        <v>0.0</v>
      </c>
      <c r="CU6" s="64"/>
      <c r="CV6" s="68"/>
    </row>
    <row r="7" spans="1:144" ht="18">
      <c r="A7" s="10">
        <v>6</v>
      </c>
      <c r="B7" s="55" t="s">
        <v>90</v>
      </c>
      <c r="C7" s="55"/>
      <c r="D7" s="46" t="s">
        <v>147</v>
      </c>
      <c r="E7" s="14" t="s">
        <v>148</v>
      </c>
      <c r="F7" s="55"/>
      <c r="G7" s="50"/>
      <c r="H7" s="50"/>
      <c r="I7" s="10"/>
      <c r="J7" s="55"/>
      <c r="CL7" s="21">
        <v>7.9</v>
      </c>
      <c r="CM7" s="24">
        <v>9</v>
      </c>
      <c r="CN7" s="25"/>
      <c r="CO7" s="27">
        <f t="shared" si="71"/>
        <v>8.6</v>
      </c>
      <c r="CP7" s="28">
        <f t="shared" si="61"/>
        <v>8.6</v>
      </c>
      <c r="CQ7" s="28" t="str">
        <f t="shared" si="81"/>
        <v>8.6</v>
      </c>
      <c r="CR7" s="32" t="str">
        <f t="shared" si="62"/>
        <v>A</v>
      </c>
      <c r="CS7" s="30">
        <f t="shared" si="63"/>
        <v>4</v>
      </c>
      <c r="CT7" s="37" t="str">
        <f t="shared" si="64"/>
        <v>4.0</v>
      </c>
      <c r="CU7" s="64">
        <v>3</v>
      </c>
      <c r="CV7" s="68">
        <v>3</v>
      </c>
    </row>
    <row r="8" spans="1:144">
      <c r="A8" s="10">
        <v>7</v>
      </c>
      <c r="B8" s="55"/>
      <c r="C8" s="55"/>
      <c r="D8" s="46"/>
      <c r="E8" s="14"/>
      <c r="F8" s="55"/>
      <c r="G8" s="50"/>
      <c r="H8" s="50"/>
      <c r="I8" s="10"/>
      <c r="J8" s="55"/>
    </row>
    <row r="9" spans="1:144">
      <c r="A9" s="10">
        <v>8</v>
      </c>
      <c r="B9" s="55"/>
      <c r="C9" s="55"/>
      <c r="D9" s="46"/>
      <c r="E9" s="14"/>
      <c r="F9" s="55"/>
      <c r="G9" s="50"/>
      <c r="H9" s="50"/>
      <c r="I9" s="10"/>
      <c r="J9" s="55"/>
    </row>
    <row r="10" spans="1:144">
      <c r="A10" s="10">
        <v>9</v>
      </c>
      <c r="B10" s="57"/>
      <c r="C10" s="55"/>
      <c r="D10" s="46"/>
      <c r="E10" s="14"/>
      <c r="F10" s="57"/>
      <c r="G10" s="50"/>
      <c r="H10" s="50"/>
      <c r="I10" s="52"/>
      <c r="J10" s="57"/>
    </row>
    <row r="11" spans="1:144">
      <c r="A11" s="10">
        <v>10</v>
      </c>
      <c r="B11" s="10"/>
      <c r="C11" s="55"/>
      <c r="D11" s="46"/>
      <c r="E11" s="14"/>
      <c r="F11" s="58"/>
      <c r="G11" s="50"/>
      <c r="H11" s="50"/>
      <c r="I11" s="52"/>
      <c r="J11" s="59"/>
    </row>
    <row r="12" spans="1:144">
      <c r="A12" s="10">
        <v>11</v>
      </c>
      <c r="B12" s="10"/>
      <c r="C12" s="55"/>
      <c r="D12" s="46"/>
      <c r="E12" s="14"/>
      <c r="F12" s="58"/>
      <c r="G12" s="50"/>
      <c r="H12" s="50"/>
      <c r="I12" s="52"/>
      <c r="J12" s="59"/>
    </row>
    <row r="13" spans="1:144">
      <c r="A13" s="10">
        <v>12</v>
      </c>
      <c r="B13" s="10"/>
      <c r="C13" s="55"/>
      <c r="D13" s="46"/>
      <c r="E13" s="14"/>
      <c r="F13" s="50"/>
      <c r="G13" s="50"/>
      <c r="H13" s="50"/>
      <c r="I13" s="52"/>
      <c r="J13" s="59"/>
    </row>
    <row r="14" spans="1:144">
      <c r="A14" s="10">
        <v>13</v>
      </c>
      <c r="B14" s="10"/>
      <c r="C14" s="55"/>
      <c r="D14" s="46"/>
      <c r="E14" s="14"/>
      <c r="F14" s="50"/>
      <c r="G14" s="50"/>
      <c r="H14" s="50"/>
      <c r="I14" s="52"/>
      <c r="J14" s="59"/>
    </row>
    <row r="15" spans="1:144">
      <c r="A15" s="10">
        <v>14</v>
      </c>
      <c r="B15" s="10"/>
      <c r="C15" s="55"/>
      <c r="D15" s="46"/>
      <c r="E15" s="14"/>
      <c r="F15" s="50"/>
      <c r="G15" s="50"/>
      <c r="H15" s="50"/>
      <c r="I15" s="52"/>
      <c r="J15" s="59"/>
    </row>
    <row r="16" spans="1:144">
      <c r="A16" s="10">
        <v>15</v>
      </c>
      <c r="B16" s="10"/>
      <c r="C16" s="55"/>
      <c r="D16" s="46"/>
      <c r="E16" s="14"/>
      <c r="F16" s="50"/>
      <c r="G16" s="50"/>
      <c r="H16" s="50"/>
      <c r="I16" s="52"/>
      <c r="J16" s="59"/>
    </row>
  </sheetData>
  <conditionalFormatting sqref="L1:M6">
    <cfRule type="cellIs" dxfId="234" priority="127" stopIfTrue="1" operator="lessThan">
      <formula>4.95</formula>
    </cfRule>
    <cfRule type="cellIs" dxfId="233" priority="128" stopIfTrue="1" operator="lessThan">
      <formula>4.95</formula>
    </cfRule>
    <cfRule type="cellIs" dxfId="232" priority="129" stopIfTrue="1" operator="lessThan">
      <formula>4.95</formula>
    </cfRule>
  </conditionalFormatting>
  <conditionalFormatting sqref="K1:K6">
    <cfRule type="cellIs" dxfId="231" priority="126" stopIfTrue="1" operator="lessThan">
      <formula>4.95</formula>
    </cfRule>
  </conditionalFormatting>
  <conditionalFormatting sqref="BF1:BG1 BE1:BE6 BO1:BP1 BN1:BN6 BX1:BY1 BW1:BW6 AC1:AC6 AV1:AV4 AC1:AE1 AN1:AO1 AM1:AM6 AV1:AX1 U1:V1 L1:M1 T1:T41">
    <cfRule type="cellIs" dxfId="230" priority="125" operator="lessThan">
      <formula>3.95</formula>
    </cfRule>
  </conditionalFormatting>
  <conditionalFormatting sqref="AO1:AO6">
    <cfRule type="cellIs" dxfId="229" priority="121" operator="greaterThan">
      <formula>0</formula>
    </cfRule>
  </conditionalFormatting>
  <conditionalFormatting sqref="Q1:R5 L1:M5">
    <cfRule type="cellIs" dxfId="228" priority="111" stopIfTrue="1" operator="lessThan">
      <formula>4.95</formula>
    </cfRule>
    <cfRule type="cellIs" dxfId="227" priority="112" stopIfTrue="1" operator="lessThan">
      <formula>4.95</formula>
    </cfRule>
    <cfRule type="cellIs" dxfId="226" priority="113" stopIfTrue="1" operator="lessThan">
      <formula>4.95</formula>
    </cfRule>
  </conditionalFormatting>
  <conditionalFormatting sqref="P1:S5 K1:K5">
    <cfRule type="cellIs" dxfId="225" priority="110" stopIfTrue="1" operator="lessThan">
      <formula>4.95</formula>
    </cfRule>
  </conditionalFormatting>
  <conditionalFormatting sqref="AH1:AI5 AJ1:AK1 Y1:AA1 L1:M1 Q1:R1 Y2:Y5 AT1:AU1 AR1:AS5">
    <cfRule type="cellIs" dxfId="224" priority="109" operator="lessThan">
      <formula>3.95</formula>
    </cfRule>
  </conditionalFormatting>
  <conditionalFormatting sqref="AK2:AK5 AU2:AU5">
    <cfRule type="cellIs" dxfId="223" priority="104" operator="lessThan">
      <formula>0</formula>
    </cfRule>
    <cfRule type="cellIs" dxfId="222" priority="105" operator="lessThan">
      <formula>0</formula>
    </cfRule>
    <cfRule type="cellIs" dxfId="221" priority="106" operator="greaterThan">
      <formula>0</formula>
    </cfRule>
    <cfRule type="cellIs" dxfId="220" priority="107" operator="lessThan">
      <formula>0</formula>
    </cfRule>
    <cfRule type="cellIs" dxfId="219" priority="108" operator="greaterThan">
      <formula>0</formula>
    </cfRule>
  </conditionalFormatting>
  <conditionalFormatting sqref="AK2:AK5 AU2:AU5">
    <cfRule type="cellIs" dxfId="218" priority="101" operator="equal">
      <formula>0</formula>
    </cfRule>
    <cfRule type="cellIs" dxfId="217" priority="102" operator="equal">
      <formula>0</formula>
    </cfRule>
    <cfRule type="cellIs" dxfId="216" priority="103" operator="lessThan">
      <formula>0</formula>
    </cfRule>
  </conditionalFormatting>
  <conditionalFormatting sqref="AI2:AI5 AS2:AS5">
    <cfRule type="cellIs" dxfId="215" priority="100" operator="lessThan">
      <formula>4</formula>
    </cfRule>
  </conditionalFormatting>
  <conditionalFormatting sqref="AA1">
    <cfRule type="cellIs" dxfId="214" priority="99" operator="lessThan">
      <formula>1</formula>
    </cfRule>
  </conditionalFormatting>
  <conditionalFormatting sqref="Y1">
    <cfRule type="cellIs" dxfId="213" priority="98" operator="lessThan">
      <formula>4</formula>
    </cfRule>
  </conditionalFormatting>
  <conditionalFormatting sqref="AK2:AK5 AU2:AU5">
    <cfRule type="cellIs" dxfId="212" priority="93" operator="lessThan">
      <formula>1</formula>
    </cfRule>
    <cfRule type="cellIs" dxfId="211" priority="94" operator="greaterThan">
      <formula>0</formula>
    </cfRule>
    <cfRule type="cellIs" dxfId="210" priority="95" operator="equal">
      <formula>0</formula>
    </cfRule>
    <cfRule type="cellIs" dxfId="209" priority="96" operator="equal">
      <formula>0</formula>
    </cfRule>
    <cfRule type="cellIs" dxfId="208" priority="97" operator="lessThan">
      <formula>0</formula>
    </cfRule>
  </conditionalFormatting>
  <conditionalFormatting sqref="BD1:BE1 BB1:BC4">
    <cfRule type="cellIs" dxfId="207" priority="92" operator="lessThan">
      <formula>3.95</formula>
    </cfRule>
  </conditionalFormatting>
  <conditionalFormatting sqref="BE1:BE4">
    <cfRule type="cellIs" dxfId="206" priority="91" operator="greaterThan">
      <formula>0</formula>
    </cfRule>
  </conditionalFormatting>
  <conditionalFormatting sqref="BC2:BC4">
    <cfRule type="cellIs" dxfId="205" priority="90" operator="lessThan">
      <formula>3.95</formula>
    </cfRule>
  </conditionalFormatting>
  <conditionalFormatting sqref="BC2:BC4">
    <cfRule type="cellIs" dxfId="204" priority="89" operator="lessThan">
      <formula>3.95</formula>
    </cfRule>
  </conditionalFormatting>
  <conditionalFormatting sqref="BC2:BC4">
    <cfRule type="cellIs" dxfId="203" priority="88" operator="lessThan">
      <formula>4</formula>
    </cfRule>
  </conditionalFormatting>
  <conditionalFormatting sqref="BC2:BC4">
    <cfRule type="cellIs" dxfId="202" priority="87" operator="lessThan">
      <formula>3.95</formula>
    </cfRule>
  </conditionalFormatting>
  <conditionalFormatting sqref="BC2:BC4">
    <cfRule type="cellIs" dxfId="201" priority="86" operator="lessThan">
      <formula>4</formula>
    </cfRule>
  </conditionalFormatting>
  <conditionalFormatting sqref="BL1:BO1 BL2:BM4">
    <cfRule type="cellIs" dxfId="200" priority="85" operator="lessThan">
      <formula>3.95</formula>
    </cfRule>
  </conditionalFormatting>
  <conditionalFormatting sqref="BL2:BM4">
    <cfRule type="cellIs" dxfId="199" priority="84" operator="lessThan">
      <formula>4</formula>
    </cfRule>
  </conditionalFormatting>
  <conditionalFormatting sqref="BO1:BO4">
    <cfRule type="cellIs" dxfId="198" priority="79" operator="lessThan">
      <formula>0</formula>
    </cfRule>
    <cfRule type="cellIs" dxfId="197" priority="80" operator="lessThan">
      <formula>0</formula>
    </cfRule>
    <cfRule type="cellIs" dxfId="196" priority="81" operator="greaterThan">
      <formula>0</formula>
    </cfRule>
    <cfRule type="cellIs" dxfId="195" priority="82" operator="lessThan">
      <formula>0</formula>
    </cfRule>
    <cfRule type="cellIs" dxfId="194" priority="83" operator="greaterThan">
      <formula>0</formula>
    </cfRule>
  </conditionalFormatting>
  <conditionalFormatting sqref="BO2:BO4">
    <cfRule type="cellIs" dxfId="193" priority="76" operator="equal">
      <formula>0</formula>
    </cfRule>
    <cfRule type="cellIs" dxfId="192" priority="77" operator="equal">
      <formula>0</formula>
    </cfRule>
    <cfRule type="cellIs" dxfId="191" priority="78" operator="lessThan">
      <formula>0</formula>
    </cfRule>
  </conditionalFormatting>
  <conditionalFormatting sqref="BM2:BM4">
    <cfRule type="cellIs" dxfId="190" priority="75" operator="lessThan">
      <formula>3.95</formula>
    </cfRule>
  </conditionalFormatting>
  <conditionalFormatting sqref="BM2:BM4">
    <cfRule type="cellIs" dxfId="189" priority="74" operator="lessThan">
      <formula>4</formula>
    </cfRule>
  </conditionalFormatting>
  <conditionalFormatting sqref="BX1:BY1 BV1:BW4">
    <cfRule type="cellIs" dxfId="188" priority="73" operator="lessThan">
      <formula>3.95</formula>
    </cfRule>
  </conditionalFormatting>
  <conditionalFormatting sqref="BY1:BY4">
    <cfRule type="cellIs" dxfId="187" priority="72" operator="greaterThan">
      <formula>0</formula>
    </cfRule>
  </conditionalFormatting>
  <conditionalFormatting sqref="BW2:BW4">
    <cfRule type="cellIs" dxfId="186" priority="71" operator="lessThan">
      <formula>3.95</formula>
    </cfRule>
  </conditionalFormatting>
  <conditionalFormatting sqref="BW2:BW4">
    <cfRule type="cellIs" dxfId="185" priority="70" operator="lessThan">
      <formula>4</formula>
    </cfRule>
  </conditionalFormatting>
  <conditionalFormatting sqref="BW2:BW4">
    <cfRule type="cellIs" dxfId="184" priority="69" operator="lessThan">
      <formula>3.95</formula>
    </cfRule>
  </conditionalFormatting>
  <conditionalFormatting sqref="BW2:BW4">
    <cfRule type="cellIs" dxfId="183" priority="68" operator="lessThan">
      <formula>4</formula>
    </cfRule>
  </conditionalFormatting>
  <conditionalFormatting sqref="CH1:CI1 CF1:CG3">
    <cfRule type="cellIs" dxfId="182" priority="67" operator="lessThan">
      <formula>3.95</formula>
    </cfRule>
  </conditionalFormatting>
  <conditionalFormatting sqref="CI2:CI3">
    <cfRule type="cellIs" dxfId="181" priority="62" operator="lessThan">
      <formula>0</formula>
    </cfRule>
    <cfRule type="cellIs" dxfId="180" priority="63" operator="lessThan">
      <formula>0</formula>
    </cfRule>
    <cfRule type="cellIs" dxfId="179" priority="64" operator="greaterThan">
      <formula>0</formula>
    </cfRule>
    <cfRule type="cellIs" dxfId="178" priority="65" operator="lessThan">
      <formula>0</formula>
    </cfRule>
    <cfRule type="cellIs" dxfId="177" priority="66" operator="greaterThan">
      <formula>0</formula>
    </cfRule>
  </conditionalFormatting>
  <conditionalFormatting sqref="CI2:CI3">
    <cfRule type="cellIs" dxfId="176" priority="59" operator="equal">
      <formula>0</formula>
    </cfRule>
    <cfRule type="cellIs" dxfId="175" priority="60" operator="equal">
      <formula>0</formula>
    </cfRule>
    <cfRule type="cellIs" dxfId="174" priority="61" operator="lessThan">
      <formula>0</formula>
    </cfRule>
  </conditionalFormatting>
  <conditionalFormatting sqref="CI2:CI3">
    <cfRule type="cellIs" dxfId="173" priority="54" operator="lessThan">
      <formula>1</formula>
    </cfRule>
    <cfRule type="cellIs" dxfId="172" priority="55" operator="greaterThan">
      <formula>0</formula>
    </cfRule>
    <cfRule type="cellIs" dxfId="171" priority="56" operator="equal">
      <formula>0</formula>
    </cfRule>
    <cfRule type="cellIs" dxfId="170" priority="57" operator="equal">
      <formula>0</formula>
    </cfRule>
    <cfRule type="cellIs" dxfId="169" priority="58" operator="lessThan">
      <formula>0</formula>
    </cfRule>
  </conditionalFormatting>
  <conditionalFormatting sqref="CG2:CG3">
    <cfRule type="cellIs" dxfId="168" priority="53" operator="lessThan">
      <formula>3.95</formula>
    </cfRule>
  </conditionalFormatting>
  <conditionalFormatting sqref="CG2:CG3">
    <cfRule type="cellIs" dxfId="167" priority="52" operator="lessThan">
      <formula>3.95</formula>
    </cfRule>
  </conditionalFormatting>
  <conditionalFormatting sqref="CG2:CG3">
    <cfRule type="cellIs" dxfId="166" priority="51" operator="lessThan">
      <formula>3.95</formula>
    </cfRule>
  </conditionalFormatting>
  <conditionalFormatting sqref="CG2:CG3">
    <cfRule type="cellIs" dxfId="165" priority="50" operator="lessThan">
      <formula>3.95</formula>
    </cfRule>
  </conditionalFormatting>
  <conditionalFormatting sqref="CG2:CG3">
    <cfRule type="cellIs" dxfId="164" priority="49" operator="lessThan">
      <formula>3.95</formula>
    </cfRule>
  </conditionalFormatting>
  <conditionalFormatting sqref="CG2:CG3">
    <cfRule type="cellIs" dxfId="163" priority="48" operator="lessThan">
      <formula>4</formula>
    </cfRule>
  </conditionalFormatting>
  <conditionalFormatting sqref="CG2:CG3">
    <cfRule type="cellIs" dxfId="162" priority="47" operator="lessThan">
      <formula>3.95</formula>
    </cfRule>
  </conditionalFormatting>
  <conditionalFormatting sqref="CG2:CG3">
    <cfRule type="cellIs" dxfId="161" priority="46" operator="lessThan">
      <formula>4</formula>
    </cfRule>
  </conditionalFormatting>
  <conditionalFormatting sqref="CR1:CS1 CP1:CQ7">
    <cfRule type="cellIs" dxfId="160" priority="45" operator="lessThan">
      <formula>3.95</formula>
    </cfRule>
  </conditionalFormatting>
  <conditionalFormatting sqref="CS2:CS7">
    <cfRule type="cellIs" dxfId="159" priority="40" operator="lessThan">
      <formula>0</formula>
    </cfRule>
    <cfRule type="cellIs" dxfId="158" priority="41" operator="lessThan">
      <formula>0</formula>
    </cfRule>
    <cfRule type="cellIs" dxfId="157" priority="42" operator="greaterThan">
      <formula>0</formula>
    </cfRule>
    <cfRule type="cellIs" dxfId="156" priority="43" operator="lessThan">
      <formula>0</formula>
    </cfRule>
    <cfRule type="cellIs" dxfId="155" priority="44" operator="greaterThan">
      <formula>0</formula>
    </cfRule>
  </conditionalFormatting>
  <conditionalFormatting sqref="CS2:CS7">
    <cfRule type="cellIs" dxfId="154" priority="37" operator="equal">
      <formula>0</formula>
    </cfRule>
    <cfRule type="cellIs" dxfId="153" priority="38" operator="equal">
      <formula>0</formula>
    </cfRule>
    <cfRule type="cellIs" dxfId="152" priority="39" operator="lessThan">
      <formula>0</formula>
    </cfRule>
  </conditionalFormatting>
  <conditionalFormatting sqref="CS2:CS7">
    <cfRule type="cellIs" dxfId="151" priority="32" operator="lessThan">
      <formula>1</formula>
    </cfRule>
    <cfRule type="cellIs" dxfId="150" priority="33" operator="greaterThan">
      <formula>0</formula>
    </cfRule>
    <cfRule type="cellIs" dxfId="149" priority="34" operator="equal">
      <formula>0</formula>
    </cfRule>
    <cfRule type="cellIs" dxfId="148" priority="35" operator="equal">
      <formula>0</formula>
    </cfRule>
    <cfRule type="cellIs" dxfId="147" priority="36" operator="lessThan">
      <formula>0</formula>
    </cfRule>
  </conditionalFormatting>
  <conditionalFormatting sqref="CQ2:CQ7">
    <cfRule type="cellIs" dxfId="146" priority="31" operator="lessThan">
      <formula>4</formula>
    </cfRule>
  </conditionalFormatting>
  <conditionalFormatting sqref="DA1:DD1 DA2:DB3">
    <cfRule type="cellIs" dxfId="145" priority="30" operator="lessThan">
      <formula>3.95</formula>
    </cfRule>
  </conditionalFormatting>
  <conditionalFormatting sqref="DD1:DD3">
    <cfRule type="cellIs" dxfId="144" priority="25" operator="lessThan">
      <formula>0</formula>
    </cfRule>
    <cfRule type="cellIs" dxfId="143" priority="26" operator="lessThan">
      <formula>0</formula>
    </cfRule>
    <cfRule type="cellIs" dxfId="142" priority="27" operator="greaterThan">
      <formula>0</formula>
    </cfRule>
    <cfRule type="cellIs" dxfId="141" priority="28" operator="lessThan">
      <formula>0</formula>
    </cfRule>
    <cfRule type="cellIs" dxfId="140" priority="29" operator="greaterThan">
      <formula>0</formula>
    </cfRule>
  </conditionalFormatting>
  <conditionalFormatting sqref="DD2:DD3">
    <cfRule type="cellIs" dxfId="139" priority="22" operator="equal">
      <formula>0</formula>
    </cfRule>
    <cfRule type="cellIs" dxfId="138" priority="23" operator="equal">
      <formula>0</formula>
    </cfRule>
    <cfRule type="cellIs" dxfId="137" priority="24" operator="lessThan">
      <formula>0</formula>
    </cfRule>
  </conditionalFormatting>
  <conditionalFormatting sqref="DA2:DB3">
    <cfRule type="cellIs" dxfId="136" priority="21" operator="lessThan">
      <formula>4</formula>
    </cfRule>
  </conditionalFormatting>
  <conditionalFormatting sqref="DL1:DO1 DL2:DM3">
    <cfRule type="cellIs" dxfId="135" priority="20" operator="lessThan">
      <formula>3.95</formula>
    </cfRule>
  </conditionalFormatting>
  <conditionalFormatting sqref="DO1:DO3">
    <cfRule type="cellIs" dxfId="134" priority="15" operator="lessThan">
      <formula>0</formula>
    </cfRule>
    <cfRule type="cellIs" dxfId="133" priority="16" operator="lessThan">
      <formula>0</formula>
    </cfRule>
    <cfRule type="cellIs" dxfId="132" priority="17" operator="greaterThan">
      <formula>0</formula>
    </cfRule>
    <cfRule type="cellIs" dxfId="131" priority="18" operator="lessThan">
      <formula>0</formula>
    </cfRule>
    <cfRule type="cellIs" dxfId="130" priority="19" operator="greaterThan">
      <formula>0</formula>
    </cfRule>
  </conditionalFormatting>
  <conditionalFormatting sqref="DO2:DO3">
    <cfRule type="cellIs" dxfId="129" priority="12" operator="equal">
      <formula>0</formula>
    </cfRule>
    <cfRule type="cellIs" dxfId="128" priority="13" operator="equal">
      <formula>0</formula>
    </cfRule>
    <cfRule type="cellIs" dxfId="127" priority="14" operator="lessThan">
      <formula>0</formula>
    </cfRule>
  </conditionalFormatting>
  <conditionalFormatting sqref="DL2:DM3">
    <cfRule type="cellIs" dxfId="126" priority="11" operator="lessThan">
      <formula>4</formula>
    </cfRule>
  </conditionalFormatting>
  <conditionalFormatting sqref="DW1:DZ1 EH1:EK1 EH2:EI3 DW2:DX3">
    <cfRule type="cellIs" dxfId="125" priority="10" operator="lessThan">
      <formula>3.95</formula>
    </cfRule>
  </conditionalFormatting>
  <conditionalFormatting sqref="EK1:EK3 DZ1:DZ3">
    <cfRule type="cellIs" dxfId="124" priority="5" operator="lessThan">
      <formula>0</formula>
    </cfRule>
    <cfRule type="cellIs" dxfId="123" priority="6" operator="lessThan">
      <formula>0</formula>
    </cfRule>
    <cfRule type="cellIs" dxfId="122" priority="7" operator="greaterThan">
      <formula>0</formula>
    </cfRule>
    <cfRule type="cellIs" dxfId="121" priority="8" operator="lessThan">
      <formula>0</formula>
    </cfRule>
    <cfRule type="cellIs" dxfId="120" priority="9" operator="greaterThan">
      <formula>0</formula>
    </cfRule>
  </conditionalFormatting>
  <conditionalFormatting sqref="EK2:EK3 DZ2:DZ3">
    <cfRule type="cellIs" dxfId="119" priority="2" operator="equal">
      <formula>0</formula>
    </cfRule>
    <cfRule type="cellIs" dxfId="118" priority="3" operator="equal">
      <formula>0</formula>
    </cfRule>
    <cfRule type="cellIs" dxfId="117" priority="4" operator="lessThan">
      <formula>0</formula>
    </cfRule>
  </conditionalFormatting>
  <conditionalFormatting sqref="EH2:EI3 DW2:DX3">
    <cfRule type="cellIs" dxfId="116" priority="1" operator="lessThan">
      <formula>4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A115"/>
  <sheetViews>
    <sheetView tabSelected="1" zoomScale="98" zoomScaleNormal="98" workbookViewId="0">
      <pane xSplit="5" ySplit="1" topLeftCell="KV2" activePane="bottomRight" state="frozen"/>
      <selection activeCell="HP2" sqref="HP2"/>
      <selection pane="topRight" activeCell="HP2" sqref="HP2"/>
      <selection pane="bottomLeft" activeCell="HP2" sqref="HP2"/>
      <selection pane="bottomRight" activeCell="A4" sqref="A4:XFD4"/>
    </sheetView>
  </sheetViews>
  <sheetFormatPr defaultRowHeight="17.25"/>
  <cols>
    <col min="1" max="1" width="7.5703125" style="8" customWidth="1"/>
    <col min="2" max="2" width="10.28515625" style="8" customWidth="1"/>
    <col min="3" max="3" width="14.85546875" style="8" customWidth="1"/>
    <col min="4" max="4" width="23.28515625" style="8" customWidth="1"/>
    <col min="5" max="5" width="14.85546875" style="8" customWidth="1"/>
    <col min="6" max="6" width="10.7109375" style="8" customWidth="1"/>
    <col min="7" max="7" width="14.28515625" style="8" customWidth="1"/>
    <col min="8" max="8" width="9.85546875" style="8" customWidth="1"/>
    <col min="9" max="10" width="32.42578125" style="8" customWidth="1"/>
    <col min="11" max="12" width="5.7109375" style="8" customWidth="1"/>
    <col min="13" max="13" width="5" style="8" customWidth="1"/>
    <col min="14" max="14" width="6" style="8" customWidth="1"/>
    <col min="15" max="15" width="5.7109375" style="8" customWidth="1"/>
    <col min="16" max="18" width="5.140625" style="8" customWidth="1"/>
    <col min="19" max="19" width="4.85546875" style="8" customWidth="1"/>
    <col min="20" max="20" width="5.5703125" style="8" customWidth="1"/>
    <col min="21" max="21" width="6.42578125" style="8" customWidth="1"/>
    <col min="22" max="22" width="5.140625" style="8" customWidth="1"/>
    <col min="23" max="33" width="5.85546875" style="8" customWidth="1"/>
    <col min="34" max="44" width="5.140625" style="8" customWidth="1"/>
    <col min="45" max="55" width="5.85546875" style="8" customWidth="1"/>
    <col min="56" max="88" width="5.42578125" style="8" customWidth="1"/>
    <col min="89" max="89" width="5.28515625" style="8" customWidth="1"/>
    <col min="90" max="91" width="7.7109375" style="8" customWidth="1"/>
    <col min="92" max="92" width="6.7109375" style="8" customWidth="1"/>
    <col min="93" max="93" width="5.28515625" style="8" customWidth="1"/>
    <col min="94" max="94" width="21.42578125" style="8" customWidth="1"/>
    <col min="95" max="95" width="4.85546875" style="126" customWidth="1"/>
    <col min="96" max="98" width="5.7109375" style="126" customWidth="1"/>
    <col min="99" max="99" width="5.28515625" style="126" customWidth="1"/>
    <col min="100" max="100" width="22.28515625" style="8" customWidth="1"/>
    <col min="101" max="122" width="5.28515625" style="205" customWidth="1"/>
    <col min="123" max="148" width="5.28515625" style="8" customWidth="1"/>
    <col min="149" max="149" width="9.140625" style="8" customWidth="1"/>
    <col min="150" max="151" width="5" style="8" customWidth="1"/>
    <col min="152" max="162" width="5.42578125" style="8" customWidth="1"/>
    <col min="163" max="173" width="5.140625" style="8" customWidth="1"/>
    <col min="174" max="195" width="5.42578125" style="8" customWidth="1"/>
    <col min="196" max="206" width="6" style="8" customWidth="1"/>
    <col min="207" max="211" width="7.7109375" style="8" customWidth="1"/>
    <col min="212" max="212" width="19.42578125" style="8" customWidth="1"/>
    <col min="213" max="217" width="7.7109375" style="8" customWidth="1"/>
    <col min="218" max="219" width="9.140625" style="8" customWidth="1"/>
    <col min="220" max="220" width="9.140625" style="223" customWidth="1"/>
    <col min="221" max="223" width="9.140625" style="8" customWidth="1"/>
    <col min="224" max="224" width="14.42578125" style="8" customWidth="1"/>
    <col min="225" max="225" width="14.7109375" style="8" customWidth="1"/>
    <col min="226" max="236" width="4.7109375" style="8" customWidth="1"/>
    <col min="237" max="237" width="5.5703125" style="8" customWidth="1"/>
    <col min="238" max="258" width="4.7109375" style="8" customWidth="1"/>
    <col min="259" max="262" width="5.5703125" style="8" customWidth="1"/>
    <col min="263" max="263" width="5.42578125" style="8" customWidth="1"/>
    <col min="264" max="273" width="5.5703125" style="8" customWidth="1"/>
    <col min="274" max="274" width="5.42578125" style="8" customWidth="1"/>
    <col min="275" max="280" width="5.5703125" style="8" customWidth="1"/>
    <col min="281" max="291" width="5.140625" style="8" customWidth="1"/>
    <col min="292" max="324" width="4.7109375" style="8" customWidth="1"/>
    <col min="325" max="329" width="7.7109375" style="8" customWidth="1"/>
    <col min="330" max="330" width="19.28515625" style="8" customWidth="1"/>
    <col min="331" max="331" width="4.7109375" style="8" customWidth="1"/>
    <col min="332" max="332" width="6.28515625" style="8" customWidth="1"/>
    <col min="333" max="333" width="5.7109375" style="8" customWidth="1"/>
    <col min="334" max="334" width="4.5703125" style="8" customWidth="1"/>
    <col min="335" max="338" width="5.7109375" style="8" customWidth="1"/>
    <col min="339" max="339" width="18.7109375" style="8" customWidth="1"/>
    <col min="340" max="16384" width="9.140625" style="8"/>
  </cols>
  <sheetData>
    <row r="1" spans="1:339" ht="171.75" customHeight="1">
      <c r="A1" s="1" t="s">
        <v>0</v>
      </c>
      <c r="B1" s="2" t="s">
        <v>2</v>
      </c>
      <c r="C1" s="2" t="s">
        <v>1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8</v>
      </c>
      <c r="I1" s="1" t="s">
        <v>806</v>
      </c>
      <c r="J1" s="1" t="s">
        <v>7</v>
      </c>
      <c r="K1" s="101" t="s">
        <v>807</v>
      </c>
      <c r="L1" s="101" t="s">
        <v>808</v>
      </c>
      <c r="M1" s="34" t="s">
        <v>31</v>
      </c>
      <c r="N1" s="35" t="s">
        <v>857</v>
      </c>
      <c r="O1" s="35" t="s">
        <v>809</v>
      </c>
      <c r="P1" s="7" t="s">
        <v>810</v>
      </c>
      <c r="Q1" s="102" t="s">
        <v>811</v>
      </c>
      <c r="R1" s="102" t="s">
        <v>812</v>
      </c>
      <c r="S1" s="34" t="s">
        <v>35</v>
      </c>
      <c r="T1" s="35" t="s">
        <v>856</v>
      </c>
      <c r="U1" s="35" t="s">
        <v>813</v>
      </c>
      <c r="V1" s="7" t="s">
        <v>814</v>
      </c>
      <c r="W1" s="4" t="s">
        <v>25</v>
      </c>
      <c r="X1" s="5" t="s">
        <v>217</v>
      </c>
      <c r="Y1" s="5" t="s">
        <v>218</v>
      </c>
      <c r="Z1" s="6" t="s">
        <v>219</v>
      </c>
      <c r="AA1" s="33" t="s">
        <v>815</v>
      </c>
      <c r="AB1" s="97" t="s">
        <v>816</v>
      </c>
      <c r="AC1" s="34" t="s">
        <v>220</v>
      </c>
      <c r="AD1" s="35" t="s">
        <v>221</v>
      </c>
      <c r="AE1" s="36" t="s">
        <v>817</v>
      </c>
      <c r="AF1" s="61" t="s">
        <v>818</v>
      </c>
      <c r="AG1" s="107" t="s">
        <v>819</v>
      </c>
      <c r="AH1" s="4" t="s">
        <v>25</v>
      </c>
      <c r="AI1" s="5" t="s">
        <v>39</v>
      </c>
      <c r="AJ1" s="5" t="s">
        <v>21</v>
      </c>
      <c r="AK1" s="6" t="s">
        <v>22</v>
      </c>
      <c r="AL1" s="33" t="s">
        <v>820</v>
      </c>
      <c r="AM1" s="97" t="s">
        <v>821</v>
      </c>
      <c r="AN1" s="34" t="s">
        <v>40</v>
      </c>
      <c r="AO1" s="35" t="s">
        <v>41</v>
      </c>
      <c r="AP1" s="40" t="s">
        <v>822</v>
      </c>
      <c r="AQ1" s="70" t="s">
        <v>823</v>
      </c>
      <c r="AR1" s="72" t="s">
        <v>824</v>
      </c>
      <c r="AS1" s="4" t="s">
        <v>25</v>
      </c>
      <c r="AT1" s="5" t="s">
        <v>14</v>
      </c>
      <c r="AU1" s="5" t="s">
        <v>15</v>
      </c>
      <c r="AV1" s="6" t="s">
        <v>16</v>
      </c>
      <c r="AW1" s="33" t="s">
        <v>825</v>
      </c>
      <c r="AX1" s="97" t="s">
        <v>826</v>
      </c>
      <c r="AY1" s="34" t="s">
        <v>26</v>
      </c>
      <c r="AZ1" s="35" t="s">
        <v>27</v>
      </c>
      <c r="BA1" s="36" t="s">
        <v>827</v>
      </c>
      <c r="BB1" s="61" t="s">
        <v>828</v>
      </c>
      <c r="BC1" s="69" t="s">
        <v>829</v>
      </c>
      <c r="BD1" s="4" t="s">
        <v>25</v>
      </c>
      <c r="BE1" s="5" t="s">
        <v>11</v>
      </c>
      <c r="BF1" s="5" t="s">
        <v>12</v>
      </c>
      <c r="BG1" s="6" t="s">
        <v>13</v>
      </c>
      <c r="BH1" s="33" t="s">
        <v>830</v>
      </c>
      <c r="BI1" s="97" t="s">
        <v>831</v>
      </c>
      <c r="BJ1" s="34" t="s">
        <v>28</v>
      </c>
      <c r="BK1" s="35" t="s">
        <v>29</v>
      </c>
      <c r="BL1" s="36" t="s">
        <v>832</v>
      </c>
      <c r="BM1" s="61" t="s">
        <v>833</v>
      </c>
      <c r="BN1" s="67" t="s">
        <v>834</v>
      </c>
      <c r="BO1" s="4" t="s">
        <v>25</v>
      </c>
      <c r="BP1" s="5" t="s">
        <v>48</v>
      </c>
      <c r="BQ1" s="5" t="s">
        <v>49</v>
      </c>
      <c r="BR1" s="6" t="s">
        <v>50</v>
      </c>
      <c r="BS1" s="33" t="s">
        <v>835</v>
      </c>
      <c r="BT1" s="97" t="s">
        <v>836</v>
      </c>
      <c r="BU1" s="34" t="s">
        <v>51</v>
      </c>
      <c r="BV1" s="35" t="s">
        <v>52</v>
      </c>
      <c r="BW1" s="40" t="s">
        <v>837</v>
      </c>
      <c r="BX1" s="61" t="s">
        <v>838</v>
      </c>
      <c r="BY1" s="74" t="s">
        <v>839</v>
      </c>
      <c r="BZ1" s="4" t="s">
        <v>25</v>
      </c>
      <c r="CA1" s="5" t="s">
        <v>60</v>
      </c>
      <c r="CB1" s="5" t="s">
        <v>61</v>
      </c>
      <c r="CC1" s="6" t="s">
        <v>62</v>
      </c>
      <c r="CD1" s="33" t="s">
        <v>853</v>
      </c>
      <c r="CE1" s="97" t="s">
        <v>852</v>
      </c>
      <c r="CF1" s="34" t="s">
        <v>64</v>
      </c>
      <c r="CG1" s="35" t="s">
        <v>840</v>
      </c>
      <c r="CH1" s="36" t="s">
        <v>841</v>
      </c>
      <c r="CI1" s="61" t="s">
        <v>842</v>
      </c>
      <c r="CJ1" s="69" t="s">
        <v>843</v>
      </c>
      <c r="CK1" s="88" t="s">
        <v>77</v>
      </c>
      <c r="CL1" s="84" t="s">
        <v>758</v>
      </c>
      <c r="CM1" s="84" t="s">
        <v>858</v>
      </c>
      <c r="CN1" s="84" t="s">
        <v>759</v>
      </c>
      <c r="CO1" s="122" t="s">
        <v>79</v>
      </c>
      <c r="CP1" s="123" t="s">
        <v>492</v>
      </c>
      <c r="CQ1" s="121" t="s">
        <v>729</v>
      </c>
      <c r="CR1" s="121" t="s">
        <v>760</v>
      </c>
      <c r="CS1" s="121" t="s">
        <v>772</v>
      </c>
      <c r="CT1" s="121" t="s">
        <v>761</v>
      </c>
      <c r="CU1" s="121" t="s">
        <v>731</v>
      </c>
      <c r="CV1" s="118" t="s">
        <v>768</v>
      </c>
      <c r="CW1" s="190" t="s">
        <v>25</v>
      </c>
      <c r="CX1" s="191" t="s">
        <v>862</v>
      </c>
      <c r="CY1" s="191" t="s">
        <v>863</v>
      </c>
      <c r="CZ1" s="192" t="s">
        <v>864</v>
      </c>
      <c r="DA1" s="193" t="s">
        <v>865</v>
      </c>
      <c r="DB1" s="193" t="s">
        <v>866</v>
      </c>
      <c r="DC1" s="194" t="s">
        <v>867</v>
      </c>
      <c r="DD1" s="195" t="s">
        <v>868</v>
      </c>
      <c r="DE1" s="195" t="s">
        <v>869</v>
      </c>
      <c r="DF1" s="196" t="s">
        <v>870</v>
      </c>
      <c r="DG1" s="196" t="s">
        <v>871</v>
      </c>
      <c r="DH1" s="190" t="s">
        <v>25</v>
      </c>
      <c r="DI1" s="191" t="s">
        <v>872</v>
      </c>
      <c r="DJ1" s="191" t="s">
        <v>873</v>
      </c>
      <c r="DK1" s="192" t="s">
        <v>874</v>
      </c>
      <c r="DL1" s="193" t="s">
        <v>875</v>
      </c>
      <c r="DM1" s="193" t="s">
        <v>876</v>
      </c>
      <c r="DN1" s="194" t="s">
        <v>877</v>
      </c>
      <c r="DO1" s="195" t="s">
        <v>878</v>
      </c>
      <c r="DP1" s="195" t="s">
        <v>879</v>
      </c>
      <c r="DQ1" s="196" t="s">
        <v>880</v>
      </c>
      <c r="DR1" s="196" t="s">
        <v>881</v>
      </c>
      <c r="DS1" s="197" t="s">
        <v>882</v>
      </c>
      <c r="DT1" s="197" t="s">
        <v>883</v>
      </c>
      <c r="DU1" s="194" t="s">
        <v>860</v>
      </c>
      <c r="DV1" s="195" t="s">
        <v>884</v>
      </c>
      <c r="DW1" s="195" t="s">
        <v>861</v>
      </c>
      <c r="DX1" s="196" t="s">
        <v>885</v>
      </c>
      <c r="DY1" s="196" t="s">
        <v>886</v>
      </c>
      <c r="DZ1" s="190" t="s">
        <v>25</v>
      </c>
      <c r="EA1" s="191" t="s">
        <v>888</v>
      </c>
      <c r="EB1" s="191" t="s">
        <v>889</v>
      </c>
      <c r="EC1" s="192" t="s">
        <v>887</v>
      </c>
      <c r="ED1" s="193" t="s">
        <v>891</v>
      </c>
      <c r="EE1" s="193" t="s">
        <v>890</v>
      </c>
      <c r="EF1" s="194" t="s">
        <v>892</v>
      </c>
      <c r="EG1" s="195" t="s">
        <v>45</v>
      </c>
      <c r="EH1" s="195" t="s">
        <v>893</v>
      </c>
      <c r="EI1" s="196" t="s">
        <v>894</v>
      </c>
      <c r="EJ1" s="196" t="s">
        <v>895</v>
      </c>
      <c r="EK1" s="190" t="s">
        <v>25</v>
      </c>
      <c r="EL1" s="191" t="s">
        <v>896</v>
      </c>
      <c r="EM1" s="191" t="s">
        <v>897</v>
      </c>
      <c r="EN1" s="192" t="s">
        <v>898</v>
      </c>
      <c r="EO1" s="193" t="s">
        <v>899</v>
      </c>
      <c r="EP1" s="193" t="s">
        <v>900</v>
      </c>
      <c r="EQ1" s="194" t="s">
        <v>83</v>
      </c>
      <c r="ER1" s="195" t="s">
        <v>84</v>
      </c>
      <c r="ES1" s="195" t="s">
        <v>901</v>
      </c>
      <c r="ET1" s="196" t="s">
        <v>902</v>
      </c>
      <c r="EU1" s="196" t="s">
        <v>903</v>
      </c>
      <c r="EV1" s="190" t="s">
        <v>25</v>
      </c>
      <c r="EW1" s="191" t="s">
        <v>904</v>
      </c>
      <c r="EX1" s="191" t="s">
        <v>905</v>
      </c>
      <c r="EY1" s="192" t="s">
        <v>906</v>
      </c>
      <c r="EZ1" s="193" t="s">
        <v>907</v>
      </c>
      <c r="FA1" s="193" t="s">
        <v>908</v>
      </c>
      <c r="FB1" s="194" t="s">
        <v>909</v>
      </c>
      <c r="FC1" s="195" t="s">
        <v>910</v>
      </c>
      <c r="FD1" s="195" t="s">
        <v>911</v>
      </c>
      <c r="FE1" s="196" t="s">
        <v>912</v>
      </c>
      <c r="FF1" s="196" t="s">
        <v>913</v>
      </c>
      <c r="FG1" s="190" t="s">
        <v>25</v>
      </c>
      <c r="FH1" s="191" t="s">
        <v>914</v>
      </c>
      <c r="FI1" s="191" t="s">
        <v>915</v>
      </c>
      <c r="FJ1" s="192" t="s">
        <v>916</v>
      </c>
      <c r="FK1" s="193" t="s">
        <v>917</v>
      </c>
      <c r="FL1" s="193" t="s">
        <v>918</v>
      </c>
      <c r="FM1" s="194" t="s">
        <v>116</v>
      </c>
      <c r="FN1" s="195" t="s">
        <v>117</v>
      </c>
      <c r="FO1" s="195" t="s">
        <v>919</v>
      </c>
      <c r="FP1" s="196" t="s">
        <v>920</v>
      </c>
      <c r="FQ1" s="196" t="s">
        <v>921</v>
      </c>
      <c r="FR1" s="190" t="s">
        <v>25</v>
      </c>
      <c r="FS1" s="191" t="s">
        <v>922</v>
      </c>
      <c r="FT1" s="191" t="s">
        <v>923</v>
      </c>
      <c r="FU1" s="192" t="s">
        <v>924</v>
      </c>
      <c r="FV1" s="193" t="s">
        <v>925</v>
      </c>
      <c r="FW1" s="193" t="s">
        <v>926</v>
      </c>
      <c r="FX1" s="194" t="s">
        <v>126</v>
      </c>
      <c r="FY1" s="195" t="s">
        <v>927</v>
      </c>
      <c r="FZ1" s="195" t="s">
        <v>928</v>
      </c>
      <c r="GA1" s="196" t="s">
        <v>929</v>
      </c>
      <c r="GB1" s="196" t="s">
        <v>930</v>
      </c>
      <c r="GC1" s="190" t="s">
        <v>25</v>
      </c>
      <c r="GD1" s="191" t="s">
        <v>931</v>
      </c>
      <c r="GE1" s="191" t="s">
        <v>932</v>
      </c>
      <c r="GF1" s="192" t="s">
        <v>933</v>
      </c>
      <c r="GG1" s="193" t="s">
        <v>934</v>
      </c>
      <c r="GH1" s="193" t="s">
        <v>935</v>
      </c>
      <c r="GI1" s="194" t="s">
        <v>936</v>
      </c>
      <c r="GJ1" s="195" t="s">
        <v>937</v>
      </c>
      <c r="GK1" s="195" t="s">
        <v>938</v>
      </c>
      <c r="GL1" s="196" t="s">
        <v>939</v>
      </c>
      <c r="GM1" s="196" t="s">
        <v>940</v>
      </c>
      <c r="GN1" s="190" t="s">
        <v>25</v>
      </c>
      <c r="GO1" s="191" t="s">
        <v>941</v>
      </c>
      <c r="GP1" s="191" t="s">
        <v>942</v>
      </c>
      <c r="GQ1" s="192" t="s">
        <v>943</v>
      </c>
      <c r="GR1" s="193" t="s">
        <v>944</v>
      </c>
      <c r="GS1" s="193" t="s">
        <v>945</v>
      </c>
      <c r="GT1" s="194" t="s">
        <v>946</v>
      </c>
      <c r="GU1" s="195" t="s">
        <v>947</v>
      </c>
      <c r="GV1" s="195" t="s">
        <v>948</v>
      </c>
      <c r="GW1" s="196" t="s">
        <v>949</v>
      </c>
      <c r="GX1" s="196" t="s">
        <v>950</v>
      </c>
      <c r="GY1" s="88" t="s">
        <v>951</v>
      </c>
      <c r="GZ1" s="84" t="s">
        <v>952</v>
      </c>
      <c r="HA1" s="84" t="s">
        <v>953</v>
      </c>
      <c r="HB1" s="84" t="s">
        <v>954</v>
      </c>
      <c r="HC1" s="122" t="s">
        <v>955</v>
      </c>
      <c r="HD1" s="123" t="s">
        <v>956</v>
      </c>
      <c r="HE1" s="121" t="s">
        <v>729</v>
      </c>
      <c r="HF1" s="121" t="s">
        <v>760</v>
      </c>
      <c r="HG1" s="121" t="s">
        <v>772</v>
      </c>
      <c r="HH1" s="121" t="s">
        <v>761</v>
      </c>
      <c r="HI1" s="121" t="s">
        <v>731</v>
      </c>
      <c r="HJ1" s="219" t="s">
        <v>979</v>
      </c>
      <c r="HK1" s="121" t="s">
        <v>980</v>
      </c>
      <c r="HL1" s="222" t="s">
        <v>981</v>
      </c>
      <c r="HM1" s="121" t="s">
        <v>982</v>
      </c>
      <c r="HN1" s="121" t="s">
        <v>983</v>
      </c>
      <c r="HO1" s="121" t="s">
        <v>984</v>
      </c>
      <c r="HP1" s="217" t="s">
        <v>978</v>
      </c>
      <c r="HQ1" s="218" t="s">
        <v>985</v>
      </c>
      <c r="HR1" s="4" t="s">
        <v>25</v>
      </c>
      <c r="HS1" s="5" t="s">
        <v>1025</v>
      </c>
      <c r="HT1" s="5" t="s">
        <v>1026</v>
      </c>
      <c r="HU1" s="6" t="s">
        <v>1027</v>
      </c>
      <c r="HV1" s="33" t="s">
        <v>1048</v>
      </c>
      <c r="HW1" s="33" t="s">
        <v>1049</v>
      </c>
      <c r="HX1" s="34" t="s">
        <v>1030</v>
      </c>
      <c r="HY1" s="35" t="s">
        <v>1031</v>
      </c>
      <c r="HZ1" s="35" t="s">
        <v>1050</v>
      </c>
      <c r="IA1" s="61" t="s">
        <v>1051</v>
      </c>
      <c r="IB1" s="61" t="s">
        <v>1052</v>
      </c>
      <c r="IC1" s="4" t="s">
        <v>25</v>
      </c>
      <c r="ID1" s="5" t="s">
        <v>1035</v>
      </c>
      <c r="IE1" s="5" t="s">
        <v>1036</v>
      </c>
      <c r="IF1" s="6" t="s">
        <v>1037</v>
      </c>
      <c r="IG1" s="33" t="s">
        <v>1053</v>
      </c>
      <c r="IH1" s="33" t="s">
        <v>1054</v>
      </c>
      <c r="II1" s="34" t="s">
        <v>1040</v>
      </c>
      <c r="IJ1" s="35" t="s">
        <v>1041</v>
      </c>
      <c r="IK1" s="35" t="s">
        <v>1055</v>
      </c>
      <c r="IL1" s="61" t="s">
        <v>1056</v>
      </c>
      <c r="IM1" s="69" t="s">
        <v>1057</v>
      </c>
      <c r="IN1" s="4" t="s">
        <v>25</v>
      </c>
      <c r="IO1" s="5" t="s">
        <v>1017</v>
      </c>
      <c r="IP1" s="5" t="s">
        <v>1018</v>
      </c>
      <c r="IQ1" s="6" t="s">
        <v>1019</v>
      </c>
      <c r="IR1" s="33" t="s">
        <v>1064</v>
      </c>
      <c r="IS1" s="33" t="s">
        <v>1065</v>
      </c>
      <c r="IT1" s="34" t="s">
        <v>1022</v>
      </c>
      <c r="IU1" s="35" t="s">
        <v>1023</v>
      </c>
      <c r="IV1" s="35" t="s">
        <v>1066</v>
      </c>
      <c r="IW1" s="61" t="s">
        <v>1067</v>
      </c>
      <c r="IX1" s="69" t="s">
        <v>1068</v>
      </c>
      <c r="IY1" s="271" t="s">
        <v>25</v>
      </c>
      <c r="IZ1" s="272" t="s">
        <v>1059</v>
      </c>
      <c r="JA1" s="272" t="s">
        <v>1060</v>
      </c>
      <c r="JB1" s="272" t="s">
        <v>1061</v>
      </c>
      <c r="JC1" s="287" t="s">
        <v>1069</v>
      </c>
      <c r="JD1" s="273" t="s">
        <v>1070</v>
      </c>
      <c r="JE1" s="274" t="s">
        <v>1062</v>
      </c>
      <c r="JF1" s="275" t="s">
        <v>1063</v>
      </c>
      <c r="JG1" s="275" t="s">
        <v>1071</v>
      </c>
      <c r="JH1" s="277" t="s">
        <v>1072</v>
      </c>
      <c r="JI1" s="278" t="s">
        <v>1073</v>
      </c>
      <c r="JJ1" s="271" t="s">
        <v>25</v>
      </c>
      <c r="JK1" s="272" t="s">
        <v>1078</v>
      </c>
      <c r="JL1" s="272" t="s">
        <v>1086</v>
      </c>
      <c r="JM1" s="272" t="s">
        <v>1087</v>
      </c>
      <c r="JN1" s="287" t="s">
        <v>1085</v>
      </c>
      <c r="JO1" s="273" t="s">
        <v>1082</v>
      </c>
      <c r="JP1" s="274" t="s">
        <v>1079</v>
      </c>
      <c r="JQ1" s="275" t="s">
        <v>1080</v>
      </c>
      <c r="JR1" s="275" t="s">
        <v>1081</v>
      </c>
      <c r="JS1" s="277" t="s">
        <v>1083</v>
      </c>
      <c r="JT1" s="278" t="s">
        <v>1084</v>
      </c>
      <c r="JU1" s="271" t="s">
        <v>25</v>
      </c>
      <c r="JV1" s="272" t="s">
        <v>1097</v>
      </c>
      <c r="JW1" s="272" t="s">
        <v>1098</v>
      </c>
      <c r="JX1" s="272" t="s">
        <v>1099</v>
      </c>
      <c r="JY1" s="273" t="s">
        <v>1100</v>
      </c>
      <c r="JZ1" s="273" t="s">
        <v>1101</v>
      </c>
      <c r="KA1" s="274" t="s">
        <v>1102</v>
      </c>
      <c r="KB1" s="275" t="s">
        <v>1103</v>
      </c>
      <c r="KC1" s="276" t="s">
        <v>1104</v>
      </c>
      <c r="KD1" s="277" t="s">
        <v>1105</v>
      </c>
      <c r="KE1" s="278" t="s">
        <v>1105</v>
      </c>
      <c r="KF1" s="4" t="s">
        <v>25</v>
      </c>
      <c r="KG1" s="5" t="s">
        <v>1106</v>
      </c>
      <c r="KH1" s="5" t="s">
        <v>1107</v>
      </c>
      <c r="KI1" s="6" t="s">
        <v>1108</v>
      </c>
      <c r="KJ1" s="33" t="s">
        <v>1109</v>
      </c>
      <c r="KK1" s="33" t="s">
        <v>1110</v>
      </c>
      <c r="KL1" s="34" t="s">
        <v>1111</v>
      </c>
      <c r="KM1" s="35" t="s">
        <v>1112</v>
      </c>
      <c r="KN1" s="40" t="s">
        <v>1113</v>
      </c>
      <c r="KO1" s="61" t="s">
        <v>1114</v>
      </c>
      <c r="KP1" s="69" t="s">
        <v>1114</v>
      </c>
      <c r="KQ1" s="271" t="s">
        <v>25</v>
      </c>
      <c r="KR1" s="272" t="s">
        <v>1115</v>
      </c>
      <c r="KS1" s="272" t="s">
        <v>1116</v>
      </c>
      <c r="KT1" s="272" t="s">
        <v>1117</v>
      </c>
      <c r="KU1" s="273" t="s">
        <v>1118</v>
      </c>
      <c r="KV1" s="273" t="s">
        <v>1119</v>
      </c>
      <c r="KW1" s="274" t="s">
        <v>1120</v>
      </c>
      <c r="KX1" s="275" t="s">
        <v>1121</v>
      </c>
      <c r="KY1" s="276" t="s">
        <v>1122</v>
      </c>
      <c r="KZ1" s="277" t="s">
        <v>1118</v>
      </c>
      <c r="LA1" s="278" t="s">
        <v>1123</v>
      </c>
      <c r="LB1" s="4" t="s">
        <v>25</v>
      </c>
      <c r="LC1" s="5" t="s">
        <v>1000</v>
      </c>
      <c r="LD1" s="5" t="s">
        <v>1001</v>
      </c>
      <c r="LE1" s="6" t="s">
        <v>1002</v>
      </c>
      <c r="LF1" s="33" t="s">
        <v>1003</v>
      </c>
      <c r="LG1" s="33" t="s">
        <v>1004</v>
      </c>
      <c r="LH1" s="34" t="s">
        <v>1005</v>
      </c>
      <c r="LI1" s="35" t="s">
        <v>1006</v>
      </c>
      <c r="LJ1" s="40" t="s">
        <v>1007</v>
      </c>
      <c r="LK1" s="61" t="s">
        <v>1003</v>
      </c>
      <c r="LL1" s="69" t="s">
        <v>1003</v>
      </c>
      <c r="LM1" s="88" t="s">
        <v>1132</v>
      </c>
      <c r="LN1" s="84" t="s">
        <v>1133</v>
      </c>
      <c r="LO1" s="84" t="s">
        <v>1134</v>
      </c>
      <c r="LP1" s="84" t="s">
        <v>1135</v>
      </c>
      <c r="LQ1" s="122" t="s">
        <v>1145</v>
      </c>
      <c r="LR1" s="217" t="s">
        <v>1136</v>
      </c>
      <c r="LS1" s="326" t="s">
        <v>1137</v>
      </c>
      <c r="LT1" s="327" t="s">
        <v>1138</v>
      </c>
      <c r="LU1" s="328" t="s">
        <v>1139</v>
      </c>
      <c r="LV1" s="219" t="s">
        <v>1140</v>
      </c>
      <c r="LW1" s="211" t="s">
        <v>1141</v>
      </c>
      <c r="LX1" s="329" t="s">
        <v>1142</v>
      </c>
      <c r="LY1" s="84" t="s">
        <v>1143</v>
      </c>
      <c r="LZ1" s="36" t="s">
        <v>1146</v>
      </c>
      <c r="MA1" s="217" t="s">
        <v>1144</v>
      </c>
    </row>
    <row r="2" spans="1:339" s="231" customFormat="1" ht="18">
      <c r="A2" s="10">
        <v>1</v>
      </c>
      <c r="B2" s="76" t="s">
        <v>90</v>
      </c>
      <c r="C2" s="77" t="s">
        <v>129</v>
      </c>
      <c r="D2" s="78" t="s">
        <v>70</v>
      </c>
      <c r="E2" s="79" t="s">
        <v>69</v>
      </c>
      <c r="F2" s="9"/>
      <c r="G2" s="80" t="s">
        <v>91</v>
      </c>
      <c r="H2" s="50" t="s">
        <v>17</v>
      </c>
      <c r="I2" s="82" t="s">
        <v>100</v>
      </c>
      <c r="J2" s="82" t="s">
        <v>774</v>
      </c>
      <c r="K2" s="12"/>
      <c r="L2" s="28" t="str">
        <f>TEXT(K2,"0.0")</f>
        <v>0.0</v>
      </c>
      <c r="M2" s="32" t="str">
        <f t="shared" ref="M2" si="0">IF(K2&gt;=8.5,"A",IF(K2&gt;=8,"B+",IF(K2&gt;=7,"B",IF(K2&gt;=6.5,"C+",IF(K2&gt;=5.5,"C",IF(K2&gt;=5,"D+",IF(K2&gt;=4,"D","F")))))))</f>
        <v>F</v>
      </c>
      <c r="N2" s="39">
        <f t="shared" ref="N2" si="1">IF(M2="A",4,IF(M2="B+",3.5,IF(M2="B",3,IF(M2="C+",2.5,IF(M2="C",2,IF(M2="D+",1.5,IF(M2="D",1,0)))))))</f>
        <v>0</v>
      </c>
      <c r="O2" s="37" t="str">
        <f>TEXT(N2,"0.0")</f>
        <v>0.0</v>
      </c>
      <c r="P2" s="11"/>
      <c r="Q2" s="89"/>
      <c r="R2" s="28" t="str">
        <f>TEXT(Q2,"0.0")</f>
        <v>0.0</v>
      </c>
      <c r="S2" s="32" t="str">
        <f t="shared" ref="S2" si="2">IF(Q2&gt;=8.5,"A",IF(Q2&gt;=8,"B+",IF(Q2&gt;=7,"B",IF(Q2&gt;=6.5,"C+",IF(Q2&gt;=5.5,"C",IF(Q2&gt;=5,"D+",IF(Q2&gt;=4,"D","F")))))))</f>
        <v>F</v>
      </c>
      <c r="T2" s="39">
        <f t="shared" ref="T2" si="3">IF(S2="A",4,IF(S2="B+",3.5,IF(S2="B",3,IF(S2="C+",2.5,IF(S2="C",2,IF(S2="D+",1.5,IF(S2="D",1,0)))))))</f>
        <v>0</v>
      </c>
      <c r="U2" s="37" t="str">
        <f>TEXT(T2,"0.0")</f>
        <v>0.0</v>
      </c>
      <c r="V2" s="11"/>
      <c r="W2" s="96">
        <v>0</v>
      </c>
      <c r="X2" s="24"/>
      <c r="Y2" s="25"/>
      <c r="Z2" s="27">
        <f t="shared" ref="Z2:Z29" si="4">ROUND((W2*0.4+X2*0.6),1)</f>
        <v>0</v>
      </c>
      <c r="AA2" s="28">
        <f t="shared" ref="AA2:AA29" si="5">ROUND(MAX((W2*0.4+X2*0.6),(W2*0.4+Y2*0.6)),1)</f>
        <v>0</v>
      </c>
      <c r="AB2" s="28" t="str">
        <f>TEXT(AA2,"0.0")</f>
        <v>0.0</v>
      </c>
      <c r="AC2" s="32" t="str">
        <f t="shared" ref="AC2" si="6">IF(AA2&gt;=8.5,"A",IF(AA2&gt;=8,"B+",IF(AA2&gt;=7,"B",IF(AA2&gt;=6.5,"C+",IF(AA2&gt;=5.5,"C",IF(AA2&gt;=5,"D+",IF(AA2&gt;=4,"D","F")))))))</f>
        <v>F</v>
      </c>
      <c r="AD2" s="30">
        <f t="shared" ref="AD2" si="7">IF(AC2="A",4,IF(AC2="B+",3.5,IF(AC2="B",3,IF(AC2="C+",2.5,IF(AC2="C",2,IF(AC2="D+",1.5,IF(AC2="D",1,0)))))))</f>
        <v>0</v>
      </c>
      <c r="AE2" s="37" t="str">
        <f>TEXT(AD2,"0.0")</f>
        <v>0.0</v>
      </c>
      <c r="AF2" s="64"/>
      <c r="AG2" s="68"/>
      <c r="AH2" s="96">
        <v>0</v>
      </c>
      <c r="AI2" s="24"/>
      <c r="AJ2" s="25"/>
      <c r="AK2" s="27">
        <f t="shared" ref="AK2" si="8">ROUND((AH2*0.4+AI2*0.6),1)</f>
        <v>0</v>
      </c>
      <c r="AL2" s="28">
        <f t="shared" ref="AL2" si="9">ROUND(MAX((AH2*0.4+AI2*0.6),(AH2*0.4+AJ2*0.6)),1)</f>
        <v>0</v>
      </c>
      <c r="AM2" s="28" t="str">
        <f>TEXT(AL2,"0.0")</f>
        <v>0.0</v>
      </c>
      <c r="AN2" s="32" t="str">
        <f t="shared" ref="AN2" si="10">IF(AL2&gt;=8.5,"A",IF(AL2&gt;=8,"B+",IF(AL2&gt;=7,"B",IF(AL2&gt;=6.5,"C+",IF(AL2&gt;=5.5,"C",IF(AL2&gt;=5,"D+",IF(AL2&gt;=4,"D","F")))))))</f>
        <v>F</v>
      </c>
      <c r="AO2" s="30">
        <f t="shared" ref="AO2" si="11">IF(AN2="A",4,IF(AN2="B+",3.5,IF(AN2="B",3,IF(AN2="C+",2.5,IF(AN2="C",2,IF(AN2="D+",1.5,IF(AN2="D",1,0)))))))</f>
        <v>0</v>
      </c>
      <c r="AP2" s="37" t="str">
        <f>TEXT(AO2,"0.0")</f>
        <v>0.0</v>
      </c>
      <c r="AQ2" s="71"/>
      <c r="AR2" s="73"/>
      <c r="AS2" s="21">
        <v>7.2</v>
      </c>
      <c r="AT2" s="24">
        <v>7</v>
      </c>
      <c r="AU2" s="25"/>
      <c r="AV2" s="27">
        <f>ROUND((AS2*0.4+AT2*0.6),1)</f>
        <v>7.1</v>
      </c>
      <c r="AW2" s="28">
        <f>ROUND(MAX((AS2*0.4+AT2*0.6),(AS2*0.4+AU2*0.6)),1)</f>
        <v>7.1</v>
      </c>
      <c r="AX2" s="28" t="str">
        <f>TEXT(AW2,"0.0")</f>
        <v>7.1</v>
      </c>
      <c r="AY2" s="32" t="str">
        <f>IF(AW2&gt;=8.5,"A",IF(AW2&gt;=8,"B+",IF(AW2&gt;=7,"B",IF(AW2&gt;=6.5,"C+",IF(AW2&gt;=5.5,"C",IF(AW2&gt;=5,"D+",IF(AW2&gt;=4,"D","F")))))))</f>
        <v>B</v>
      </c>
      <c r="AZ2" s="30">
        <f>IF(AY2="A",4,IF(AY2="B+",3.5,IF(AY2="B",3,IF(AY2="C+",2.5,IF(AY2="C",2,IF(AY2="D+",1.5,IF(AY2="D",1,0)))))))</f>
        <v>3</v>
      </c>
      <c r="BA2" s="37" t="str">
        <f>TEXT(AZ2,"0.0")</f>
        <v>3.0</v>
      </c>
      <c r="BB2" s="64">
        <v>3</v>
      </c>
      <c r="BC2" s="68">
        <v>3</v>
      </c>
      <c r="BD2" s="21">
        <v>5</v>
      </c>
      <c r="BE2" s="24">
        <v>6</v>
      </c>
      <c r="BF2" s="25"/>
      <c r="BG2" s="27">
        <f>ROUND((BD2*0.4+BE2*0.6),1)</f>
        <v>5.6</v>
      </c>
      <c r="BH2" s="28">
        <f>ROUND(MAX((BD2*0.4+BE2*0.6),(BD2*0.4+BF2*0.6)),1)</f>
        <v>5.6</v>
      </c>
      <c r="BI2" s="28" t="str">
        <f>TEXT(BH2,"0.0")</f>
        <v>5.6</v>
      </c>
      <c r="BJ2" s="32" t="str">
        <f>IF(BH2&gt;=8.5,"A",IF(BH2&gt;=8,"B+",IF(BH2&gt;=7,"B",IF(BH2&gt;=6.5,"C+",IF(BH2&gt;=5.5,"C",IF(BH2&gt;=5,"D+",IF(BH2&gt;=4,"D","F")))))))</f>
        <v>C</v>
      </c>
      <c r="BK2" s="30">
        <f>IF(BJ2="A",4,IF(BJ2="B+",3.5,IF(BJ2="B",3,IF(BJ2="C+",2.5,IF(BJ2="C",2,IF(BJ2="D+",1.5,IF(BJ2="D",1,0)))))))</f>
        <v>2</v>
      </c>
      <c r="BL2" s="37" t="str">
        <f>TEXT(BK2,"0.0")</f>
        <v>2.0</v>
      </c>
      <c r="BM2" s="64">
        <v>3</v>
      </c>
      <c r="BN2" s="68">
        <v>3</v>
      </c>
      <c r="BO2" s="21">
        <v>7.1</v>
      </c>
      <c r="BP2" s="24">
        <v>7</v>
      </c>
      <c r="BQ2" s="25"/>
      <c r="BR2" s="27">
        <f t="shared" ref="BR2:BR8" si="12">ROUND((BO2*0.4+BP2*0.6),1)</f>
        <v>7</v>
      </c>
      <c r="BS2" s="28">
        <f t="shared" ref="BS2:BS8" si="13">ROUND(MAX((BO2*0.4+BP2*0.6),(BO2*0.4+BQ2*0.6)),1)</f>
        <v>7</v>
      </c>
      <c r="BT2" s="28" t="str">
        <f>TEXT(BS2,"0.0")</f>
        <v>7.0</v>
      </c>
      <c r="BU2" s="32" t="str">
        <f t="shared" ref="BU2:BU8" si="14">IF(BS2&gt;=8.5,"A",IF(BS2&gt;=8,"B+",IF(BS2&gt;=7,"B",IF(BS2&gt;=6.5,"C+",IF(BS2&gt;=5.5,"C",IF(BS2&gt;=5,"D+",IF(BS2&gt;=4,"D","F")))))))</f>
        <v>B</v>
      </c>
      <c r="BV2" s="66">
        <f t="shared" ref="BV2:BV8" si="15">IF(BU2="A",4,IF(BU2="B+",3.5,IF(BU2="B",3,IF(BU2="C+",2.5,IF(BU2="C",2,IF(BU2="D+",1.5,IF(BU2="D",1,0)))))))</f>
        <v>3</v>
      </c>
      <c r="BW2" s="37" t="str">
        <f>TEXT(BV2,"0.0")</f>
        <v>3.0</v>
      </c>
      <c r="BX2" s="64">
        <v>2</v>
      </c>
      <c r="BY2" s="75">
        <v>2</v>
      </c>
      <c r="BZ2" s="96">
        <v>8.8000000000000007</v>
      </c>
      <c r="CA2" s="106">
        <v>9</v>
      </c>
      <c r="CB2" s="25"/>
      <c r="CC2" s="27">
        <f>ROUND((BZ2*0.4+CA2*0.6),1)</f>
        <v>8.9</v>
      </c>
      <c r="CD2" s="28">
        <f>ROUND(MAX((BZ2*0.4+CA2*0.6),(BZ2*0.4+CB2*0.6)),1)</f>
        <v>8.9</v>
      </c>
      <c r="CE2" s="28" t="str">
        <f>TEXT(CD2,"0.0")</f>
        <v>8.9</v>
      </c>
      <c r="CF2" s="32" t="str">
        <f>IF(CD2&gt;=8.5,"A",IF(CD2&gt;=8,"B+",IF(CD2&gt;=7,"B",IF(CD2&gt;=6.5,"C+",IF(CD2&gt;=5.5,"C",IF(CD2&gt;=5,"D+",IF(CD2&gt;=4,"D","F")))))))</f>
        <v>A</v>
      </c>
      <c r="CG2" s="30">
        <f>IF(CF2="A",4,IF(CF2="B+",3.5,IF(CF2="B",3,IF(CF2="C+",2.5,IF(CF2="C",2,IF(CF2="D+",1.5,IF(CF2="D",1,0)))))))</f>
        <v>4</v>
      </c>
      <c r="CH2" s="37" t="str">
        <f>TEXT(CG2,"0.0")</f>
        <v>4.0</v>
      </c>
      <c r="CI2" s="64">
        <v>3</v>
      </c>
      <c r="CJ2" s="68">
        <v>3</v>
      </c>
      <c r="CK2" s="85">
        <f>AQ2+AF2+BB2+BM2+BX2+CI2</f>
        <v>11</v>
      </c>
      <c r="CL2" s="86">
        <f t="shared" ref="CL2:CL29" si="16">(AL2*AQ2+AA2*AF2+AW2*BB2+BH2*BM2+BS2*BX2+CD2*CI2)/CK2</f>
        <v>7.1636363636363631</v>
      </c>
      <c r="CM2" s="124" t="str">
        <f>TEXT(CL2,"0.00")</f>
        <v>7.16</v>
      </c>
      <c r="CN2" s="86">
        <f t="shared" ref="CN2:CN29" si="17">(AO2*AQ2+AD2*AF2+AZ2*BB2+BK2*BM2+BV2*BX2+CG2*CI2)/CK2</f>
        <v>3</v>
      </c>
      <c r="CO2" s="124" t="str">
        <f>TEXT(CN2,"0.00")</f>
        <v>3.00</v>
      </c>
      <c r="CP2" s="127" t="str">
        <f>IF(AND(CN2&lt;0.8),"Cảnh báo KQHT","Lên lớp")</f>
        <v>Lên lớp</v>
      </c>
      <c r="CQ2" s="127">
        <f t="shared" ref="CQ2:CQ29" si="18">CJ2+BY2+BN2+BC2+AG2+AR2</f>
        <v>11</v>
      </c>
      <c r="CR2" s="86">
        <f t="shared" ref="CR2:CR29" si="19">(AL2*AR2+AA2*AG2+AW2*BC2+BH2*BN2+BS2*BY2+CD2*CJ2)/CQ2</f>
        <v>7.1636363636363631</v>
      </c>
      <c r="CS2" s="127" t="str">
        <f>TEXT(CR2,"0.00")</f>
        <v>7.16</v>
      </c>
      <c r="CT2" s="125">
        <f t="shared" ref="CT2:CT29" si="20">(AO2*AR2+AD2*AG2+AZ2*BC2+BK2*BN2+BV2*BY2+CG2*CJ2)/CQ2</f>
        <v>3</v>
      </c>
      <c r="CU2" s="127" t="str">
        <f>TEXT(CT2,"0.00")</f>
        <v>3.00</v>
      </c>
      <c r="CV2" s="52" t="str">
        <f t="shared" ref="CV2:CV4" si="21">IF(AND(CT2&lt;1.2),"Cảnh báo KQHT","Lên lớp")</f>
        <v>Lên lớp</v>
      </c>
      <c r="CW2" s="198">
        <v>7</v>
      </c>
      <c r="CX2" s="127">
        <v>5</v>
      </c>
      <c r="CY2" s="127"/>
      <c r="CZ2" s="199">
        <f>ROUND((CW2*0.4+CX2*0.6),1)</f>
        <v>5.8</v>
      </c>
      <c r="DA2" s="200">
        <f>ROUND(MAX((CW2*0.4+CX2*0.6),(CW2*0.4+CY2*0.6)),1)</f>
        <v>5.8</v>
      </c>
      <c r="DB2" s="29" t="str">
        <f>TEXT(DA2,"0.0")</f>
        <v>5.8</v>
      </c>
      <c r="DC2" s="31" t="str">
        <f>IF(DA2&gt;=8.5,"A",IF(DA2&gt;=8,"B+",IF(DA2&gt;=7,"B",IF(DA2&gt;=6.5,"C+",IF(DA2&gt;=5.5,"C",IF(DA2&gt;=5,"D+",IF(DA2&gt;=4,"D","F")))))))</f>
        <v>C</v>
      </c>
      <c r="DD2" s="29">
        <f>IF(DC2="A",4,IF(DC2="B+",3.5,IF(DC2="B",3,IF(DC2="C+",2.5,IF(DC2="C",2,IF(DC2="D+",1.5,IF(DC2="D",1,0)))))))</f>
        <v>2</v>
      </c>
      <c r="DE2" s="29" t="str">
        <f>TEXT(DD2,"0.0")</f>
        <v>2.0</v>
      </c>
      <c r="DF2" s="201"/>
      <c r="DG2" s="202"/>
      <c r="DH2" s="229">
        <v>7</v>
      </c>
      <c r="DI2" s="230">
        <v>5</v>
      </c>
      <c r="DJ2" s="230"/>
      <c r="DK2" s="27">
        <f>ROUND((DH2*0.4+DI2*0.6),1)</f>
        <v>5.8</v>
      </c>
      <c r="DL2" s="28">
        <f>ROUND(MAX((DH2*0.4+DI2*0.6),(DH2*0.4+DJ2*0.6)),1)</f>
        <v>5.8</v>
      </c>
      <c r="DM2" s="30" t="str">
        <f>TEXT(DL2,"0.0")</f>
        <v>5.8</v>
      </c>
      <c r="DN2" s="32" t="str">
        <f>IF(DL2&gt;=8.5,"A",IF(DL2&gt;=8,"B+",IF(DL2&gt;=7,"B",IF(DL2&gt;=6.5,"C+",IF(DL2&gt;=5.5,"C",IF(DL2&gt;=5,"D+",IF(DL2&gt;=4,"D","F")))))))</f>
        <v>C</v>
      </c>
      <c r="DO2" s="30">
        <f>IF(DN2="A",4,IF(DN2="B+",3.5,IF(DN2="B",3,IF(DN2="C+",2.5,IF(DN2="C",2,IF(DN2="D+",1.5,IF(DN2="D",1,0)))))))</f>
        <v>2</v>
      </c>
      <c r="DP2" s="30" t="str">
        <f>TEXT(DO2,"0.0")</f>
        <v>2.0</v>
      </c>
      <c r="DQ2" s="201"/>
      <c r="DR2" s="202"/>
      <c r="DS2" s="204">
        <f t="shared" ref="DS2" si="22">(DA2+DL2)/2</f>
        <v>5.8</v>
      </c>
      <c r="DT2" s="30" t="str">
        <f>TEXT(DS2,"0.0")</f>
        <v>5.8</v>
      </c>
      <c r="DU2" s="32" t="str">
        <f>IF(DS2&gt;=8.5,"A",IF(DS2&gt;=8,"B+",IF(DS2&gt;=7,"B",IF(DS2&gt;=6.5,"C+",IF(DS2&gt;=5.5,"C",IF(DS2&gt;=5,"D+",IF(DS2&gt;=4,"D","F")))))))</f>
        <v>C</v>
      </c>
      <c r="DV2" s="30">
        <f>IF(DU2="A",4,IF(DU2="B+",3.5,IF(DU2="B",3,IF(DU2="C+",2.5,IF(DU2="C",2,IF(DU2="D+",1.5,IF(DU2="D",1,0)))))))</f>
        <v>2</v>
      </c>
      <c r="DW2" s="30" t="str">
        <f>TEXT(DV2,"0.0")</f>
        <v>2.0</v>
      </c>
      <c r="DX2" s="71">
        <v>3</v>
      </c>
      <c r="DY2" s="203">
        <v>3</v>
      </c>
      <c r="DZ2" s="198">
        <v>7.4</v>
      </c>
      <c r="EA2" s="127">
        <v>7</v>
      </c>
      <c r="EB2" s="127"/>
      <c r="EC2" s="199">
        <f>ROUND((DZ2*0.4+EA2*0.6),1)</f>
        <v>7.2</v>
      </c>
      <c r="ED2" s="200">
        <f>ROUND(MAX((DZ2*0.4+EA2*0.6),(DZ2*0.4+EB2*0.6)),1)</f>
        <v>7.2</v>
      </c>
      <c r="EE2" s="29" t="str">
        <f>TEXT(ED2,"0.0")</f>
        <v>7.2</v>
      </c>
      <c r="EF2" s="31" t="str">
        <f>IF(ED2&gt;=8.5,"A",IF(ED2&gt;=8,"B+",IF(ED2&gt;=7,"B",IF(ED2&gt;=6.5,"C+",IF(ED2&gt;=5.5,"C",IF(ED2&gt;=5,"D+",IF(ED2&gt;=4,"D","F")))))))</f>
        <v>B</v>
      </c>
      <c r="EG2" s="29">
        <f>IF(EF2="A",4,IF(EF2="B+",3.5,IF(EF2="B",3,IF(EF2="C+",2.5,IF(EF2="C",2,IF(EF2="D+",1.5,IF(EF2="D",1,0)))))))</f>
        <v>3</v>
      </c>
      <c r="EH2" s="29" t="str">
        <f>TEXT(EG2,"0.0")</f>
        <v>3.0</v>
      </c>
      <c r="EI2" s="201">
        <v>3</v>
      </c>
      <c r="EJ2" s="202">
        <v>3</v>
      </c>
      <c r="EK2" s="198">
        <v>6.1</v>
      </c>
      <c r="EL2" s="127">
        <v>8</v>
      </c>
      <c r="EM2" s="127"/>
      <c r="EN2" s="199">
        <f>ROUND((EK2*0.4+EL2*0.6),1)</f>
        <v>7.2</v>
      </c>
      <c r="EO2" s="200">
        <f>ROUND(MAX((EK2*0.4+EL2*0.6),(EK2*0.4+EM2*0.6)),1)</f>
        <v>7.2</v>
      </c>
      <c r="EP2" s="29" t="str">
        <f>TEXT(EO2,"0.0")</f>
        <v>7.2</v>
      </c>
      <c r="EQ2" s="31" t="str">
        <f>IF(EO2&gt;=8.5,"A",IF(EO2&gt;=8,"B+",IF(EO2&gt;=7,"B",IF(EO2&gt;=6.5,"C+",IF(EO2&gt;=5.5,"C",IF(EO2&gt;=5,"D+",IF(EO2&gt;=4,"D","F")))))))</f>
        <v>B</v>
      </c>
      <c r="ER2" s="29">
        <f>IF(EQ2="A",4,IF(EQ2="B+",3.5,IF(EQ2="B",3,IF(EQ2="C+",2.5,IF(EQ2="C",2,IF(EQ2="D+",1.5,IF(EQ2="D",1,0)))))))</f>
        <v>3</v>
      </c>
      <c r="ES2" s="29" t="str">
        <f>TEXT(ER2,"0.0")</f>
        <v>3.0</v>
      </c>
      <c r="ET2" s="201">
        <v>3</v>
      </c>
      <c r="EU2" s="202">
        <v>3</v>
      </c>
      <c r="EV2" s="198">
        <v>6.8</v>
      </c>
      <c r="EW2" s="127">
        <v>9</v>
      </c>
      <c r="EX2" s="127"/>
      <c r="EY2" s="199">
        <f>ROUND((EV2*0.4+EW2*0.6),1)</f>
        <v>8.1</v>
      </c>
      <c r="EZ2" s="200">
        <f>ROUND(MAX((EV2*0.4+EW2*0.6),(EV2*0.4+EX2*0.6)),1)</f>
        <v>8.1</v>
      </c>
      <c r="FA2" s="29" t="str">
        <f>TEXT(EZ2,"0.0")</f>
        <v>8.1</v>
      </c>
      <c r="FB2" s="31" t="str">
        <f>IF(EZ2&gt;=8.5,"A",IF(EZ2&gt;=8,"B+",IF(EZ2&gt;=7,"B",IF(EZ2&gt;=6.5,"C+",IF(EZ2&gt;=5.5,"C",IF(EZ2&gt;=5,"D+",IF(EZ2&gt;=4,"D","F")))))))</f>
        <v>B+</v>
      </c>
      <c r="FC2" s="29">
        <f>IF(FB2="A",4,IF(FB2="B+",3.5,IF(FB2="B",3,IF(FB2="C+",2.5,IF(FB2="C",2,IF(FB2="D+",1.5,IF(FB2="D",1,0)))))))</f>
        <v>3.5</v>
      </c>
      <c r="FD2" s="29" t="str">
        <f>TEXT(FC2,"0.0")</f>
        <v>3.5</v>
      </c>
      <c r="FE2" s="201">
        <v>2</v>
      </c>
      <c r="FF2" s="202">
        <v>2</v>
      </c>
      <c r="FG2" s="214">
        <v>8.4</v>
      </c>
      <c r="FH2" s="215">
        <v>8</v>
      </c>
      <c r="FI2" s="215"/>
      <c r="FJ2" s="199">
        <f>ROUND((FG2*0.4+FH2*0.6),1)</f>
        <v>8.1999999999999993</v>
      </c>
      <c r="FK2" s="200">
        <f>ROUND(MAX((FG2*0.4+FH2*0.6),(FG2*0.4+FI2*0.6)),1)</f>
        <v>8.1999999999999993</v>
      </c>
      <c r="FL2" s="29" t="str">
        <f>TEXT(FK2,"0.0")</f>
        <v>8.2</v>
      </c>
      <c r="FM2" s="31" t="str">
        <f>IF(FK2&gt;=8.5,"A",IF(FK2&gt;=8,"B+",IF(FK2&gt;=7,"B",IF(FK2&gt;=6.5,"C+",IF(FK2&gt;=5.5,"C",IF(FK2&gt;=5,"D+",IF(FK2&gt;=4,"D","F")))))))</f>
        <v>B+</v>
      </c>
      <c r="FN2" s="29">
        <f>IF(FM2="A",4,IF(FM2="B+",3.5,IF(FM2="B",3,IF(FM2="C+",2.5,IF(FM2="C",2,IF(FM2="D+",1.5,IF(FM2="D",1,0)))))))</f>
        <v>3.5</v>
      </c>
      <c r="FO2" s="29" t="str">
        <f>TEXT(FN2,"0.0")</f>
        <v>3.5</v>
      </c>
      <c r="FP2" s="201">
        <v>3</v>
      </c>
      <c r="FQ2" s="202">
        <v>3</v>
      </c>
      <c r="FR2" s="229">
        <v>7.7</v>
      </c>
      <c r="FS2" s="127">
        <v>9</v>
      </c>
      <c r="FT2" s="127"/>
      <c r="FU2" s="199">
        <f>ROUND((FR2*0.4+FS2*0.6),1)</f>
        <v>8.5</v>
      </c>
      <c r="FV2" s="200">
        <f>ROUND(MAX((FR2*0.4+FS2*0.6),(FR2*0.4+FT2*0.6)),1)</f>
        <v>8.5</v>
      </c>
      <c r="FW2" s="29" t="str">
        <f>TEXT(FV2,"0.0")</f>
        <v>8.5</v>
      </c>
      <c r="FX2" s="31" t="str">
        <f>IF(FV2&gt;=8.5,"A",IF(FV2&gt;=8,"B+",IF(FV2&gt;=7,"B",IF(FV2&gt;=6.5,"C+",IF(FV2&gt;=5.5,"C",IF(FV2&gt;=5,"D+",IF(FV2&gt;=4,"D","F")))))))</f>
        <v>A</v>
      </c>
      <c r="FY2" s="29">
        <f>IF(FX2="A",4,IF(FX2="B+",3.5,IF(FX2="B",3,IF(FX2="C+",2.5,IF(FX2="C",2,IF(FX2="D+",1.5,IF(FX2="D",1,0)))))))</f>
        <v>4</v>
      </c>
      <c r="FZ2" s="29" t="str">
        <f>TEXT(FY2,"0.0")</f>
        <v>4.0</v>
      </c>
      <c r="GA2" s="201">
        <v>2</v>
      </c>
      <c r="GB2" s="202">
        <v>2</v>
      </c>
      <c r="GC2" s="198">
        <v>0</v>
      </c>
      <c r="GD2" s="127"/>
      <c r="GE2" s="127"/>
      <c r="GF2" s="199">
        <f>ROUND((GC2*0.4+GD2*0.6),1)</f>
        <v>0</v>
      </c>
      <c r="GG2" s="200">
        <f>ROUND(MAX((GC2*0.4+GD2*0.6),(GC2*0.4+GE2*0.6)),1)</f>
        <v>0</v>
      </c>
      <c r="GH2" s="29" t="str">
        <f>TEXT(GG2,"0.0")</f>
        <v>0.0</v>
      </c>
      <c r="GI2" s="31" t="str">
        <f>IF(GG2&gt;=8.5,"A",IF(GG2&gt;=8,"B+",IF(GG2&gt;=7,"B",IF(GG2&gt;=6.5,"C+",IF(GG2&gt;=5.5,"C",IF(GG2&gt;=5,"D+",IF(GG2&gt;=4,"D","F")))))))</f>
        <v>F</v>
      </c>
      <c r="GJ2" s="29">
        <f>IF(GI2="A",4,IF(GI2="B+",3.5,IF(GI2="B",3,IF(GI2="C+",2.5,IF(GI2="C",2,IF(GI2="D+",1.5,IF(GI2="D",1,0)))))))</f>
        <v>0</v>
      </c>
      <c r="GK2" s="29" t="str">
        <f>TEXT(GJ2,"0.0")</f>
        <v>0.0</v>
      </c>
      <c r="GL2" s="201">
        <v>2</v>
      </c>
      <c r="GM2" s="202"/>
      <c r="GN2" s="214">
        <v>0</v>
      </c>
      <c r="GO2" s="215"/>
      <c r="GP2" s="215"/>
      <c r="GQ2" s="199">
        <f>ROUND((GN2*0.4+GO2*0.6),1)</f>
        <v>0</v>
      </c>
      <c r="GR2" s="200">
        <f>ROUND(MAX((GN2*0.4+GO2*0.6),(GN2*0.4+GP2*0.6)),1)</f>
        <v>0</v>
      </c>
      <c r="GS2" s="29" t="str">
        <f>TEXT(GR2,"0.0")</f>
        <v>0.0</v>
      </c>
      <c r="GT2" s="31" t="str">
        <f>IF(GR2&gt;=8.5,"A",IF(GR2&gt;=8,"B+",IF(GR2&gt;=7,"B",IF(GR2&gt;=6.5,"C+",IF(GR2&gt;=5.5,"C",IF(GR2&gt;=5,"D+",IF(GR2&gt;=4,"D","F")))))))</f>
        <v>F</v>
      </c>
      <c r="GU2" s="29">
        <f>IF(GT2="A",4,IF(GT2="B+",3.5,IF(GT2="B",3,IF(GT2="C+",2.5,IF(GT2="C",2,IF(GT2="D+",1.5,IF(GT2="D",1,0)))))))</f>
        <v>0</v>
      </c>
      <c r="GV2" s="29" t="str">
        <f>TEXT(GU2,"0.0")</f>
        <v>0.0</v>
      </c>
      <c r="GW2" s="201">
        <v>2</v>
      </c>
      <c r="GX2" s="202"/>
      <c r="GY2" s="85">
        <f>DX2+EI2+FE2+ET2+FP2+GA2+GL2+GW2</f>
        <v>20</v>
      </c>
      <c r="GZ2" s="86">
        <f>(DS2*DX2+ED2*EI2+EZ2*FE2+EO2*ET2+FK2*FP2+FV2*GA2+GG2*GL2+GR2*GW2)/GY2</f>
        <v>5.92</v>
      </c>
      <c r="HA2" s="124" t="str">
        <f>TEXT(GZ2,"0.00")</f>
        <v>5.92</v>
      </c>
      <c r="HB2" s="86">
        <f>(DV2*DX2+EG2*EI2+FC2*FE2+ER2*ET2+FN2*FP2+FY2*GA2+GJ2*GL2+GU2*GW2)/GY2</f>
        <v>2.4750000000000001</v>
      </c>
      <c r="HC2" s="124" t="str">
        <f>TEXT(HB2,"0.00")</f>
        <v>2.48</v>
      </c>
      <c r="HD2" s="127" t="str">
        <f>IF(AND(HB2&lt;1),"Cảnh báo KQHT","Lên lớp")</f>
        <v>Lên lớp</v>
      </c>
      <c r="HE2" s="127">
        <f>DY2+EJ2+GX2+GM2+GB2+FQ2+EU2+FF2</f>
        <v>16</v>
      </c>
      <c r="HF2" s="86">
        <f>(DS2*DY2+ED2*EJ2+EZ2*FF2+EO2*EU2+FK2*FQ2+FV2*GB2+GG2*GM2+GR2*GX2)/HE2</f>
        <v>7.4</v>
      </c>
      <c r="HG2" s="127" t="str">
        <f>TEXT(HF2,"0.00")</f>
        <v>7.40</v>
      </c>
      <c r="HH2" s="125">
        <f>(DV2*DY2+EG2*EJ2+FC2*FF2+ER2*EU2+FN2*FQ2+FY2*GB2+GJ2*GM2+GU2*GX2)/HE2</f>
        <v>3.09375</v>
      </c>
      <c r="HI2" s="127" t="str">
        <f>TEXT(HH2,"0.00")</f>
        <v>3.09</v>
      </c>
      <c r="HJ2" s="224">
        <f>GY2+CK2</f>
        <v>31</v>
      </c>
      <c r="HK2" s="225">
        <f>HE2+CQ2</f>
        <v>27</v>
      </c>
      <c r="HL2" s="226">
        <f t="shared" ref="HL2:HL29" si="23">(HF2*HE2+CR2*CQ2)/HK2</f>
        <v>7.3037037037037029</v>
      </c>
      <c r="HM2" s="127" t="str">
        <f>TEXT(HL2,"0.00")</f>
        <v>7.30</v>
      </c>
      <c r="HN2" s="226">
        <f t="shared" ref="HN2:HN29" si="24">(HH2*HE2+CT2*CQ2)/HK2</f>
        <v>3.0555555555555554</v>
      </c>
      <c r="HO2" s="127" t="str">
        <f>TEXT(HN2,"0.00")</f>
        <v>3.06</v>
      </c>
      <c r="HP2" s="52" t="str">
        <f t="shared" ref="HP2:HP29" si="25">IF(AND(HN2&lt;1.2),"Cảnh báo KQHT","Lên lớp")</f>
        <v>Lên lớp</v>
      </c>
      <c r="HQ2" s="58" t="s">
        <v>986</v>
      </c>
      <c r="HR2" s="21">
        <v>8.1</v>
      </c>
      <c r="HS2" s="24">
        <v>8</v>
      </c>
      <c r="HT2" s="25"/>
      <c r="HU2" s="27">
        <f>ROUND((HR2*0.4+HS2*0.6),1)</f>
        <v>8</v>
      </c>
      <c r="HV2" s="282">
        <f>ROUND(MAX((HR2*0.4+HS2*0.6),(HR2*0.4+HT2*0.6)),1)</f>
        <v>8</v>
      </c>
      <c r="HW2" s="26" t="str">
        <f>TEXT(HV2,"0.0")</f>
        <v>8.0</v>
      </c>
      <c r="HX2" s="283" t="str">
        <f>IF(HV2&gt;=8.5,"A",IF(HV2&gt;=8,"B+",IF(HV2&gt;=7,"B",IF(HV2&gt;=6.5,"C+",IF(HV2&gt;=5.5,"C",IF(HV2&gt;=5,"D+",IF(HV2&gt;=4,"D","F")))))))</f>
        <v>B+</v>
      </c>
      <c r="HY2" s="281">
        <f>IF(HX2="A",4,IF(HX2="B+",3.5,IF(HX2="B",3,IF(HX2="C+",2.5,IF(HX2="C",2,IF(HX2="D+",1.5,IF(HX2="D",1,0)))))))</f>
        <v>3.5</v>
      </c>
      <c r="HZ2" s="44" t="str">
        <f>TEXT(HY2,"0.0")</f>
        <v>3.5</v>
      </c>
      <c r="IA2" s="64">
        <v>3</v>
      </c>
      <c r="IB2" s="68">
        <v>3</v>
      </c>
      <c r="IC2" s="21">
        <v>8.6999999999999993</v>
      </c>
      <c r="ID2" s="24">
        <v>8</v>
      </c>
      <c r="IE2" s="25"/>
      <c r="IF2" s="27">
        <f>ROUND((IC2*0.4+ID2*0.6),1)</f>
        <v>8.3000000000000007</v>
      </c>
      <c r="IG2" s="282">
        <f>ROUND(MAX((IC2*0.4+ID2*0.6),(IC2*0.4+IE2*0.6)),1)</f>
        <v>8.3000000000000007</v>
      </c>
      <c r="IH2" s="26" t="str">
        <f>TEXT(IG2,"0.0")</f>
        <v>8.3</v>
      </c>
      <c r="II2" s="283" t="str">
        <f>IF(IG2&gt;=8.5,"A",IF(IG2&gt;=8,"B+",IF(IG2&gt;=7,"B",IF(IG2&gt;=6.5,"C+",IF(IG2&gt;=5.5,"C",IF(IG2&gt;=5,"D+",IF(IG2&gt;=4,"D","F")))))))</f>
        <v>B+</v>
      </c>
      <c r="IJ2" s="281">
        <f>IF(II2="A",4,IF(II2="B+",3.5,IF(II2="B",3,IF(II2="C+",2.5,IF(II2="C",2,IF(II2="D+",1.5,IF(II2="D",1,0)))))))</f>
        <v>3.5</v>
      </c>
      <c r="IK2" s="44" t="str">
        <f>TEXT(IJ2,"0.0")</f>
        <v>3.5</v>
      </c>
      <c r="IL2" s="64">
        <v>1</v>
      </c>
      <c r="IM2" s="68">
        <v>1</v>
      </c>
      <c r="IN2" s="21">
        <v>8.6</v>
      </c>
      <c r="IO2" s="24">
        <v>9</v>
      </c>
      <c r="IP2" s="25"/>
      <c r="IQ2" s="27">
        <f>ROUND((IN2*0.4+IO2*0.6),1)</f>
        <v>8.8000000000000007</v>
      </c>
      <c r="IR2" s="28">
        <f>ROUND(MAX((IN2*0.4+IO2*0.6),(IN2*0.4+IP2*0.6)),1)</f>
        <v>8.8000000000000007</v>
      </c>
      <c r="IS2" s="26" t="str">
        <f>TEXT(IR2,"0.0")</f>
        <v>8.8</v>
      </c>
      <c r="IT2" s="32" t="str">
        <f>IF(IR2&gt;=8.5,"A",IF(IR2&gt;=8,"B+",IF(IR2&gt;=7,"B",IF(IR2&gt;=6.5,"C+",IF(IR2&gt;=5.5,"C",IF(IR2&gt;=5,"D+",IF(IR2&gt;=4,"D","F")))))))</f>
        <v>A</v>
      </c>
      <c r="IU2" s="30">
        <f>IF(IT2="A",4,IF(IT2="B+",3.5,IF(IT2="B",3,IF(IT2="C+",2.5,IF(IT2="C",2,IF(IT2="D+",1.5,IF(IT2="D",1,0)))))))</f>
        <v>4</v>
      </c>
      <c r="IV2" s="37" t="str">
        <f>TEXT(IU2,"0.0")</f>
        <v>4.0</v>
      </c>
      <c r="IW2" s="64">
        <v>2</v>
      </c>
      <c r="IX2" s="68">
        <v>2</v>
      </c>
      <c r="IY2" s="21">
        <v>7</v>
      </c>
      <c r="IZ2" s="24">
        <v>8</v>
      </c>
      <c r="JA2" s="25"/>
      <c r="JB2" s="19">
        <f>ROUND((IY2*0.4+IZ2*0.6),1)</f>
        <v>7.6</v>
      </c>
      <c r="JC2" s="26">
        <f>ROUND(MAX((IY2*0.4+IZ2*0.6),(IY2*0.4+JA2*0.6)),1)</f>
        <v>7.6</v>
      </c>
      <c r="JD2" s="26" t="str">
        <f>TEXT(JC2,"0.0")</f>
        <v>7.6</v>
      </c>
      <c r="JE2" s="32" t="str">
        <f>IF(JC2&gt;=8.5,"A",IF(JC2&gt;=8,"B+",IF(JC2&gt;=7,"B",IF(JC2&gt;=6.5,"C+",IF(JC2&gt;=5.5,"C",IF(JC2&gt;=5,"D+",IF(JC2&gt;=4,"D","F")))))))</f>
        <v>B</v>
      </c>
      <c r="JF2" s="30">
        <f>IF(JE2="A",4,IF(JE2="B+",3.5,IF(JE2="B",3,IF(JE2="C+",2.5,IF(JE2="C",2,IF(JE2="D+",1.5,IF(JE2="D",1,0)))))))</f>
        <v>3</v>
      </c>
      <c r="JG2" s="37" t="str">
        <f>TEXT(JF2,"0.0")</f>
        <v>3.0</v>
      </c>
      <c r="JH2" s="64">
        <v>2</v>
      </c>
      <c r="JI2" s="68">
        <v>2</v>
      </c>
      <c r="JJ2" s="98">
        <v>8.4</v>
      </c>
      <c r="JK2" s="99">
        <v>5</v>
      </c>
      <c r="JL2" s="187"/>
      <c r="JM2" s="19">
        <f>ROUND((JJ2*0.4+JK2*0.6),1)</f>
        <v>6.4</v>
      </c>
      <c r="JN2" s="26">
        <f>ROUND(MAX((JJ2*0.4+JK2*0.6),(JJ2*0.4+JL2*0.6)),1)</f>
        <v>6.4</v>
      </c>
      <c r="JO2" s="26" t="str">
        <f>TEXT(JN2,"0.0")</f>
        <v>6.4</v>
      </c>
      <c r="JP2" s="32" t="str">
        <f>IF(JN2&gt;=8.5,"A",IF(JN2&gt;=8,"B+",IF(JN2&gt;=7,"B",IF(JN2&gt;=6.5,"C+",IF(JN2&gt;=5.5,"C",IF(JN2&gt;=5,"D+",IF(JN2&gt;=4,"D","F")))))))</f>
        <v>C</v>
      </c>
      <c r="JQ2" s="30">
        <f>IF(JP2="A",4,IF(JP2="B+",3.5,IF(JP2="B",3,IF(JP2="C+",2.5,IF(JP2="C",2,IF(JP2="D+",1.5,IF(JP2="D",1,0)))))))</f>
        <v>2</v>
      </c>
      <c r="JR2" s="37" t="str">
        <f>TEXT(JQ2,"0.0")</f>
        <v>2.0</v>
      </c>
      <c r="JS2" s="64">
        <v>1</v>
      </c>
      <c r="JT2" s="68">
        <v>1</v>
      </c>
      <c r="JU2" s="98">
        <v>7.3</v>
      </c>
      <c r="JV2" s="99">
        <v>3</v>
      </c>
      <c r="JW2" s="187"/>
      <c r="JX2" s="19">
        <f t="shared" ref="JX2:JX38" si="26">ROUND((JU2*0.4+JV2*0.6),1)</f>
        <v>4.7</v>
      </c>
      <c r="JY2" s="26">
        <f t="shared" ref="JY2:JY38" si="27">ROUND(MAX((JU2*0.4+JV2*0.6),(JU2*0.4+JW2*0.6)),1)</f>
        <v>4.7</v>
      </c>
      <c r="JZ2" s="26" t="str">
        <f>TEXT(JY2,"0.0")</f>
        <v>4.7</v>
      </c>
      <c r="KA2" s="32" t="str">
        <f t="shared" ref="KA2:KA38" si="28">IF(JY2&gt;=8.5,"A",IF(JY2&gt;=8,"B+",IF(JY2&gt;=7,"B",IF(JY2&gt;=6.5,"C+",IF(JY2&gt;=5.5,"C",IF(JY2&gt;=5,"D+",IF(JY2&gt;=4,"D","F")))))))</f>
        <v>D</v>
      </c>
      <c r="KB2" s="30">
        <f t="shared" ref="KB2:KB38" si="29">IF(KA2="A",4,IF(KA2="B+",3.5,IF(KA2="B",3,IF(KA2="C+",2.5,IF(KA2="C",2,IF(KA2="D+",1.5,IF(KA2="D",1,0)))))))</f>
        <v>1</v>
      </c>
      <c r="KC2" s="37" t="str">
        <f t="shared" ref="KC2:KC38" si="30">TEXT(KB2,"0.0")</f>
        <v>1.0</v>
      </c>
      <c r="KD2" s="64">
        <v>2</v>
      </c>
      <c r="KE2" s="68">
        <v>2</v>
      </c>
      <c r="KF2" s="98">
        <v>9</v>
      </c>
      <c r="KG2" s="99">
        <v>7</v>
      </c>
      <c r="KH2" s="187"/>
      <c r="KI2" s="19">
        <f t="shared" ref="KI2:KI29" si="31">ROUND((KF2*0.4+KG2*0.6),1)</f>
        <v>7.8</v>
      </c>
      <c r="KJ2" s="26">
        <f t="shared" ref="KJ2:KJ29" si="32">ROUND(MAX((KF2*0.4+KG2*0.6),(KF2*0.4+KH2*0.6)),1)</f>
        <v>7.8</v>
      </c>
      <c r="KK2" s="26" t="str">
        <f>TEXT(KJ2,"0.0")</f>
        <v>7.8</v>
      </c>
      <c r="KL2" s="32" t="str">
        <f t="shared" ref="KL2:KL29" si="33">IF(KJ2&gt;=8.5,"A",IF(KJ2&gt;=8,"B+",IF(KJ2&gt;=7,"B",IF(KJ2&gt;=6.5,"C+",IF(KJ2&gt;=5.5,"C",IF(KJ2&gt;=5,"D+",IF(KJ2&gt;=4,"D","F")))))))</f>
        <v>B</v>
      </c>
      <c r="KM2" s="30">
        <f t="shared" ref="KM2:KM29" si="34">IF(KL2="A",4,IF(KL2="B+",3.5,IF(KL2="B",3,IF(KL2="C+",2.5,IF(KL2="C",2,IF(KL2="D+",1.5,IF(KL2="D",1,0)))))))</f>
        <v>3</v>
      </c>
      <c r="KN2" s="37" t="str">
        <f t="shared" ref="KN2:KN29" si="35">TEXT(KM2,"0.0")</f>
        <v>3.0</v>
      </c>
      <c r="KO2" s="64">
        <v>2</v>
      </c>
      <c r="KP2" s="68">
        <v>2</v>
      </c>
      <c r="KQ2" s="98">
        <v>6.6</v>
      </c>
      <c r="KR2" s="99">
        <v>6</v>
      </c>
      <c r="KS2" s="187"/>
      <c r="KT2" s="19">
        <f t="shared" ref="KT2:KT29" si="36">ROUND((KQ2*0.4+KR2*0.6),1)</f>
        <v>6.2</v>
      </c>
      <c r="KU2" s="26">
        <f t="shared" ref="KU2:KU29" si="37">ROUND(MAX((KQ2*0.4+KR2*0.6),(KQ2*0.4+KS2*0.6)),1)</f>
        <v>6.2</v>
      </c>
      <c r="KV2" s="26" t="str">
        <f>TEXT(KU2,"0.0")</f>
        <v>6.2</v>
      </c>
      <c r="KW2" s="32" t="str">
        <f>IF(KU2&gt;=8.5,"A",IF(KU2&gt;=8,"B+",IF(KU2&gt;=7,"B",IF(KU2&gt;=6.5,"C+",IF(KU2&gt;=5.5,"C",IF(KU2&gt;=5,"D+",IF(KU2&gt;=4,"D","F")))))))</f>
        <v>C</v>
      </c>
      <c r="KX2" s="30">
        <f t="shared" ref="KX2:KX29" si="38">IF(KW2="A",4,IF(KW2="B+",3.5,IF(KW2="B",3,IF(KW2="C+",2.5,IF(KW2="C",2,IF(KW2="D+",1.5,IF(KW2="D",1,0)))))))</f>
        <v>2</v>
      </c>
      <c r="KY2" s="37" t="str">
        <f t="shared" ref="KY2:KY29" si="39">TEXT(KX2,"0.0")</f>
        <v>2.0</v>
      </c>
      <c r="KZ2" s="64">
        <v>2</v>
      </c>
      <c r="LA2" s="68">
        <v>2</v>
      </c>
      <c r="LB2" s="20">
        <v>7.3</v>
      </c>
      <c r="LC2" s="22">
        <v>7</v>
      </c>
      <c r="LD2" s="23"/>
      <c r="LE2" s="19">
        <f>ROUND((LB2*0.4+LC2*0.6),1)</f>
        <v>7.1</v>
      </c>
      <c r="LF2" s="26">
        <f>ROUND(MAX((LB2*0.4+LC2*0.6),(LB2*0.4+LD2*0.6)),1)</f>
        <v>7.1</v>
      </c>
      <c r="LG2" s="26" t="str">
        <f>TEXT(LF2,"0.0")</f>
        <v>7.1</v>
      </c>
      <c r="LH2" s="31" t="str">
        <f>IF(LF2&gt;=8.5,"A",IF(LF2&gt;=8,"B+",IF(LF2&gt;=7,"B",IF(LF2&gt;=6.5,"C+",IF(LF2&gt;=5.5,"C",IF(LF2&gt;=5,"D+",IF(LF2&gt;=4,"D","F")))))))</f>
        <v>B</v>
      </c>
      <c r="LI2" s="30">
        <f>IF(LH2="A",4,IF(LH2="B+",3.5,IF(LH2="B",3,IF(LH2="C+",2.5,IF(LH2="C",2,IF(LH2="D+",1.5,IF(LH2="D",1,0)))))))</f>
        <v>3</v>
      </c>
      <c r="LJ2" s="37" t="str">
        <f>TEXT(LI2,"0.0")</f>
        <v>3.0</v>
      </c>
      <c r="LK2" s="62">
        <v>3</v>
      </c>
      <c r="LL2" s="279">
        <v>3</v>
      </c>
      <c r="LM2" s="85">
        <f>IA2+IL2+IW2+JS2+JH2+KD2+KO2+KZ2+LK2</f>
        <v>18</v>
      </c>
      <c r="LN2" s="86">
        <f>(HV2*IA2+IG2*IL2+IR2*IW2+JN2*JS2+JC2*JH2+JY2*KD2+KJ2*KO2+KU2*KZ2+LF2*LK2)/LM2</f>
        <v>7.2333333333333325</v>
      </c>
      <c r="LO2" s="124" t="str">
        <f>TEXT(LN2,"0.00")</f>
        <v>7.23</v>
      </c>
      <c r="LP2" s="86">
        <f>(HY2*IA2+IJ2*IL2+IU2*IW2+JQ2*JS2+JF2*JH2+KB2*KD2+KM2*KO2+KX2*KZ2+LI2*LK2)/LM2</f>
        <v>2.8333333333333335</v>
      </c>
      <c r="LQ2" s="124" t="str">
        <f>TEXT(LP2,"0.00")</f>
        <v>2.83</v>
      </c>
      <c r="LR2" s="330" t="str">
        <f>IF(AND(LP2&lt;1),"Cảnh báo KQHT","Lên lớp")</f>
        <v>Lên lớp</v>
      </c>
      <c r="LS2" s="331">
        <f>IB2+IM2+IX2+JI2+JT2+KE2+KP2+LA2+LL2</f>
        <v>18</v>
      </c>
      <c r="LT2" s="332">
        <f>(HV2*IB2+IG2*IM2+IR2*IX2+JC2*JI2+JN2*JT2+JY2*KE2+KJ2*KP2+KV2*LA2+LF2*LL2)/LS2</f>
        <v>7.2333333333333325</v>
      </c>
      <c r="LU2" s="332">
        <f>(HY2*IB2+IJ2*IM2+IV2*IX2+JF2*JI2+JQ2*JT2+KB2*KE2+KM2*KP2+KX2*LA2+LI2*LL2)/LS2</f>
        <v>2.8333333333333335</v>
      </c>
      <c r="LV2" s="334">
        <f>HJ2+LM2</f>
        <v>49</v>
      </c>
      <c r="LW2" s="335">
        <f>HK2+LS2</f>
        <v>45</v>
      </c>
      <c r="LX2" s="336">
        <f>(HL2*HK2+LT2*LS2)/LW2</f>
        <v>7.2755555555555551</v>
      </c>
      <c r="LY2" s="337">
        <f>(HK2*HN2+LU2*LS2)/LW2</f>
        <v>2.9666666666666668</v>
      </c>
      <c r="LZ2" s="336" t="str">
        <f>TEXT(LY2,"0.00")</f>
        <v>2.97</v>
      </c>
      <c r="MA2" s="330" t="str">
        <f>IF(AND(LY2&lt;1.4),"Cảnh báo KQHT","Lên lớp")</f>
        <v>Lên lớp</v>
      </c>
    </row>
    <row r="3" spans="1:339" s="233" customFormat="1" ht="18">
      <c r="A3" s="10">
        <v>2</v>
      </c>
      <c r="B3" s="76" t="s">
        <v>90</v>
      </c>
      <c r="C3" s="77" t="s">
        <v>130</v>
      </c>
      <c r="D3" s="78" t="s">
        <v>86</v>
      </c>
      <c r="E3" s="79" t="s">
        <v>68</v>
      </c>
      <c r="F3" s="51"/>
      <c r="G3" s="80" t="s">
        <v>92</v>
      </c>
      <c r="H3" s="50" t="s">
        <v>17</v>
      </c>
      <c r="I3" s="82" t="s">
        <v>525</v>
      </c>
      <c r="J3" s="82" t="s">
        <v>777</v>
      </c>
      <c r="K3" s="12">
        <v>5.8</v>
      </c>
      <c r="L3" s="28" t="str">
        <f t="shared" ref="L3:L30" si="40">TEXT(K3,"0.0")</f>
        <v>5.8</v>
      </c>
      <c r="M3" s="32" t="str">
        <f t="shared" ref="M3" si="41">IF(K3&gt;=8.5,"A",IF(K3&gt;=8,"B+",IF(K3&gt;=7,"B",IF(K3&gt;=6.5,"C+",IF(K3&gt;=5.5,"C",IF(K3&gt;=5,"D+",IF(K3&gt;=4,"D","F")))))))</f>
        <v>C</v>
      </c>
      <c r="N3" s="39">
        <f t="shared" ref="N3" si="42">IF(M3="A",4,IF(M3="B+",3.5,IF(M3="B",3,IF(M3="C+",2.5,IF(M3="C",2,IF(M3="D+",1.5,IF(M3="D",1,0)))))))</f>
        <v>2</v>
      </c>
      <c r="O3" s="37" t="str">
        <f t="shared" ref="O3:O30" si="43">TEXT(N3,"0.0")</f>
        <v>2.0</v>
      </c>
      <c r="P3" s="11">
        <v>2</v>
      </c>
      <c r="Q3" s="89"/>
      <c r="R3" s="28" t="str">
        <f t="shared" ref="R3:R30" si="44">TEXT(Q3,"0.0")</f>
        <v>0.0</v>
      </c>
      <c r="S3" s="32" t="str">
        <f t="shared" ref="S3" si="45">IF(Q3&gt;=8.5,"A",IF(Q3&gt;=8,"B+",IF(Q3&gt;=7,"B",IF(Q3&gt;=6.5,"C+",IF(Q3&gt;=5.5,"C",IF(Q3&gt;=5,"D+",IF(Q3&gt;=4,"D","F")))))))</f>
        <v>F</v>
      </c>
      <c r="T3" s="39">
        <f t="shared" ref="T3" si="46">IF(S3="A",4,IF(S3="B+",3.5,IF(S3="B",3,IF(S3="C+",2.5,IF(S3="C",2,IF(S3="D+",1.5,IF(S3="D",1,0)))))))</f>
        <v>0</v>
      </c>
      <c r="U3" s="37" t="str">
        <f t="shared" ref="U3:U30" si="47">TEXT(T3,"0.0")</f>
        <v>0.0</v>
      </c>
      <c r="V3" s="11"/>
      <c r="W3" s="96">
        <v>0</v>
      </c>
      <c r="X3" s="24"/>
      <c r="Y3" s="25"/>
      <c r="Z3" s="27">
        <f t="shared" si="4"/>
        <v>0</v>
      </c>
      <c r="AA3" s="28">
        <f t="shared" si="5"/>
        <v>0</v>
      </c>
      <c r="AB3" s="28" t="str">
        <f t="shared" ref="AB3:AB30" si="48">TEXT(AA3,"0.0")</f>
        <v>0.0</v>
      </c>
      <c r="AC3" s="32" t="str">
        <f t="shared" ref="AC3:AC29" si="49">IF(AA3&gt;=8.5,"A",IF(AA3&gt;=8,"B+",IF(AA3&gt;=7,"B",IF(AA3&gt;=6.5,"C+",IF(AA3&gt;=5.5,"C",IF(AA3&gt;=5,"D+",IF(AA3&gt;=4,"D","F")))))))</f>
        <v>F</v>
      </c>
      <c r="AD3" s="30">
        <f t="shared" ref="AD3" si="50">IF(AC3="A",4,IF(AC3="B+",3.5,IF(AC3="B",3,IF(AC3="C+",2.5,IF(AC3="C",2,IF(AC3="D+",1.5,IF(AC3="D",1,0)))))))</f>
        <v>0</v>
      </c>
      <c r="AE3" s="37" t="str">
        <f t="shared" ref="AE3:AE30" si="51">TEXT(AD3,"0.0")</f>
        <v>0.0</v>
      </c>
      <c r="AF3" s="64"/>
      <c r="AG3" s="68"/>
      <c r="AH3" s="96">
        <v>0</v>
      </c>
      <c r="AI3" s="24"/>
      <c r="AJ3" s="25"/>
      <c r="AK3" s="27">
        <f t="shared" ref="AK3" si="52">ROUND((AH3*0.4+AI3*0.6),1)</f>
        <v>0</v>
      </c>
      <c r="AL3" s="28">
        <f t="shared" ref="AL3" si="53">ROUND(MAX((AH3*0.4+AI3*0.6),(AH3*0.4+AJ3*0.6)),1)</f>
        <v>0</v>
      </c>
      <c r="AM3" s="28" t="str">
        <f t="shared" ref="AM3:AM30" si="54">TEXT(AL3,"0.0")</f>
        <v>0.0</v>
      </c>
      <c r="AN3" s="32" t="str">
        <f t="shared" ref="AN3" si="55">IF(AL3&gt;=8.5,"A",IF(AL3&gt;=8,"B+",IF(AL3&gt;=7,"B",IF(AL3&gt;=6.5,"C+",IF(AL3&gt;=5.5,"C",IF(AL3&gt;=5,"D+",IF(AL3&gt;=4,"D","F")))))))</f>
        <v>F</v>
      </c>
      <c r="AO3" s="30">
        <f t="shared" ref="AO3" si="56">IF(AN3="A",4,IF(AN3="B+",3.5,IF(AN3="B",3,IF(AN3="C+",2.5,IF(AN3="C",2,IF(AN3="D+",1.5,IF(AN3="D",1,0)))))))</f>
        <v>0</v>
      </c>
      <c r="AP3" s="37" t="str">
        <f t="shared" ref="AP3:AP30" si="57">TEXT(AO3,"0.0")</f>
        <v>0.0</v>
      </c>
      <c r="AQ3" s="71"/>
      <c r="AR3" s="73"/>
      <c r="AS3" s="21">
        <v>8.1999999999999993</v>
      </c>
      <c r="AT3" s="24">
        <v>9</v>
      </c>
      <c r="AU3" s="25"/>
      <c r="AV3" s="27">
        <f t="shared" ref="AV3" si="58">ROUND((AS3*0.4+AT3*0.6),1)</f>
        <v>8.6999999999999993</v>
      </c>
      <c r="AW3" s="28">
        <f t="shared" ref="AW3" si="59">ROUND(MAX((AS3*0.4+AT3*0.6),(AS3*0.4+AU3*0.6)),1)</f>
        <v>8.6999999999999993</v>
      </c>
      <c r="AX3" s="28" t="str">
        <f t="shared" ref="AX3:AX30" si="60">TEXT(AW3,"0.0")</f>
        <v>8.7</v>
      </c>
      <c r="AY3" s="32" t="str">
        <f t="shared" ref="AY3" si="61">IF(AW3&gt;=8.5,"A",IF(AW3&gt;=8,"B+",IF(AW3&gt;=7,"B",IF(AW3&gt;=6.5,"C+",IF(AW3&gt;=5.5,"C",IF(AW3&gt;=5,"D+",IF(AW3&gt;=4,"D","F")))))))</f>
        <v>A</v>
      </c>
      <c r="AZ3" s="30">
        <f t="shared" ref="AZ3" si="62">IF(AY3="A",4,IF(AY3="B+",3.5,IF(AY3="B",3,IF(AY3="C+",2.5,IF(AY3="C",2,IF(AY3="D+",1.5,IF(AY3="D",1,0)))))))</f>
        <v>4</v>
      </c>
      <c r="BA3" s="37" t="str">
        <f t="shared" ref="BA3:BA30" si="63">TEXT(AZ3,"0.0")</f>
        <v>4.0</v>
      </c>
      <c r="BB3" s="64">
        <v>3</v>
      </c>
      <c r="BC3" s="68">
        <v>3</v>
      </c>
      <c r="BD3" s="21">
        <v>5</v>
      </c>
      <c r="BE3" s="24">
        <v>6</v>
      </c>
      <c r="BF3" s="25"/>
      <c r="BG3" s="27">
        <f>ROUND((BD3*0.4+BE3*0.6),1)</f>
        <v>5.6</v>
      </c>
      <c r="BH3" s="28">
        <f>ROUND(MAX((BD3*0.4+BE3*0.6),(BD3*0.4+BF3*0.6)),1)</f>
        <v>5.6</v>
      </c>
      <c r="BI3" s="28" t="str">
        <f t="shared" ref="BI3:BI30" si="64">TEXT(BH3,"0.0")</f>
        <v>5.6</v>
      </c>
      <c r="BJ3" s="32" t="str">
        <f t="shared" ref="BJ3" si="65">IF(BH3&gt;=8.5,"A",IF(BH3&gt;=8,"B+",IF(BH3&gt;=7,"B",IF(BH3&gt;=6.5,"C+",IF(BH3&gt;=5.5,"C",IF(BH3&gt;=5,"D+",IF(BH3&gt;=4,"D","F")))))))</f>
        <v>C</v>
      </c>
      <c r="BK3" s="30">
        <f t="shared" ref="BK3" si="66">IF(BJ3="A",4,IF(BJ3="B+",3.5,IF(BJ3="B",3,IF(BJ3="C+",2.5,IF(BJ3="C",2,IF(BJ3="D+",1.5,IF(BJ3="D",1,0)))))))</f>
        <v>2</v>
      </c>
      <c r="BL3" s="37" t="str">
        <f t="shared" ref="BL3:BL30" si="67">TEXT(BK3,"0.0")</f>
        <v>2.0</v>
      </c>
      <c r="BM3" s="64">
        <v>3</v>
      </c>
      <c r="BN3" s="68">
        <v>3</v>
      </c>
      <c r="BO3" s="96"/>
      <c r="BP3" s="106"/>
      <c r="BQ3" s="25"/>
      <c r="BR3" s="27">
        <f t="shared" si="12"/>
        <v>0</v>
      </c>
      <c r="BS3" s="28">
        <f t="shared" si="13"/>
        <v>0</v>
      </c>
      <c r="BT3" s="28" t="str">
        <f t="shared" ref="BT3:BT30" si="68">TEXT(BS3,"0.0")</f>
        <v>0.0</v>
      </c>
      <c r="BU3" s="32" t="str">
        <f t="shared" si="14"/>
        <v>F</v>
      </c>
      <c r="BV3" s="66">
        <f t="shared" si="15"/>
        <v>0</v>
      </c>
      <c r="BW3" s="37" t="str">
        <f t="shared" ref="BW3:BW30" si="69">TEXT(BV3,"0.0")</f>
        <v>0.0</v>
      </c>
      <c r="BX3" s="64"/>
      <c r="BY3" s="75"/>
      <c r="BZ3" s="110">
        <v>6</v>
      </c>
      <c r="CA3" s="94">
        <v>5</v>
      </c>
      <c r="CB3" s="25"/>
      <c r="CC3" s="27">
        <f>ROUND((BZ3*0.4+CA3*0.6),1)</f>
        <v>5.4</v>
      </c>
      <c r="CD3" s="28">
        <f>ROUND(MAX((BZ3*0.4+CA3*0.6),(BZ3*0.4+CB3*0.6)),1)</f>
        <v>5.4</v>
      </c>
      <c r="CE3" s="28" t="str">
        <f t="shared" ref="CE3:CE30" si="70">TEXT(CD3,"0.0")</f>
        <v>5.4</v>
      </c>
      <c r="CF3" s="32" t="str">
        <f t="shared" ref="CF3" si="71">IF(CD3&gt;=8.5,"A",IF(CD3&gt;=8,"B+",IF(CD3&gt;=7,"B",IF(CD3&gt;=6.5,"C+",IF(CD3&gt;=5.5,"C",IF(CD3&gt;=5,"D+",IF(CD3&gt;=4,"D","F")))))))</f>
        <v>D+</v>
      </c>
      <c r="CG3" s="30">
        <f t="shared" ref="CG3" si="72">IF(CF3="A",4,IF(CF3="B+",3.5,IF(CF3="B",3,IF(CF3="C+",2.5,IF(CF3="C",2,IF(CF3="D+",1.5,IF(CF3="D",1,0)))))))</f>
        <v>1.5</v>
      </c>
      <c r="CH3" s="37" t="str">
        <f t="shared" ref="CH3:CH30" si="73">TEXT(CG3,"0.0")</f>
        <v>1.5</v>
      </c>
      <c r="CI3" s="64">
        <v>3</v>
      </c>
      <c r="CJ3" s="68">
        <v>3</v>
      </c>
      <c r="CK3" s="85">
        <f t="shared" ref="CK3:CK29" si="74">AQ3+BB3+BM3+BX3+CI3+AF3</f>
        <v>9</v>
      </c>
      <c r="CL3" s="86">
        <f t="shared" si="16"/>
        <v>6.5666666666666664</v>
      </c>
      <c r="CM3" s="124" t="str">
        <f t="shared" ref="CM3:CM30" si="75">TEXT(CL3,"0.00")</f>
        <v>6.57</v>
      </c>
      <c r="CN3" s="86">
        <f t="shared" si="17"/>
        <v>2.5</v>
      </c>
      <c r="CO3" s="124" t="str">
        <f t="shared" ref="CO3:CO30" si="76">TEXT(CN3,"0.00")</f>
        <v>2.50</v>
      </c>
      <c r="CP3" s="52" t="str">
        <f>IF(AND(CN3&lt;0.8),"Cảnh báo KQHT","Lên lớp")</f>
        <v>Lên lớp</v>
      </c>
      <c r="CQ3" s="52">
        <f t="shared" si="18"/>
        <v>9</v>
      </c>
      <c r="CR3" s="86">
        <f t="shared" si="19"/>
        <v>6.5666666666666664</v>
      </c>
      <c r="CS3" s="127" t="str">
        <f t="shared" ref="CS3:CS30" si="77">TEXT(CR3,"0.00")</f>
        <v>6.57</v>
      </c>
      <c r="CT3" s="86">
        <f t="shared" si="20"/>
        <v>2.5</v>
      </c>
      <c r="CU3" s="127" t="str">
        <f t="shared" ref="CU3:CU30" si="78">TEXT(CT3,"0.00")</f>
        <v>2.50</v>
      </c>
      <c r="CV3" s="52" t="str">
        <f t="shared" si="21"/>
        <v>Lên lớp</v>
      </c>
      <c r="CW3" s="232">
        <v>6.2</v>
      </c>
      <c r="CX3" s="52">
        <v>5</v>
      </c>
      <c r="CY3" s="52"/>
      <c r="CZ3" s="27">
        <f t="shared" ref="CZ3:CZ29" si="79">ROUND((CW3*0.4+CX3*0.6),1)</f>
        <v>5.5</v>
      </c>
      <c r="DA3" s="28">
        <f t="shared" ref="DA3:DA29" si="80">ROUND(MAX((CW3*0.4+CX3*0.6),(CW3*0.4+CY3*0.6)),1)</f>
        <v>5.5</v>
      </c>
      <c r="DB3" s="29" t="str">
        <f t="shared" ref="DB3:DB30" si="81">TEXT(DA3,"0.0")</f>
        <v>5.5</v>
      </c>
      <c r="DC3" s="32" t="str">
        <f t="shared" ref="DC3:DC29" si="82">IF(DA3&gt;=8.5,"A",IF(DA3&gt;=8,"B+",IF(DA3&gt;=7,"B",IF(DA3&gt;=6.5,"C+",IF(DA3&gt;=5.5,"C",IF(DA3&gt;=5,"D+",IF(DA3&gt;=4,"D","F")))))))</f>
        <v>C</v>
      </c>
      <c r="DD3" s="30">
        <f t="shared" ref="DD3:DD29" si="83">IF(DC3="A",4,IF(DC3="B+",3.5,IF(DC3="B",3,IF(DC3="C+",2.5,IF(DC3="C",2,IF(DC3="D+",1.5,IF(DC3="D",1,0)))))))</f>
        <v>2</v>
      </c>
      <c r="DE3" s="29" t="str">
        <f t="shared" ref="DE3:DE30" si="84">TEXT(DD3,"0.0")</f>
        <v>2.0</v>
      </c>
      <c r="DF3" s="71"/>
      <c r="DG3" s="203"/>
      <c r="DH3" s="229">
        <v>6.2</v>
      </c>
      <c r="DI3" s="230">
        <v>5</v>
      </c>
      <c r="DJ3" s="230"/>
      <c r="DK3" s="27">
        <f t="shared" ref="DK3:DK29" si="85">ROUND((DH3*0.4+DI3*0.6),1)</f>
        <v>5.5</v>
      </c>
      <c r="DL3" s="28">
        <f t="shared" ref="DL3:DL29" si="86">ROUND(MAX((DH3*0.4+DI3*0.6),(DH3*0.4+DJ3*0.6)),1)</f>
        <v>5.5</v>
      </c>
      <c r="DM3" s="30" t="str">
        <f t="shared" ref="DM3:DM30" si="87">TEXT(DL3,"0.0")</f>
        <v>5.5</v>
      </c>
      <c r="DN3" s="32" t="str">
        <f t="shared" ref="DN3:DN29" si="88">IF(DL3&gt;=8.5,"A",IF(DL3&gt;=8,"B+",IF(DL3&gt;=7,"B",IF(DL3&gt;=6.5,"C+",IF(DL3&gt;=5.5,"C",IF(DL3&gt;=5,"D+",IF(DL3&gt;=4,"D","F")))))))</f>
        <v>C</v>
      </c>
      <c r="DO3" s="30">
        <f t="shared" ref="DO3:DO29" si="89">IF(DN3="A",4,IF(DN3="B+",3.5,IF(DN3="B",3,IF(DN3="C+",2.5,IF(DN3="C",2,IF(DN3="D+",1.5,IF(DN3="D",1,0)))))))</f>
        <v>2</v>
      </c>
      <c r="DP3" s="30" t="str">
        <f t="shared" ref="DP3:DP30" si="90">TEXT(DO3,"0.0")</f>
        <v>2.0</v>
      </c>
      <c r="DQ3" s="71"/>
      <c r="DR3" s="203"/>
      <c r="DS3" s="204">
        <f t="shared" ref="DS3:DS29" si="91">(DA3+DL3)/2</f>
        <v>5.5</v>
      </c>
      <c r="DT3" s="30" t="str">
        <f t="shared" ref="DT3:DT30" si="92">TEXT(DS3,"0.0")</f>
        <v>5.5</v>
      </c>
      <c r="DU3" s="32" t="str">
        <f t="shared" ref="DU3:DU29" si="93">IF(DS3&gt;=8.5,"A",IF(DS3&gt;=8,"B+",IF(DS3&gt;=7,"B",IF(DS3&gt;=6.5,"C+",IF(DS3&gt;=5.5,"C",IF(DS3&gt;=5,"D+",IF(DS3&gt;=4,"D","F")))))))</f>
        <v>C</v>
      </c>
      <c r="DV3" s="30">
        <f t="shared" ref="DV3:DV29" si="94">IF(DU3="A",4,IF(DU3="B+",3.5,IF(DU3="B",3,IF(DU3="C+",2.5,IF(DU3="C",2,IF(DU3="D+",1.5,IF(DU3="D",1,0)))))))</f>
        <v>2</v>
      </c>
      <c r="DW3" s="30" t="str">
        <f t="shared" ref="DW3:DW30" si="95">TEXT(DV3,"0.0")</f>
        <v>2.0</v>
      </c>
      <c r="DX3" s="71">
        <v>3</v>
      </c>
      <c r="DY3" s="203">
        <v>3</v>
      </c>
      <c r="DZ3" s="232">
        <v>6</v>
      </c>
      <c r="EA3" s="52">
        <v>3</v>
      </c>
      <c r="EB3" s="52"/>
      <c r="EC3" s="27">
        <f t="shared" ref="EC3:EC29" si="96">ROUND((DZ3*0.4+EA3*0.6),1)</f>
        <v>4.2</v>
      </c>
      <c r="ED3" s="28">
        <f t="shared" ref="ED3:ED29" si="97">ROUND(MAX((DZ3*0.4+EA3*0.6),(DZ3*0.4+EB3*0.6)),1)</f>
        <v>4.2</v>
      </c>
      <c r="EE3" s="29" t="str">
        <f t="shared" ref="EE3:EE30" si="98">TEXT(ED3,"0.0")</f>
        <v>4.2</v>
      </c>
      <c r="EF3" s="32" t="str">
        <f t="shared" ref="EF3:EF29" si="99">IF(ED3&gt;=8.5,"A",IF(ED3&gt;=8,"B+",IF(ED3&gt;=7,"B",IF(ED3&gt;=6.5,"C+",IF(ED3&gt;=5.5,"C",IF(ED3&gt;=5,"D+",IF(ED3&gt;=4,"D","F")))))))</f>
        <v>D</v>
      </c>
      <c r="EG3" s="29">
        <f t="shared" ref="EG3:EG30" si="100">IF(EF3="A",4,IF(EF3="B+",3.5,IF(EF3="B",3,IF(EF3="C+",2.5,IF(EF3="C",2,IF(EF3="D+",1.5,IF(EF3="D",1,0)))))))</f>
        <v>1</v>
      </c>
      <c r="EH3" s="29" t="str">
        <f t="shared" ref="EH3:EH30" si="101">TEXT(EG3,"0.0")</f>
        <v>1.0</v>
      </c>
      <c r="EI3" s="71">
        <v>3</v>
      </c>
      <c r="EJ3" s="203">
        <v>3</v>
      </c>
      <c r="EK3" s="232">
        <v>6.3</v>
      </c>
      <c r="EL3" s="52">
        <v>6</v>
      </c>
      <c r="EM3" s="52"/>
      <c r="EN3" s="27">
        <f t="shared" ref="EN3:EN29" si="102">ROUND((EK3*0.4+EL3*0.6),1)</f>
        <v>6.1</v>
      </c>
      <c r="EO3" s="28">
        <f t="shared" ref="EO3:EO29" si="103">ROUND(MAX((EK3*0.4+EL3*0.6),(EK3*0.4+EM3*0.6)),1)</f>
        <v>6.1</v>
      </c>
      <c r="EP3" s="29" t="str">
        <f t="shared" ref="EP3:EP30" si="104">TEXT(EO3,"0.0")</f>
        <v>6.1</v>
      </c>
      <c r="EQ3" s="32" t="str">
        <f t="shared" ref="EQ3:EQ29" si="105">IF(EO3&gt;=8.5,"A",IF(EO3&gt;=8,"B+",IF(EO3&gt;=7,"B",IF(EO3&gt;=6.5,"C+",IF(EO3&gt;=5.5,"C",IF(EO3&gt;=5,"D+",IF(EO3&gt;=4,"D","F")))))))</f>
        <v>C</v>
      </c>
      <c r="ER3" s="30">
        <f t="shared" ref="ER3:ER29" si="106">IF(EQ3="A",4,IF(EQ3="B+",3.5,IF(EQ3="B",3,IF(EQ3="C+",2.5,IF(EQ3="C",2,IF(EQ3="D+",1.5,IF(EQ3="D",1,0)))))))</f>
        <v>2</v>
      </c>
      <c r="ES3" s="29" t="str">
        <f t="shared" ref="ES3:ES30" si="107">TEXT(ER3,"0.0")</f>
        <v>2.0</v>
      </c>
      <c r="ET3" s="71">
        <v>3</v>
      </c>
      <c r="EU3" s="203">
        <v>3</v>
      </c>
      <c r="EV3" s="232">
        <v>6</v>
      </c>
      <c r="EW3" s="52">
        <v>7</v>
      </c>
      <c r="EX3" s="52"/>
      <c r="EY3" s="27">
        <f t="shared" ref="EY3:EY29" si="108">ROUND((EV3*0.4+EW3*0.6),1)</f>
        <v>6.6</v>
      </c>
      <c r="EZ3" s="28">
        <f t="shared" ref="EZ3:EZ29" si="109">ROUND(MAX((EV3*0.4+EW3*0.6),(EV3*0.4+EX3*0.6)),1)</f>
        <v>6.6</v>
      </c>
      <c r="FA3" s="29" t="str">
        <f t="shared" ref="FA3:FA30" si="110">TEXT(EZ3,"0.0")</f>
        <v>6.6</v>
      </c>
      <c r="FB3" s="32" t="str">
        <f t="shared" ref="FB3:FB29" si="111">IF(EZ3&gt;=8.5,"A",IF(EZ3&gt;=8,"B+",IF(EZ3&gt;=7,"B",IF(EZ3&gt;=6.5,"C+",IF(EZ3&gt;=5.5,"C",IF(EZ3&gt;=5,"D+",IF(EZ3&gt;=4,"D","F")))))))</f>
        <v>C+</v>
      </c>
      <c r="FC3" s="30">
        <f t="shared" ref="FC3:FC29" si="112">IF(FB3="A",4,IF(FB3="B+",3.5,IF(FB3="B",3,IF(FB3="C+",2.5,IF(FB3="C",2,IF(FB3="D+",1.5,IF(FB3="D",1,0)))))))</f>
        <v>2.5</v>
      </c>
      <c r="FD3" s="29" t="str">
        <f t="shared" ref="FD3:FD30" si="113">TEXT(FC3,"0.0")</f>
        <v>2.5</v>
      </c>
      <c r="FE3" s="71">
        <v>2</v>
      </c>
      <c r="FF3" s="203">
        <v>2</v>
      </c>
      <c r="FG3" s="232">
        <v>8.9</v>
      </c>
      <c r="FH3" s="52">
        <v>6</v>
      </c>
      <c r="FI3" s="52"/>
      <c r="FJ3" s="27">
        <f t="shared" ref="FJ3:FJ29" si="114">ROUND((FG3*0.4+FH3*0.6),1)</f>
        <v>7.2</v>
      </c>
      <c r="FK3" s="28">
        <f t="shared" ref="FK3:FK29" si="115">ROUND(MAX((FG3*0.4+FH3*0.6),(FG3*0.4+FI3*0.6)),1)</f>
        <v>7.2</v>
      </c>
      <c r="FL3" s="29" t="str">
        <f t="shared" ref="FL3:FL30" si="116">TEXT(FK3,"0.0")</f>
        <v>7.2</v>
      </c>
      <c r="FM3" s="32" t="str">
        <f t="shared" ref="FM3:FM29" si="117">IF(FK3&gt;=8.5,"A",IF(FK3&gt;=8,"B+",IF(FK3&gt;=7,"B",IF(FK3&gt;=6.5,"C+",IF(FK3&gt;=5.5,"C",IF(FK3&gt;=5,"D+",IF(FK3&gt;=4,"D","F")))))))</f>
        <v>B</v>
      </c>
      <c r="FN3" s="30">
        <f t="shared" ref="FN3:FN29" si="118">IF(FM3="A",4,IF(FM3="B+",3.5,IF(FM3="B",3,IF(FM3="C+",2.5,IF(FM3="C",2,IF(FM3="D+",1.5,IF(FM3="D",1,0)))))))</f>
        <v>3</v>
      </c>
      <c r="FO3" s="29" t="str">
        <f t="shared" ref="FO3:FO30" si="119">TEXT(FN3,"0.0")</f>
        <v>3.0</v>
      </c>
      <c r="FP3" s="71">
        <v>3</v>
      </c>
      <c r="FQ3" s="203">
        <v>3</v>
      </c>
      <c r="FR3" s="229">
        <v>6.7</v>
      </c>
      <c r="FS3" s="52">
        <v>8</v>
      </c>
      <c r="FT3" s="52"/>
      <c r="FU3" s="27">
        <f t="shared" ref="FU3:FU29" si="120">ROUND((FR3*0.4+FS3*0.6),1)</f>
        <v>7.5</v>
      </c>
      <c r="FV3" s="28">
        <f t="shared" ref="FV3:FV29" si="121">ROUND(MAX((FR3*0.4+FS3*0.6),(FR3*0.4+FT3*0.6)),1)</f>
        <v>7.5</v>
      </c>
      <c r="FW3" s="29" t="str">
        <f t="shared" ref="FW3:FW30" si="122">TEXT(FV3,"0.0")</f>
        <v>7.5</v>
      </c>
      <c r="FX3" s="32" t="str">
        <f t="shared" ref="FX3:FX29" si="123">IF(FV3&gt;=8.5,"A",IF(FV3&gt;=8,"B+",IF(FV3&gt;=7,"B",IF(FV3&gt;=6.5,"C+",IF(FV3&gt;=5.5,"C",IF(FV3&gt;=5,"D+",IF(FV3&gt;=4,"D","F")))))))</f>
        <v>B</v>
      </c>
      <c r="FY3" s="30">
        <f t="shared" ref="FY3:FY29" si="124">IF(FX3="A",4,IF(FX3="B+",3.5,IF(FX3="B",3,IF(FX3="C+",2.5,IF(FX3="C",2,IF(FX3="D+",1.5,IF(FX3="D",1,0)))))))</f>
        <v>3</v>
      </c>
      <c r="FZ3" s="29" t="str">
        <f t="shared" ref="FZ3:FZ30" si="125">TEXT(FY3,"0.0")</f>
        <v>3.0</v>
      </c>
      <c r="GA3" s="71">
        <v>2</v>
      </c>
      <c r="GB3" s="203">
        <v>2</v>
      </c>
      <c r="GC3" s="232">
        <v>8.6999999999999993</v>
      </c>
      <c r="GD3" s="52">
        <v>9</v>
      </c>
      <c r="GE3" s="52"/>
      <c r="GF3" s="27">
        <f t="shared" ref="GF3:GF29" si="126">ROUND((GC3*0.4+GD3*0.6),1)</f>
        <v>8.9</v>
      </c>
      <c r="GG3" s="28">
        <f t="shared" ref="GG3:GG29" si="127">ROUND(MAX((GC3*0.4+GD3*0.6),(GC3*0.4+GE3*0.6)),1)</f>
        <v>8.9</v>
      </c>
      <c r="GH3" s="29" t="str">
        <f t="shared" ref="GH3:GH30" si="128">TEXT(GG3,"0.0")</f>
        <v>8.9</v>
      </c>
      <c r="GI3" s="32" t="str">
        <f t="shared" ref="GI3:GI29" si="129">IF(GG3&gt;=8.5,"A",IF(GG3&gt;=8,"B+",IF(GG3&gt;=7,"B",IF(GG3&gt;=6.5,"C+",IF(GG3&gt;=5.5,"C",IF(GG3&gt;=5,"D+",IF(GG3&gt;=4,"D","F")))))))</f>
        <v>A</v>
      </c>
      <c r="GJ3" s="30">
        <f t="shared" ref="GJ3:GJ29" si="130">IF(GI3="A",4,IF(GI3="B+",3.5,IF(GI3="B",3,IF(GI3="C+",2.5,IF(GI3="C",2,IF(GI3="D+",1.5,IF(GI3="D",1,0)))))))</f>
        <v>4</v>
      </c>
      <c r="GK3" s="29" t="str">
        <f t="shared" ref="GK3:GK30" si="131">TEXT(GJ3,"0.0")</f>
        <v>4.0</v>
      </c>
      <c r="GL3" s="71">
        <v>2</v>
      </c>
      <c r="GM3" s="203">
        <v>2</v>
      </c>
      <c r="GN3" s="232">
        <v>6.3</v>
      </c>
      <c r="GO3" s="52">
        <v>7</v>
      </c>
      <c r="GP3" s="52"/>
      <c r="GQ3" s="27">
        <f t="shared" ref="GQ3:GQ29" si="132">ROUND((GN3*0.4+GO3*0.6),1)</f>
        <v>6.7</v>
      </c>
      <c r="GR3" s="28">
        <f t="shared" ref="GR3:GR29" si="133">ROUND(MAX((GN3*0.4+GO3*0.6),(GN3*0.4+GP3*0.6)),1)</f>
        <v>6.7</v>
      </c>
      <c r="GS3" s="29" t="str">
        <f>TEXT(GR3,"0.0")</f>
        <v>6.7</v>
      </c>
      <c r="GT3" s="32" t="str">
        <f t="shared" ref="GT3:GT29" si="134">IF(GR3&gt;=8.5,"A",IF(GR3&gt;=8,"B+",IF(GR3&gt;=7,"B",IF(GR3&gt;=6.5,"C+",IF(GR3&gt;=5.5,"C",IF(GR3&gt;=5,"D+",IF(GR3&gt;=4,"D","F")))))))</f>
        <v>C+</v>
      </c>
      <c r="GU3" s="30">
        <f t="shared" ref="GU3:GU29" si="135">IF(GT3="A",4,IF(GT3="B+",3.5,IF(GT3="B",3,IF(GT3="C+",2.5,IF(GT3="C",2,IF(GT3="D+",1.5,IF(GT3="D",1,0)))))))</f>
        <v>2.5</v>
      </c>
      <c r="GV3" s="29" t="str">
        <f t="shared" ref="GV3:GV30" si="136">TEXT(GU3,"0.0")</f>
        <v>2.5</v>
      </c>
      <c r="GW3" s="71">
        <v>2</v>
      </c>
      <c r="GX3" s="203">
        <v>2</v>
      </c>
      <c r="GY3" s="85">
        <f t="shared" ref="GY3:GY29" si="137">DX3+EI3+FE3+ET3+FP3+GA3+GL3+GW3</f>
        <v>20</v>
      </c>
      <c r="GZ3" s="86">
        <f t="shared" ref="GZ3:GZ29" si="138">(DS3*DX3+ED3*EI3+EZ3*FE3+EO3*ET3+FK3*FP3+FV3*GA3+GG3*GL3+GR3*GW3)/GY3</f>
        <v>6.419999999999999</v>
      </c>
      <c r="HA3" s="124" t="str">
        <f t="shared" ref="HA3:HA30" si="139">TEXT(GZ3,"0.00")</f>
        <v>6.42</v>
      </c>
      <c r="HB3" s="86">
        <f t="shared" ref="HB3:HB29" si="140">(DV3*DX3+EG3*EI3+FC3*FE3+ER3*ET3+FN3*FP3+FY3*GA3+GJ3*GL3+GU3*GW3)/GY3</f>
        <v>2.4</v>
      </c>
      <c r="HC3" s="124" t="str">
        <f t="shared" ref="HC3:HC30" si="141">TEXT(HB3,"0.00")</f>
        <v>2.40</v>
      </c>
      <c r="HD3" s="52" t="str">
        <f t="shared" ref="HD3:HD29" si="142">IF(AND(HB3&lt;1),"Cảnh báo KQHT","Lên lớp")</f>
        <v>Lên lớp</v>
      </c>
      <c r="HE3" s="52">
        <f t="shared" ref="HE3:HE29" si="143">DY3+EJ3+GX3+GM3+GB3+FQ3+EU3+FF3</f>
        <v>20</v>
      </c>
      <c r="HF3" s="86">
        <f t="shared" ref="HF3:HF29" si="144">(DS3*DY3+ED3*EJ3+EZ3*FF3+EO3*EU3+FK3*FQ3+FV3*GB3+GG3*GM3+GR3*GX3)/HE3</f>
        <v>6.419999999999999</v>
      </c>
      <c r="HG3" s="127" t="str">
        <f t="shared" ref="HG3:HG30" si="145">TEXT(HF3,"0.00")</f>
        <v>6.42</v>
      </c>
      <c r="HH3" s="86">
        <f t="shared" ref="HH3:HH29" si="146">(DV3*DY3+EG3*EJ3+FC3*FF3+ER3*EU3+FN3*FQ3+FY3*GB3+GJ3*GM3+GU3*GX3)/HE3</f>
        <v>2.4</v>
      </c>
      <c r="HI3" s="127" t="str">
        <f t="shared" ref="HI3:HI30" si="147">TEXT(HH3,"0.00")</f>
        <v>2.40</v>
      </c>
      <c r="HJ3" s="227">
        <f t="shared" ref="HJ3:HJ29" si="148">GY3+CK3</f>
        <v>29</v>
      </c>
      <c r="HK3" s="58">
        <f t="shared" ref="HK3:HK29" si="149">HE3+CQ3</f>
        <v>29</v>
      </c>
      <c r="HL3" s="228">
        <f t="shared" si="23"/>
        <v>6.4655172413793096</v>
      </c>
      <c r="HM3" s="127" t="str">
        <f t="shared" ref="HM3:HM30" si="150">TEXT(HL3,"0.00")</f>
        <v>6.47</v>
      </c>
      <c r="HN3" s="228">
        <f t="shared" si="24"/>
        <v>2.4310344827586206</v>
      </c>
      <c r="HO3" s="127" t="str">
        <f t="shared" ref="HO3:HO30" si="151">TEXT(HN3,"0.00")</f>
        <v>2.43</v>
      </c>
      <c r="HP3" s="52" t="str">
        <f t="shared" si="25"/>
        <v>Lên lớp</v>
      </c>
      <c r="HQ3" s="58" t="s">
        <v>986</v>
      </c>
      <c r="HR3" s="21">
        <v>6.6</v>
      </c>
      <c r="HS3" s="24">
        <v>5</v>
      </c>
      <c r="HT3" s="25"/>
      <c r="HU3" s="27">
        <f>ROUND((HR3*0.4+HS3*0.6),1)</f>
        <v>5.6</v>
      </c>
      <c r="HV3" s="282">
        <f>ROUND(MAX((HR3*0.4+HS3*0.6),(HR3*0.4+HT3*0.6)),1)</f>
        <v>5.6</v>
      </c>
      <c r="HW3" s="28" t="str">
        <f>TEXT(HV3,"0.0")</f>
        <v>5.6</v>
      </c>
      <c r="HX3" s="283" t="str">
        <f>IF(HV3&gt;=8.5,"A",IF(HV3&gt;=8,"B+",IF(HV3&gt;=7,"B",IF(HV3&gt;=6.5,"C+",IF(HV3&gt;=5.5,"C",IF(HV3&gt;=5,"D+",IF(HV3&gt;=4,"D","F")))))))</f>
        <v>C</v>
      </c>
      <c r="HY3" s="281">
        <f>IF(HX3="A",4,IF(HX3="B+",3.5,IF(HX3="B",3,IF(HX3="C+",2.5,IF(HX3="C",2,IF(HX3="D+",1.5,IF(HX3="D",1,0)))))))</f>
        <v>2</v>
      </c>
      <c r="HZ3" s="44" t="str">
        <f>TEXT(HY3,"0.0")</f>
        <v>2.0</v>
      </c>
      <c r="IA3" s="64">
        <v>3</v>
      </c>
      <c r="IB3" s="68">
        <v>3</v>
      </c>
      <c r="IC3" s="21">
        <v>7.7</v>
      </c>
      <c r="ID3" s="24">
        <v>5</v>
      </c>
      <c r="IE3" s="25"/>
      <c r="IF3" s="27">
        <f>ROUND((IC3*0.4+ID3*0.6),1)</f>
        <v>6.1</v>
      </c>
      <c r="IG3" s="282">
        <f>ROUND(MAX((IC3*0.4+ID3*0.6),(IC3*0.4+IE3*0.6)),1)</f>
        <v>6.1</v>
      </c>
      <c r="IH3" s="26" t="str">
        <f>TEXT(IG3,"0.0")</f>
        <v>6.1</v>
      </c>
      <c r="II3" s="283" t="str">
        <f>IF(IG3&gt;=8.5,"A",IF(IG3&gt;=8,"B+",IF(IG3&gt;=7,"B",IF(IG3&gt;=6.5,"C+",IF(IG3&gt;=5.5,"C",IF(IG3&gt;=5,"D+",IF(IG3&gt;=4,"D","F")))))))</f>
        <v>C</v>
      </c>
      <c r="IJ3" s="281">
        <f>IF(II3="A",4,IF(II3="B+",3.5,IF(II3="B",3,IF(II3="C+",2.5,IF(II3="C",2,IF(II3="D+",1.5,IF(II3="D",1,0)))))))</f>
        <v>2</v>
      </c>
      <c r="IK3" s="44" t="str">
        <f>TEXT(IJ3,"0.0")</f>
        <v>2.0</v>
      </c>
      <c r="IL3" s="64">
        <v>1</v>
      </c>
      <c r="IM3" s="68">
        <v>1</v>
      </c>
      <c r="IN3" s="21">
        <v>5</v>
      </c>
      <c r="IO3" s="24">
        <v>8</v>
      </c>
      <c r="IP3" s="25"/>
      <c r="IQ3" s="27">
        <f>ROUND((IN3*0.4+IO3*0.6),1)</f>
        <v>6.8</v>
      </c>
      <c r="IR3" s="28">
        <f>ROUND(MAX((IN3*0.4+IO3*0.6),(IN3*0.4+IP3*0.6)),1)</f>
        <v>6.8</v>
      </c>
      <c r="IS3" s="28" t="str">
        <f>TEXT(IR3,"0.0")</f>
        <v>6.8</v>
      </c>
      <c r="IT3" s="32" t="str">
        <f>IF(IR3&gt;=8.5,"A",IF(IR3&gt;=8,"B+",IF(IR3&gt;=7,"B",IF(IR3&gt;=6.5,"C+",IF(IR3&gt;=5.5,"C",IF(IR3&gt;=5,"D+",IF(IR3&gt;=4,"D","F")))))))</f>
        <v>C+</v>
      </c>
      <c r="IU3" s="30">
        <f>IF(IT3="A",4,IF(IT3="B+",3.5,IF(IT3="B",3,IF(IT3="C+",2.5,IF(IT3="C",2,IF(IT3="D+",1.5,IF(IT3="D",1,0)))))))</f>
        <v>2.5</v>
      </c>
      <c r="IV3" s="37" t="str">
        <f>TEXT(IU3,"0.0")</f>
        <v>2.5</v>
      </c>
      <c r="IW3" s="64">
        <v>2</v>
      </c>
      <c r="IX3" s="68">
        <v>2</v>
      </c>
      <c r="IY3" s="21">
        <v>5.4</v>
      </c>
      <c r="IZ3" s="24">
        <v>7</v>
      </c>
      <c r="JA3" s="25"/>
      <c r="JB3" s="19">
        <f t="shared" ref="JB3:JB30" si="152">ROUND((IY3*0.4+IZ3*0.6),1)</f>
        <v>6.4</v>
      </c>
      <c r="JC3" s="26">
        <f t="shared" ref="JC3:JC30" si="153">ROUND(MAX((IY3*0.4+IZ3*0.6),(IY3*0.4+JA3*0.6)),1)</f>
        <v>6.4</v>
      </c>
      <c r="JD3" s="26" t="str">
        <f t="shared" ref="JD3:JD30" si="154">TEXT(JC3,"0.0")</f>
        <v>6.4</v>
      </c>
      <c r="JE3" s="32" t="str">
        <f t="shared" ref="JE3:JE30" si="155">IF(JC3&gt;=8.5,"A",IF(JC3&gt;=8,"B+",IF(JC3&gt;=7,"B",IF(JC3&gt;=6.5,"C+",IF(JC3&gt;=5.5,"C",IF(JC3&gt;=5,"D+",IF(JC3&gt;=4,"D","F")))))))</f>
        <v>C</v>
      </c>
      <c r="JF3" s="30">
        <f t="shared" ref="JF3:JF30" si="156">IF(JE3="A",4,IF(JE3="B+",3.5,IF(JE3="B",3,IF(JE3="C+",2.5,IF(JE3="C",2,IF(JE3="D+",1.5,IF(JE3="D",1,0)))))))</f>
        <v>2</v>
      </c>
      <c r="JG3" s="37" t="str">
        <f t="shared" ref="JG3:JG30" si="157">TEXT(JF3,"0.0")</f>
        <v>2.0</v>
      </c>
      <c r="JH3" s="64">
        <v>2</v>
      </c>
      <c r="JI3" s="68">
        <v>2</v>
      </c>
      <c r="JJ3" s="98">
        <v>6.2</v>
      </c>
      <c r="JK3" s="99">
        <v>6</v>
      </c>
      <c r="JL3" s="187"/>
      <c r="JM3" s="19">
        <f t="shared" ref="JM3:JM30" si="158">ROUND((JJ3*0.4+JK3*0.6),1)</f>
        <v>6.1</v>
      </c>
      <c r="JN3" s="26">
        <f t="shared" ref="JN3:JN30" si="159">ROUND(MAX((JJ3*0.4+JK3*0.6),(JJ3*0.4+JL3*0.6)),1)</f>
        <v>6.1</v>
      </c>
      <c r="JO3" s="26" t="str">
        <f t="shared" ref="JO3:JO30" si="160">TEXT(JN3,"0.0")</f>
        <v>6.1</v>
      </c>
      <c r="JP3" s="32" t="str">
        <f t="shared" ref="JP3:JP30" si="161">IF(JN3&gt;=8.5,"A",IF(JN3&gt;=8,"B+",IF(JN3&gt;=7,"B",IF(JN3&gt;=6.5,"C+",IF(JN3&gt;=5.5,"C",IF(JN3&gt;=5,"D+",IF(JN3&gt;=4,"D","F")))))))</f>
        <v>C</v>
      </c>
      <c r="JQ3" s="30">
        <f t="shared" ref="JQ3:JQ30" si="162">IF(JP3="A",4,IF(JP3="B+",3.5,IF(JP3="B",3,IF(JP3="C+",2.5,IF(JP3="C",2,IF(JP3="D+",1.5,IF(JP3="D",1,0)))))))</f>
        <v>2</v>
      </c>
      <c r="JR3" s="37" t="str">
        <f t="shared" ref="JR3:JR30" si="163">TEXT(JQ3,"0.0")</f>
        <v>2.0</v>
      </c>
      <c r="JS3" s="64">
        <v>1</v>
      </c>
      <c r="JT3" s="68">
        <v>1</v>
      </c>
      <c r="JU3" s="98">
        <v>6</v>
      </c>
      <c r="JV3" s="99">
        <v>8</v>
      </c>
      <c r="JW3" s="187"/>
      <c r="JX3" s="27">
        <f t="shared" si="26"/>
        <v>7.2</v>
      </c>
      <c r="JY3" s="28">
        <f t="shared" si="27"/>
        <v>7.2</v>
      </c>
      <c r="JZ3" s="26" t="str">
        <f t="shared" ref="JZ3:JZ38" si="164">TEXT(JY3,"0.0")</f>
        <v>7.2</v>
      </c>
      <c r="KA3" s="32" t="str">
        <f t="shared" si="28"/>
        <v>B</v>
      </c>
      <c r="KB3" s="323">
        <f t="shared" si="29"/>
        <v>3</v>
      </c>
      <c r="KC3" s="37" t="str">
        <f t="shared" si="30"/>
        <v>3.0</v>
      </c>
      <c r="KD3" s="64">
        <v>2</v>
      </c>
      <c r="KE3" s="68">
        <v>2</v>
      </c>
      <c r="KF3" s="98">
        <v>7</v>
      </c>
      <c r="KG3" s="99">
        <v>8</v>
      </c>
      <c r="KH3" s="187"/>
      <c r="KI3" s="19">
        <f t="shared" si="31"/>
        <v>7.6</v>
      </c>
      <c r="KJ3" s="26">
        <f t="shared" si="32"/>
        <v>7.6</v>
      </c>
      <c r="KK3" s="26" t="str">
        <f t="shared" ref="KK3:KK29" si="165">TEXT(KJ3,"0.0")</f>
        <v>7.6</v>
      </c>
      <c r="KL3" s="32" t="str">
        <f t="shared" si="33"/>
        <v>B</v>
      </c>
      <c r="KM3" s="30">
        <f t="shared" si="34"/>
        <v>3</v>
      </c>
      <c r="KN3" s="37" t="str">
        <f t="shared" si="35"/>
        <v>3.0</v>
      </c>
      <c r="KO3" s="64">
        <v>2</v>
      </c>
      <c r="KP3" s="68">
        <v>2</v>
      </c>
      <c r="KQ3" s="98">
        <v>6.4</v>
      </c>
      <c r="KR3" s="99">
        <v>8</v>
      </c>
      <c r="KS3" s="187"/>
      <c r="KT3" s="19">
        <f t="shared" si="36"/>
        <v>7.4</v>
      </c>
      <c r="KU3" s="26">
        <f t="shared" si="37"/>
        <v>7.4</v>
      </c>
      <c r="KV3" s="26" t="str">
        <f t="shared" ref="KV3:KV29" si="166">TEXT(KU3,"0.0")</f>
        <v>7.4</v>
      </c>
      <c r="KW3" s="32" t="str">
        <f>IF(KU3&gt;=8.5,"A",IF(KU3&gt;=8,"B+",IF(KU3&gt;=7,"B",IF(KU3&gt;=6.5,"C+",IF(KU3&gt;=5.5,"C",IF(KU3&gt;=5,"D+",IF(KU3&gt;=4,"D","F")))))))</f>
        <v>B</v>
      </c>
      <c r="KX3" s="30">
        <f t="shared" si="38"/>
        <v>3</v>
      </c>
      <c r="KY3" s="37" t="str">
        <f t="shared" si="39"/>
        <v>3.0</v>
      </c>
      <c r="KZ3" s="64">
        <v>2</v>
      </c>
      <c r="LA3" s="68">
        <v>2</v>
      </c>
      <c r="LB3" s="21">
        <v>7.1</v>
      </c>
      <c r="LC3" s="24">
        <v>8</v>
      </c>
      <c r="LD3" s="25"/>
      <c r="LE3" s="19">
        <f>ROUND((LB3*0.4+LC3*0.6),1)</f>
        <v>7.6</v>
      </c>
      <c r="LF3" s="26">
        <f t="shared" ref="LF3:LF29" si="167">ROUND(MAX((LB3*0.4+LC3*0.6),(LB3*0.4+LD3*0.6)),1)</f>
        <v>7.6</v>
      </c>
      <c r="LG3" s="28" t="str">
        <f>TEXT(LF3,"0.0")</f>
        <v>7.6</v>
      </c>
      <c r="LH3" s="32" t="str">
        <f t="shared" ref="LH3:LH29" si="168">IF(LF3&gt;=8.5,"A",IF(LF3&gt;=8,"B+",IF(LF3&gt;=7,"B",IF(LF3&gt;=6.5,"C+",IF(LF3&gt;=5.5,"C",IF(LF3&gt;=5,"D+",IF(LF3&gt;=4,"D","F")))))))</f>
        <v>B</v>
      </c>
      <c r="LI3" s="30">
        <f t="shared" ref="LI3:LI29" si="169">IF(LH3="A",4,IF(LH3="B+",3.5,IF(LH3="B",3,IF(LH3="C+",2.5,IF(LH3="C",2,IF(LH3="D+",1.5,IF(LH3="D",1,0)))))))</f>
        <v>3</v>
      </c>
      <c r="LJ3" s="37" t="str">
        <f t="shared" ref="LJ3:LJ29" si="170">TEXT(LI3,"0.0")</f>
        <v>3.0</v>
      </c>
      <c r="LK3" s="62">
        <v>3</v>
      </c>
      <c r="LL3" s="279">
        <v>3</v>
      </c>
      <c r="LM3" s="85">
        <f t="shared" ref="LM3:LM30" si="171">IA3+IL3+IW3+JS3+JH3+KD3+KO3+KZ3+LK3</f>
        <v>18</v>
      </c>
      <c r="LN3" s="86">
        <f t="shared" ref="LN3:LN30" si="172">(HV3*IA3+IG3*IL3+IR3*IW3+JN3*JS3+JC3*JH3+JY3*KD3+KJ3*KO3+KU3*KZ3+LF3*LK3)/LM3</f>
        <v>6.8111111111111118</v>
      </c>
      <c r="LO3" s="124" t="str">
        <f t="shared" ref="LO3:LO30" si="173">TEXT(LN3,"0.00")</f>
        <v>6.81</v>
      </c>
      <c r="LP3" s="86">
        <f t="shared" ref="LP3:LP30" si="174">(HY3*IA3+IJ3*IL3+IU3*IW3+JQ3*JS3+JF3*JH3+KB3*KD3+KM3*KO3+KX3*KZ3+LI3*LK3)/LM3</f>
        <v>2.5555555555555554</v>
      </c>
      <c r="LQ3" s="124" t="str">
        <f t="shared" ref="LQ3:LQ30" si="175">TEXT(LP3,"0.00")</f>
        <v>2.56</v>
      </c>
      <c r="LR3" s="330" t="str">
        <f t="shared" ref="LR3:LR29" si="176">IF(AND(LP3&lt;1),"Cảnh báo KQHT","Lên lớp")</f>
        <v>Lên lớp</v>
      </c>
      <c r="LS3" s="331">
        <f t="shared" ref="LS3:LS31" si="177">IB3+IM3+IX3+JI3+JT3+KE3+KP3+LA3+LL3</f>
        <v>18</v>
      </c>
      <c r="LT3" s="332">
        <f t="shared" ref="LT3:LT31" si="178">(HV3*IB3+IG3*IM3+IR3*IX3+JC3*JI3+JN3*JT3+JY3*KE3+KJ3*KP3+KV3*LA3+LF3*LL3)/LS3</f>
        <v>6.8111111111111109</v>
      </c>
      <c r="LU3" s="332">
        <f t="shared" ref="LU3:LU31" si="179">(HY3*IB3+IJ3*IM3+IV3*IX3+JF3*JI3+JQ3*JT3+KB3*KE3+KM3*KP3+KX3*LA3+LI3*LL3)/LS3</f>
        <v>2.5555555555555554</v>
      </c>
      <c r="LV3" s="334">
        <f t="shared" ref="LV3:LV31" si="180">HJ3+LM3</f>
        <v>47</v>
      </c>
      <c r="LW3" s="335">
        <f t="shared" ref="LW3:LW31" si="181">HK3+LS3</f>
        <v>47</v>
      </c>
      <c r="LX3" s="336">
        <f t="shared" ref="LX3:LX31" si="182">(HL3*HK3+LT3*LS3)/LW3</f>
        <v>6.5978723404255311</v>
      </c>
      <c r="LY3" s="337">
        <f t="shared" ref="LY3:LY31" si="183">(HK3*HN3+LU3*LS3)/LW3</f>
        <v>2.478723404255319</v>
      </c>
      <c r="LZ3" s="336" t="str">
        <f t="shared" ref="LZ3:LZ29" si="184">TEXT(LY3,"0.00")</f>
        <v>2.48</v>
      </c>
      <c r="MA3" s="330" t="str">
        <f t="shared" ref="MA3:MA29" si="185">IF(AND(LY3&lt;1.4),"Cảnh báo KQHT","Lên lớp")</f>
        <v>Lên lớp</v>
      </c>
    </row>
    <row r="4" spans="1:339" s="233" customFormat="1" ht="18">
      <c r="A4" s="10">
        <v>3</v>
      </c>
      <c r="B4" s="76" t="s">
        <v>90</v>
      </c>
      <c r="C4" s="77" t="s">
        <v>131</v>
      </c>
      <c r="D4" s="78" t="s">
        <v>87</v>
      </c>
      <c r="E4" s="79" t="s">
        <v>67</v>
      </c>
      <c r="F4" s="51"/>
      <c r="G4" s="80" t="s">
        <v>93</v>
      </c>
      <c r="H4" s="50" t="s">
        <v>17</v>
      </c>
      <c r="I4" s="82" t="s">
        <v>526</v>
      </c>
      <c r="J4" s="82" t="s">
        <v>775</v>
      </c>
      <c r="K4" s="12">
        <v>6.3</v>
      </c>
      <c r="L4" s="28" t="str">
        <f t="shared" si="40"/>
        <v>6.3</v>
      </c>
      <c r="M4" s="32" t="str">
        <f>IF(K4&gt;=8.5,"A",IF(K4&gt;=8,"B+",IF(K4&gt;=7,"B",IF(K4&gt;=6.5,"C+",IF(K4&gt;=5.5,"C",IF(K4&gt;=5,"D+",IF(K4&gt;=4,"D","F")))))))</f>
        <v>C</v>
      </c>
      <c r="N4" s="39">
        <f>IF(M4="A",4,IF(M4="B+",3.5,IF(M4="B",3,IF(M4="C+",2.5,IF(M4="C",2,IF(M4="D+",1.5,IF(M4="D",1,0)))))))</f>
        <v>2</v>
      </c>
      <c r="O4" s="37" t="str">
        <f t="shared" si="43"/>
        <v>2.0</v>
      </c>
      <c r="P4" s="11">
        <v>2</v>
      </c>
      <c r="Q4" s="16">
        <v>7</v>
      </c>
      <c r="R4" s="28" t="str">
        <f t="shared" si="44"/>
        <v>7.0</v>
      </c>
      <c r="S4" s="32" t="str">
        <f>IF(Q4&gt;=8.5,"A",IF(Q4&gt;=8,"B+",IF(Q4&gt;=7,"B",IF(Q4&gt;=6.5,"C+",IF(Q4&gt;=5.5,"C",IF(Q4&gt;=5,"D+",IF(Q4&gt;=4,"D","F")))))))</f>
        <v>B</v>
      </c>
      <c r="T4" s="39">
        <f>IF(S4="A",4,IF(S4="B+",3.5,IF(S4="B",3,IF(S4="C+",2.5,IF(S4="C",2,IF(S4="D+",1.5,IF(S4="D",1,0)))))))</f>
        <v>3</v>
      </c>
      <c r="U4" s="37" t="str">
        <f t="shared" si="47"/>
        <v>3.0</v>
      </c>
      <c r="V4" s="11">
        <v>3</v>
      </c>
      <c r="W4" s="21">
        <v>7.8</v>
      </c>
      <c r="X4" s="24">
        <v>7</v>
      </c>
      <c r="Y4" s="25"/>
      <c r="Z4" s="27">
        <f t="shared" si="4"/>
        <v>7.3</v>
      </c>
      <c r="AA4" s="28">
        <f t="shared" si="5"/>
        <v>7.3</v>
      </c>
      <c r="AB4" s="28" t="str">
        <f t="shared" si="48"/>
        <v>7.3</v>
      </c>
      <c r="AC4" s="32" t="str">
        <f t="shared" si="49"/>
        <v>B</v>
      </c>
      <c r="AD4" s="30">
        <f>IF(AC4="A",4,IF(AC4="B+",3.5,IF(AC4="B",3,IF(AC4="C+",2.5,IF(AC4="C",2,IF(AC4="D+",1.5,IF(AC4="D",1,0)))))))</f>
        <v>3</v>
      </c>
      <c r="AE4" s="37" t="str">
        <f t="shared" si="51"/>
        <v>3.0</v>
      </c>
      <c r="AF4" s="64">
        <v>4</v>
      </c>
      <c r="AG4" s="68">
        <v>4</v>
      </c>
      <c r="AH4" s="21">
        <v>8</v>
      </c>
      <c r="AI4" s="24">
        <v>8</v>
      </c>
      <c r="AJ4" s="25"/>
      <c r="AK4" s="27">
        <f t="shared" ref="AK4:AK29" si="186">ROUND((AH4*0.4+AI4*0.6),1)</f>
        <v>8</v>
      </c>
      <c r="AL4" s="28">
        <f t="shared" ref="AL4:AL29" si="187">ROUND(MAX((AH4*0.4+AI4*0.6),(AH4*0.4+AJ4*0.6)),1)</f>
        <v>8</v>
      </c>
      <c r="AM4" s="28" t="str">
        <f t="shared" si="54"/>
        <v>8.0</v>
      </c>
      <c r="AN4" s="32" t="str">
        <f>IF(AL4&gt;=8.5,"A",IF(AL4&gt;=8,"B+",IF(AL4&gt;=7,"B",IF(AL4&gt;=6.5,"C+",IF(AL4&gt;=5.5,"C",IF(AL4&gt;=5,"D+",IF(AL4&gt;=4,"D","F")))))))</f>
        <v>B+</v>
      </c>
      <c r="AO4" s="30">
        <f>IF(AN4="A",4,IF(AN4="B+",3.5,IF(AN4="B",3,IF(AN4="C+",2.5,IF(AN4="C",2,IF(AN4="D+",1.5,IF(AN4="D",1,0)))))))</f>
        <v>3.5</v>
      </c>
      <c r="AP4" s="37" t="str">
        <f t="shared" si="57"/>
        <v>3.5</v>
      </c>
      <c r="AQ4" s="71">
        <v>2</v>
      </c>
      <c r="AR4" s="73">
        <v>2</v>
      </c>
      <c r="AS4" s="21">
        <v>6</v>
      </c>
      <c r="AT4" s="24">
        <v>4</v>
      </c>
      <c r="AU4" s="25"/>
      <c r="AV4" s="27">
        <f t="shared" ref="AV4:AV29" si="188">ROUND((AS4*0.4+AT4*0.6),1)</f>
        <v>4.8</v>
      </c>
      <c r="AW4" s="28">
        <f t="shared" ref="AW4:AW29" si="189">ROUND(MAX((AS4*0.4+AT4*0.6),(AS4*0.4+AU4*0.6)),1)</f>
        <v>4.8</v>
      </c>
      <c r="AX4" s="28" t="str">
        <f t="shared" si="60"/>
        <v>4.8</v>
      </c>
      <c r="AY4" s="32" t="str">
        <f t="shared" ref="AY4:AY29" si="190">IF(AW4&gt;=8.5,"A",IF(AW4&gt;=8,"B+",IF(AW4&gt;=7,"B",IF(AW4&gt;=6.5,"C+",IF(AW4&gt;=5.5,"C",IF(AW4&gt;=5,"D+",IF(AW4&gt;=4,"D","F")))))))</f>
        <v>D</v>
      </c>
      <c r="AZ4" s="30">
        <f>IF(AY4="A",4,IF(AY4="B+",3.5,IF(AY4="B",3,IF(AY4="C+",2.5,IF(AY4="C",2,IF(AY4="D+",1.5,IF(AY4="D",1,0)))))))</f>
        <v>1</v>
      </c>
      <c r="BA4" s="37" t="str">
        <f t="shared" si="63"/>
        <v>1.0</v>
      </c>
      <c r="BB4" s="64">
        <v>3</v>
      </c>
      <c r="BC4" s="68">
        <v>3</v>
      </c>
      <c r="BD4" s="21">
        <v>5.8</v>
      </c>
      <c r="BE4" s="24">
        <v>7</v>
      </c>
      <c r="BF4" s="25"/>
      <c r="BG4" s="27">
        <f>ROUND((BD4*0.4+BE4*0.6),1)</f>
        <v>6.5</v>
      </c>
      <c r="BH4" s="28">
        <f>ROUND(MAX((BD4*0.4+BE4*0.6),(BD4*0.4+BF4*0.6)),1)</f>
        <v>6.5</v>
      </c>
      <c r="BI4" s="28" t="str">
        <f t="shared" si="64"/>
        <v>6.5</v>
      </c>
      <c r="BJ4" s="32" t="str">
        <f>IF(BH4&gt;=8.5,"A",IF(BH4&gt;=8,"B+",IF(BH4&gt;=7,"B",IF(BH4&gt;=6.5,"C+",IF(BH4&gt;=5.5,"C",IF(BH4&gt;=5,"D+",IF(BH4&gt;=4,"D","F")))))))</f>
        <v>C+</v>
      </c>
      <c r="BK4" s="30">
        <f>IF(BJ4="A",4,IF(BJ4="B+",3.5,IF(BJ4="B",3,IF(BJ4="C+",2.5,IF(BJ4="C",2,IF(BJ4="D+",1.5,IF(BJ4="D",1,0)))))))</f>
        <v>2.5</v>
      </c>
      <c r="BL4" s="37" t="str">
        <f t="shared" si="67"/>
        <v>2.5</v>
      </c>
      <c r="BM4" s="64">
        <v>3</v>
      </c>
      <c r="BN4" s="68">
        <v>3</v>
      </c>
      <c r="BO4" s="21">
        <v>7.3</v>
      </c>
      <c r="BP4" s="24">
        <v>7</v>
      </c>
      <c r="BQ4" s="25"/>
      <c r="BR4" s="27">
        <f t="shared" si="12"/>
        <v>7.1</v>
      </c>
      <c r="BS4" s="28">
        <f t="shared" si="13"/>
        <v>7.1</v>
      </c>
      <c r="BT4" s="28" t="str">
        <f t="shared" si="68"/>
        <v>7.1</v>
      </c>
      <c r="BU4" s="32" t="str">
        <f t="shared" si="14"/>
        <v>B</v>
      </c>
      <c r="BV4" s="66">
        <f t="shared" si="15"/>
        <v>3</v>
      </c>
      <c r="BW4" s="37" t="str">
        <f t="shared" si="69"/>
        <v>3.0</v>
      </c>
      <c r="BX4" s="64">
        <v>2</v>
      </c>
      <c r="BY4" s="75">
        <v>2</v>
      </c>
      <c r="BZ4" s="21">
        <v>7.8</v>
      </c>
      <c r="CA4" s="24">
        <v>7</v>
      </c>
      <c r="CB4" s="25"/>
      <c r="CC4" s="27">
        <f>ROUND((BZ4*0.4+CA4*0.6),1)</f>
        <v>7.3</v>
      </c>
      <c r="CD4" s="28">
        <f>ROUND(MAX((BZ4*0.4+CA4*0.6),(BZ4*0.4+CB4*0.6)),1)</f>
        <v>7.3</v>
      </c>
      <c r="CE4" s="28" t="str">
        <f t="shared" si="70"/>
        <v>7.3</v>
      </c>
      <c r="CF4" s="32" t="str">
        <f>IF(CD4&gt;=8.5,"A",IF(CD4&gt;=8,"B+",IF(CD4&gt;=7,"B",IF(CD4&gt;=6.5,"C+",IF(CD4&gt;=5.5,"C",IF(CD4&gt;=5,"D+",IF(CD4&gt;=4,"D","F")))))))</f>
        <v>B</v>
      </c>
      <c r="CG4" s="30">
        <f>IF(CF4="A",4,IF(CF4="B+",3.5,IF(CF4="B",3,IF(CF4="C+",2.5,IF(CF4="C",2,IF(CF4="D+",1.5,IF(CF4="D",1,0)))))))</f>
        <v>3</v>
      </c>
      <c r="CH4" s="37" t="str">
        <f t="shared" si="73"/>
        <v>3.0</v>
      </c>
      <c r="CI4" s="64">
        <v>3</v>
      </c>
      <c r="CJ4" s="68">
        <v>3</v>
      </c>
      <c r="CK4" s="85">
        <f t="shared" si="74"/>
        <v>17</v>
      </c>
      <c r="CL4" s="86">
        <f t="shared" si="16"/>
        <v>6.7764705882352931</v>
      </c>
      <c r="CM4" s="124" t="str">
        <f t="shared" si="75"/>
        <v>6.78</v>
      </c>
      <c r="CN4" s="86">
        <f t="shared" si="17"/>
        <v>2.6176470588235294</v>
      </c>
      <c r="CO4" s="124" t="str">
        <f t="shared" si="76"/>
        <v>2.62</v>
      </c>
      <c r="CP4" s="52" t="str">
        <f t="shared" ref="CP4:CP29" si="191">IF(AND(CN4&lt;0.8),"Cảnh báo KQHT","Lên lớp")</f>
        <v>Lên lớp</v>
      </c>
      <c r="CQ4" s="52">
        <f t="shared" si="18"/>
        <v>17</v>
      </c>
      <c r="CR4" s="86">
        <f t="shared" si="19"/>
        <v>6.7764705882352931</v>
      </c>
      <c r="CS4" s="127" t="str">
        <f t="shared" si="77"/>
        <v>6.78</v>
      </c>
      <c r="CT4" s="86">
        <f t="shared" si="20"/>
        <v>2.6176470588235294</v>
      </c>
      <c r="CU4" s="127" t="str">
        <f t="shared" si="78"/>
        <v>2.62</v>
      </c>
      <c r="CV4" s="52" t="str">
        <f t="shared" si="21"/>
        <v>Lên lớp</v>
      </c>
      <c r="CW4" s="232">
        <v>5.8</v>
      </c>
      <c r="CX4" s="52">
        <v>6</v>
      </c>
      <c r="CY4" s="52"/>
      <c r="CZ4" s="27">
        <f t="shared" si="79"/>
        <v>5.9</v>
      </c>
      <c r="DA4" s="28">
        <f t="shared" si="80"/>
        <v>5.9</v>
      </c>
      <c r="DB4" s="29" t="str">
        <f t="shared" si="81"/>
        <v>5.9</v>
      </c>
      <c r="DC4" s="32" t="str">
        <f t="shared" si="82"/>
        <v>C</v>
      </c>
      <c r="DD4" s="30">
        <f t="shared" si="83"/>
        <v>2</v>
      </c>
      <c r="DE4" s="29" t="str">
        <f t="shared" si="84"/>
        <v>2.0</v>
      </c>
      <c r="DF4" s="71"/>
      <c r="DG4" s="203"/>
      <c r="DH4" s="229">
        <v>5</v>
      </c>
      <c r="DI4" s="230">
        <v>6</v>
      </c>
      <c r="DJ4" s="230"/>
      <c r="DK4" s="27">
        <f t="shared" si="85"/>
        <v>5.6</v>
      </c>
      <c r="DL4" s="28">
        <f t="shared" si="86"/>
        <v>5.6</v>
      </c>
      <c r="DM4" s="30" t="str">
        <f t="shared" si="87"/>
        <v>5.6</v>
      </c>
      <c r="DN4" s="32" t="str">
        <f t="shared" si="88"/>
        <v>C</v>
      </c>
      <c r="DO4" s="30">
        <f t="shared" si="89"/>
        <v>2</v>
      </c>
      <c r="DP4" s="30" t="str">
        <f t="shared" si="90"/>
        <v>2.0</v>
      </c>
      <c r="DQ4" s="71"/>
      <c r="DR4" s="203"/>
      <c r="DS4" s="204">
        <f t="shared" si="91"/>
        <v>5.75</v>
      </c>
      <c r="DT4" s="30" t="str">
        <f t="shared" si="92"/>
        <v>5.8</v>
      </c>
      <c r="DU4" s="32" t="str">
        <f t="shared" si="93"/>
        <v>C</v>
      </c>
      <c r="DV4" s="30">
        <f t="shared" si="94"/>
        <v>2</v>
      </c>
      <c r="DW4" s="30" t="str">
        <f t="shared" si="95"/>
        <v>2.0</v>
      </c>
      <c r="DX4" s="71">
        <v>3</v>
      </c>
      <c r="DY4" s="203">
        <v>3</v>
      </c>
      <c r="DZ4" s="232">
        <v>5</v>
      </c>
      <c r="EA4" s="52">
        <v>7</v>
      </c>
      <c r="EB4" s="52"/>
      <c r="EC4" s="27">
        <f t="shared" si="96"/>
        <v>6.2</v>
      </c>
      <c r="ED4" s="28">
        <f t="shared" si="97"/>
        <v>6.2</v>
      </c>
      <c r="EE4" s="29" t="str">
        <f t="shared" si="98"/>
        <v>6.2</v>
      </c>
      <c r="EF4" s="32" t="str">
        <f t="shared" si="99"/>
        <v>C</v>
      </c>
      <c r="EG4" s="29">
        <f t="shared" si="100"/>
        <v>2</v>
      </c>
      <c r="EH4" s="29" t="str">
        <f t="shared" si="101"/>
        <v>2.0</v>
      </c>
      <c r="EI4" s="71">
        <v>3</v>
      </c>
      <c r="EJ4" s="203">
        <v>3</v>
      </c>
      <c r="EK4" s="232">
        <v>6.6</v>
      </c>
      <c r="EL4" s="52">
        <v>7</v>
      </c>
      <c r="EM4" s="52"/>
      <c r="EN4" s="27">
        <f t="shared" si="102"/>
        <v>6.8</v>
      </c>
      <c r="EO4" s="28">
        <f t="shared" si="103"/>
        <v>6.8</v>
      </c>
      <c r="EP4" s="29" t="str">
        <f t="shared" si="104"/>
        <v>6.8</v>
      </c>
      <c r="EQ4" s="32" t="str">
        <f t="shared" si="105"/>
        <v>C+</v>
      </c>
      <c r="ER4" s="30">
        <f t="shared" si="106"/>
        <v>2.5</v>
      </c>
      <c r="ES4" s="29" t="str">
        <f t="shared" si="107"/>
        <v>2.5</v>
      </c>
      <c r="ET4" s="71">
        <v>3</v>
      </c>
      <c r="EU4" s="203">
        <v>3</v>
      </c>
      <c r="EV4" s="232">
        <v>6.6</v>
      </c>
      <c r="EW4" s="52">
        <v>8</v>
      </c>
      <c r="EX4" s="52"/>
      <c r="EY4" s="27">
        <f t="shared" si="108"/>
        <v>7.4</v>
      </c>
      <c r="EZ4" s="28">
        <f t="shared" si="109"/>
        <v>7.4</v>
      </c>
      <c r="FA4" s="29" t="str">
        <f t="shared" si="110"/>
        <v>7.4</v>
      </c>
      <c r="FB4" s="32" t="str">
        <f t="shared" si="111"/>
        <v>B</v>
      </c>
      <c r="FC4" s="30">
        <f t="shared" si="112"/>
        <v>3</v>
      </c>
      <c r="FD4" s="29" t="str">
        <f t="shared" si="113"/>
        <v>3.0</v>
      </c>
      <c r="FE4" s="71">
        <v>2</v>
      </c>
      <c r="FF4" s="203">
        <v>2</v>
      </c>
      <c r="FG4" s="232">
        <v>7.9</v>
      </c>
      <c r="FH4" s="52">
        <v>8</v>
      </c>
      <c r="FI4" s="52"/>
      <c r="FJ4" s="27">
        <f t="shared" si="114"/>
        <v>8</v>
      </c>
      <c r="FK4" s="28">
        <f t="shared" si="115"/>
        <v>8</v>
      </c>
      <c r="FL4" s="29" t="str">
        <f t="shared" si="116"/>
        <v>8.0</v>
      </c>
      <c r="FM4" s="32" t="str">
        <f t="shared" si="117"/>
        <v>B+</v>
      </c>
      <c r="FN4" s="30">
        <f t="shared" si="118"/>
        <v>3.5</v>
      </c>
      <c r="FO4" s="29" t="str">
        <f t="shared" si="119"/>
        <v>3.5</v>
      </c>
      <c r="FP4" s="71">
        <v>3</v>
      </c>
      <c r="FQ4" s="203">
        <v>3</v>
      </c>
      <c r="FR4" s="229">
        <v>6.7</v>
      </c>
      <c r="FS4" s="52">
        <v>9</v>
      </c>
      <c r="FT4" s="52"/>
      <c r="FU4" s="27">
        <f t="shared" si="120"/>
        <v>8.1</v>
      </c>
      <c r="FV4" s="28">
        <f t="shared" si="121"/>
        <v>8.1</v>
      </c>
      <c r="FW4" s="29" t="str">
        <f t="shared" si="122"/>
        <v>8.1</v>
      </c>
      <c r="FX4" s="32" t="str">
        <f t="shared" si="123"/>
        <v>B+</v>
      </c>
      <c r="FY4" s="30">
        <f t="shared" si="124"/>
        <v>3.5</v>
      </c>
      <c r="FZ4" s="29" t="str">
        <f t="shared" si="125"/>
        <v>3.5</v>
      </c>
      <c r="GA4" s="71">
        <v>2</v>
      </c>
      <c r="GB4" s="203">
        <v>2</v>
      </c>
      <c r="GC4" s="232">
        <v>7.7</v>
      </c>
      <c r="GD4" s="52">
        <v>5</v>
      </c>
      <c r="GE4" s="52"/>
      <c r="GF4" s="27">
        <f t="shared" si="126"/>
        <v>6.1</v>
      </c>
      <c r="GG4" s="28">
        <f t="shared" si="127"/>
        <v>6.1</v>
      </c>
      <c r="GH4" s="29" t="str">
        <f t="shared" si="128"/>
        <v>6.1</v>
      </c>
      <c r="GI4" s="32" t="str">
        <f t="shared" si="129"/>
        <v>C</v>
      </c>
      <c r="GJ4" s="30">
        <f t="shared" si="130"/>
        <v>2</v>
      </c>
      <c r="GK4" s="29" t="str">
        <f t="shared" si="131"/>
        <v>2.0</v>
      </c>
      <c r="GL4" s="71">
        <v>2</v>
      </c>
      <c r="GM4" s="203">
        <v>2</v>
      </c>
      <c r="GN4" s="232">
        <v>5</v>
      </c>
      <c r="GO4" s="52">
        <v>4</v>
      </c>
      <c r="GP4" s="52"/>
      <c r="GQ4" s="27">
        <f t="shared" si="132"/>
        <v>4.4000000000000004</v>
      </c>
      <c r="GR4" s="28">
        <f t="shared" si="133"/>
        <v>4.4000000000000004</v>
      </c>
      <c r="GS4" s="29" t="str">
        <f t="shared" ref="GS4:GS30" si="192">TEXT(GR4,"0.0")</f>
        <v>4.4</v>
      </c>
      <c r="GT4" s="32" t="str">
        <f t="shared" si="134"/>
        <v>D</v>
      </c>
      <c r="GU4" s="30">
        <f t="shared" si="135"/>
        <v>1</v>
      </c>
      <c r="GV4" s="29" t="str">
        <f t="shared" si="136"/>
        <v>1.0</v>
      </c>
      <c r="GW4" s="71">
        <v>2</v>
      </c>
      <c r="GX4" s="203">
        <v>2</v>
      </c>
      <c r="GY4" s="85">
        <f t="shared" si="137"/>
        <v>20</v>
      </c>
      <c r="GZ4" s="86">
        <f t="shared" si="138"/>
        <v>6.6125000000000016</v>
      </c>
      <c r="HA4" s="124" t="str">
        <f t="shared" si="139"/>
        <v>6.61</v>
      </c>
      <c r="HB4" s="86">
        <f t="shared" si="140"/>
        <v>2.4500000000000002</v>
      </c>
      <c r="HC4" s="124" t="str">
        <f t="shared" si="141"/>
        <v>2.45</v>
      </c>
      <c r="HD4" s="52" t="str">
        <f t="shared" si="142"/>
        <v>Lên lớp</v>
      </c>
      <c r="HE4" s="52">
        <f t="shared" si="143"/>
        <v>20</v>
      </c>
      <c r="HF4" s="86">
        <f t="shared" si="144"/>
        <v>6.6125000000000016</v>
      </c>
      <c r="HG4" s="127" t="str">
        <f t="shared" si="145"/>
        <v>6.61</v>
      </c>
      <c r="HH4" s="86">
        <f t="shared" si="146"/>
        <v>2.4500000000000002</v>
      </c>
      <c r="HI4" s="127" t="str">
        <f t="shared" si="147"/>
        <v>2.45</v>
      </c>
      <c r="HJ4" s="227">
        <f t="shared" si="148"/>
        <v>37</v>
      </c>
      <c r="HK4" s="58">
        <f t="shared" si="149"/>
        <v>37</v>
      </c>
      <c r="HL4" s="228">
        <f t="shared" si="23"/>
        <v>6.6878378378378383</v>
      </c>
      <c r="HM4" s="127" t="str">
        <f t="shared" si="150"/>
        <v>6.69</v>
      </c>
      <c r="HN4" s="228">
        <f t="shared" si="24"/>
        <v>2.5270270270270272</v>
      </c>
      <c r="HO4" s="127" t="str">
        <f t="shared" si="151"/>
        <v>2.53</v>
      </c>
      <c r="HP4" s="52" t="str">
        <f t="shared" si="25"/>
        <v>Lên lớp</v>
      </c>
      <c r="HQ4" s="58" t="s">
        <v>986</v>
      </c>
      <c r="HR4" s="21">
        <v>7.6</v>
      </c>
      <c r="HS4" s="24">
        <v>6</v>
      </c>
      <c r="HT4" s="25"/>
      <c r="HU4" s="19">
        <f t="shared" ref="HU4:HU30" si="193">ROUND((HR4*0.4+HS4*0.6),1)</f>
        <v>6.6</v>
      </c>
      <c r="HV4" s="43">
        <f t="shared" ref="HV4:HV30" si="194">ROUND(MAX((HR4*0.4+HS4*0.6),(HR4*0.4+HT4*0.6)),1)</f>
        <v>6.6</v>
      </c>
      <c r="HW4" s="26" t="str">
        <f>TEXT(HV4,"0.0")</f>
        <v>6.6</v>
      </c>
      <c r="HX4" s="283" t="str">
        <f t="shared" ref="HX4:HX30" si="195">IF(HV4&gt;=8.5,"A",IF(HV4&gt;=8,"B+",IF(HV4&gt;=7,"B",IF(HV4&gt;=6.5,"C+",IF(HV4&gt;=5.5,"C",IF(HV4&gt;=5,"D+",IF(HV4&gt;=4,"D","F")))))))</f>
        <v>C+</v>
      </c>
      <c r="HY4" s="281">
        <f t="shared" ref="HY4:HY30" si="196">IF(HX4="A",4,IF(HX4="B+",3.5,IF(HX4="B",3,IF(HX4="C+",2.5,IF(HX4="C",2,IF(HX4="D+",1.5,IF(HX4="D",1,0)))))))</f>
        <v>2.5</v>
      </c>
      <c r="HZ4" s="44" t="str">
        <f t="shared" ref="HZ4:HZ30" si="197">TEXT(HY4,"0.0")</f>
        <v>2.5</v>
      </c>
      <c r="IA4" s="64">
        <v>3</v>
      </c>
      <c r="IB4" s="68">
        <v>3</v>
      </c>
      <c r="IC4" s="21">
        <v>7.3</v>
      </c>
      <c r="ID4" s="24">
        <v>6</v>
      </c>
      <c r="IE4" s="25"/>
      <c r="IF4" s="19">
        <f t="shared" ref="IF4:IF30" si="198">ROUND((IC4*0.4+ID4*0.6),1)</f>
        <v>6.5</v>
      </c>
      <c r="IG4" s="43">
        <f t="shared" ref="IG4:IG30" si="199">ROUND(MAX((IC4*0.4+ID4*0.6),(IC4*0.4+IE4*0.6)),1)</f>
        <v>6.5</v>
      </c>
      <c r="IH4" s="26" t="str">
        <f>TEXT(IG4,"0.0")</f>
        <v>6.5</v>
      </c>
      <c r="II4" s="283" t="str">
        <f t="shared" ref="II4:II30" si="200">IF(IG4&gt;=8.5,"A",IF(IG4&gt;=8,"B+",IF(IG4&gt;=7,"B",IF(IG4&gt;=6.5,"C+",IF(IG4&gt;=5.5,"C",IF(IG4&gt;=5,"D+",IF(IG4&gt;=4,"D","F")))))))</f>
        <v>C+</v>
      </c>
      <c r="IJ4" s="281">
        <f t="shared" ref="IJ4:IJ30" si="201">IF(II4="A",4,IF(II4="B+",3.5,IF(II4="B",3,IF(II4="C+",2.5,IF(II4="C",2,IF(II4="D+",1.5,IF(II4="D",1,0)))))))</f>
        <v>2.5</v>
      </c>
      <c r="IK4" s="44" t="str">
        <f t="shared" ref="IK4:IK30" si="202">TEXT(IJ4,"0.0")</f>
        <v>2.5</v>
      </c>
      <c r="IL4" s="64">
        <v>1</v>
      </c>
      <c r="IM4" s="68">
        <v>1</v>
      </c>
      <c r="IN4" s="96">
        <v>0</v>
      </c>
      <c r="IO4" s="106"/>
      <c r="IP4" s="285"/>
      <c r="IQ4" s="19">
        <f t="shared" ref="IQ4:IQ30" si="203">ROUND((IN4*0.4+IO4*0.6),1)</f>
        <v>0</v>
      </c>
      <c r="IR4" s="26">
        <f t="shared" ref="IR4:IR30" si="204">ROUND(MAX((IN4*0.4+IO4*0.6),(IN4*0.4+IP4*0.6)),1)</f>
        <v>0</v>
      </c>
      <c r="IS4" s="26" t="str">
        <f t="shared" ref="IS4:IS30" si="205">TEXT(IR4,"0.0")</f>
        <v>0.0</v>
      </c>
      <c r="IT4" s="32" t="str">
        <f t="shared" ref="IT4:IT30" si="206">IF(IR4&gt;=8.5,"A",IF(IR4&gt;=8,"B+",IF(IR4&gt;=7,"B",IF(IR4&gt;=6.5,"C+",IF(IR4&gt;=5.5,"C",IF(IR4&gt;=5,"D+",IF(IR4&gt;=4,"D","F")))))))</f>
        <v>F</v>
      </c>
      <c r="IU4" s="30">
        <f t="shared" ref="IU4:IU30" si="207">IF(IT4="A",4,IF(IT4="B+",3.5,IF(IT4="B",3,IF(IT4="C+",2.5,IF(IT4="C",2,IF(IT4="D+",1.5,IF(IT4="D",1,0)))))))</f>
        <v>0</v>
      </c>
      <c r="IV4" s="37" t="str">
        <f t="shared" ref="IV4:IV30" si="208">TEXT(IU4,"0.0")</f>
        <v>0.0</v>
      </c>
      <c r="IW4" s="64">
        <v>2</v>
      </c>
      <c r="IX4" s="68"/>
      <c r="IY4" s="21">
        <v>6.4</v>
      </c>
      <c r="IZ4" s="24">
        <v>7</v>
      </c>
      <c r="JA4" s="25"/>
      <c r="JB4" s="19">
        <f t="shared" si="152"/>
        <v>6.8</v>
      </c>
      <c r="JC4" s="26">
        <f t="shared" si="153"/>
        <v>6.8</v>
      </c>
      <c r="JD4" s="26" t="str">
        <f t="shared" si="154"/>
        <v>6.8</v>
      </c>
      <c r="JE4" s="32" t="str">
        <f t="shared" si="155"/>
        <v>C+</v>
      </c>
      <c r="JF4" s="30">
        <f t="shared" si="156"/>
        <v>2.5</v>
      </c>
      <c r="JG4" s="37" t="str">
        <f t="shared" si="157"/>
        <v>2.5</v>
      </c>
      <c r="JH4" s="64">
        <v>2</v>
      </c>
      <c r="JI4" s="68">
        <v>2</v>
      </c>
      <c r="JJ4" s="98">
        <v>6.8</v>
      </c>
      <c r="JK4" s="99">
        <v>7</v>
      </c>
      <c r="JL4" s="187"/>
      <c r="JM4" s="19">
        <f t="shared" si="158"/>
        <v>6.9</v>
      </c>
      <c r="JN4" s="26">
        <f t="shared" si="159"/>
        <v>6.9</v>
      </c>
      <c r="JO4" s="26" t="str">
        <f t="shared" si="160"/>
        <v>6.9</v>
      </c>
      <c r="JP4" s="32" t="str">
        <f t="shared" si="161"/>
        <v>C+</v>
      </c>
      <c r="JQ4" s="30">
        <f t="shared" si="162"/>
        <v>2.5</v>
      </c>
      <c r="JR4" s="37" t="str">
        <f t="shared" si="163"/>
        <v>2.5</v>
      </c>
      <c r="JS4" s="64">
        <v>1</v>
      </c>
      <c r="JT4" s="68">
        <v>1</v>
      </c>
      <c r="JU4" s="98">
        <v>6</v>
      </c>
      <c r="JV4" s="99">
        <v>8</v>
      </c>
      <c r="JW4" s="187"/>
      <c r="JX4" s="27">
        <f t="shared" si="26"/>
        <v>7.2</v>
      </c>
      <c r="JY4" s="28">
        <f t="shared" si="27"/>
        <v>7.2</v>
      </c>
      <c r="JZ4" s="26" t="str">
        <f t="shared" si="164"/>
        <v>7.2</v>
      </c>
      <c r="KA4" s="32" t="str">
        <f t="shared" si="28"/>
        <v>B</v>
      </c>
      <c r="KB4" s="30">
        <f t="shared" si="29"/>
        <v>3</v>
      </c>
      <c r="KC4" s="37" t="str">
        <f t="shared" si="30"/>
        <v>3.0</v>
      </c>
      <c r="KD4" s="64">
        <v>2</v>
      </c>
      <c r="KE4" s="68">
        <v>2</v>
      </c>
      <c r="KF4" s="98">
        <v>6.8</v>
      </c>
      <c r="KG4" s="99">
        <v>7</v>
      </c>
      <c r="KH4" s="187"/>
      <c r="KI4" s="27">
        <f t="shared" si="31"/>
        <v>6.9</v>
      </c>
      <c r="KJ4" s="28">
        <f t="shared" si="32"/>
        <v>6.9</v>
      </c>
      <c r="KK4" s="26" t="str">
        <f t="shared" si="165"/>
        <v>6.9</v>
      </c>
      <c r="KL4" s="32" t="str">
        <f t="shared" si="33"/>
        <v>C+</v>
      </c>
      <c r="KM4" s="30">
        <f t="shared" si="34"/>
        <v>2.5</v>
      </c>
      <c r="KN4" s="37" t="str">
        <f t="shared" si="35"/>
        <v>2.5</v>
      </c>
      <c r="KO4" s="64">
        <v>2</v>
      </c>
      <c r="KP4" s="68">
        <v>2</v>
      </c>
      <c r="KQ4" s="98">
        <v>7.6</v>
      </c>
      <c r="KR4" s="99">
        <v>7</v>
      </c>
      <c r="KS4" s="187"/>
      <c r="KT4" s="27">
        <f t="shared" si="36"/>
        <v>7.2</v>
      </c>
      <c r="KU4" s="28">
        <f t="shared" si="37"/>
        <v>7.2</v>
      </c>
      <c r="KV4" s="26" t="str">
        <f t="shared" si="166"/>
        <v>7.2</v>
      </c>
      <c r="KW4" s="32" t="str">
        <f>IF(KU4&gt;=8.5,"A",IF(KU4&gt;=8,"B+",IF(KU4&gt;=7,"B",IF(KU4&gt;=6.5,"C+",IF(KU4&gt;=5.5,"C",IF(KU4&gt;=5,"D+",IF(KU4&gt;=4,"D","F")))))))</f>
        <v>B</v>
      </c>
      <c r="KX4" s="323">
        <f t="shared" si="38"/>
        <v>3</v>
      </c>
      <c r="KY4" s="37" t="str">
        <f t="shared" si="39"/>
        <v>3.0</v>
      </c>
      <c r="KZ4" s="64">
        <v>2</v>
      </c>
      <c r="LA4" s="68">
        <v>2</v>
      </c>
      <c r="LB4" s="21">
        <v>8</v>
      </c>
      <c r="LC4" s="24">
        <v>5</v>
      </c>
      <c r="LD4" s="25"/>
      <c r="LE4" s="19">
        <f t="shared" ref="LE4:LE29" si="209">ROUND((LB4*0.4+LC4*0.6),1)</f>
        <v>6.2</v>
      </c>
      <c r="LF4" s="26">
        <f t="shared" si="167"/>
        <v>6.2</v>
      </c>
      <c r="LG4" s="28" t="str">
        <f>TEXT(LF4,"0.0")</f>
        <v>6.2</v>
      </c>
      <c r="LH4" s="32" t="str">
        <f t="shared" si="168"/>
        <v>C</v>
      </c>
      <c r="LI4" s="30">
        <f t="shared" si="169"/>
        <v>2</v>
      </c>
      <c r="LJ4" s="37" t="str">
        <f t="shared" si="170"/>
        <v>2.0</v>
      </c>
      <c r="LK4" s="62">
        <v>3</v>
      </c>
      <c r="LL4" s="279">
        <v>3</v>
      </c>
      <c r="LM4" s="85">
        <f t="shared" si="171"/>
        <v>18</v>
      </c>
      <c r="LN4" s="86">
        <f t="shared" si="172"/>
        <v>6</v>
      </c>
      <c r="LO4" s="124" t="str">
        <f t="shared" si="173"/>
        <v>6.00</v>
      </c>
      <c r="LP4" s="86">
        <f t="shared" si="174"/>
        <v>2.25</v>
      </c>
      <c r="LQ4" s="124" t="str">
        <f t="shared" si="175"/>
        <v>2.25</v>
      </c>
      <c r="LR4" s="330" t="str">
        <f t="shared" si="176"/>
        <v>Lên lớp</v>
      </c>
      <c r="LS4" s="331">
        <f t="shared" si="177"/>
        <v>16</v>
      </c>
      <c r="LT4" s="332">
        <f t="shared" si="178"/>
        <v>6.75</v>
      </c>
      <c r="LU4" s="332">
        <f t="shared" si="179"/>
        <v>2.53125</v>
      </c>
      <c r="LV4" s="334">
        <f t="shared" si="180"/>
        <v>55</v>
      </c>
      <c r="LW4" s="335">
        <f t="shared" si="181"/>
        <v>53</v>
      </c>
      <c r="LX4" s="336">
        <f t="shared" si="182"/>
        <v>6.7066037735849067</v>
      </c>
      <c r="LY4" s="337">
        <f t="shared" si="183"/>
        <v>2.5283018867924527</v>
      </c>
      <c r="LZ4" s="336" t="str">
        <f t="shared" si="184"/>
        <v>2.53</v>
      </c>
      <c r="MA4" s="330" t="str">
        <f t="shared" si="185"/>
        <v>Lên lớp</v>
      </c>
    </row>
    <row r="5" spans="1:339" s="233" customFormat="1" ht="18">
      <c r="A5" s="10">
        <v>4</v>
      </c>
      <c r="B5" s="76" t="s">
        <v>90</v>
      </c>
      <c r="C5" s="77" t="s">
        <v>132</v>
      </c>
      <c r="D5" s="78" t="s">
        <v>88</v>
      </c>
      <c r="E5" s="79" t="s">
        <v>89</v>
      </c>
      <c r="F5" s="51"/>
      <c r="G5" s="80" t="s">
        <v>94</v>
      </c>
      <c r="H5" s="50" t="s">
        <v>17</v>
      </c>
      <c r="I5" s="82" t="s">
        <v>527</v>
      </c>
      <c r="J5" s="82" t="s">
        <v>776</v>
      </c>
      <c r="K5" s="12">
        <v>6.3</v>
      </c>
      <c r="L5" s="28" t="str">
        <f t="shared" si="40"/>
        <v>6.3</v>
      </c>
      <c r="M5" s="32" t="str">
        <f t="shared" ref="M5:M8" si="210">IF(K5&gt;=8.5,"A",IF(K5&gt;=8,"B+",IF(K5&gt;=7,"B",IF(K5&gt;=6.5,"C+",IF(K5&gt;=5.5,"C",IF(K5&gt;=5,"D+",IF(K5&gt;=4,"D","F")))))))</f>
        <v>C</v>
      </c>
      <c r="N5" s="39">
        <f t="shared" ref="N5:N8" si="211">IF(M5="A",4,IF(M5="B+",3.5,IF(M5="B",3,IF(M5="C+",2.5,IF(M5="C",2,IF(M5="D+",1.5,IF(M5="D",1,0)))))))</f>
        <v>2</v>
      </c>
      <c r="O5" s="37" t="str">
        <f t="shared" si="43"/>
        <v>2.0</v>
      </c>
      <c r="P5" s="11">
        <v>2</v>
      </c>
      <c r="Q5" s="16"/>
      <c r="R5" s="28" t="str">
        <f t="shared" si="44"/>
        <v>0.0</v>
      </c>
      <c r="S5" s="32" t="str">
        <f t="shared" ref="S5:S8" si="212">IF(Q5&gt;=8.5,"A",IF(Q5&gt;=8,"B+",IF(Q5&gt;=7,"B",IF(Q5&gt;=6.5,"C+",IF(Q5&gt;=5.5,"C",IF(Q5&gt;=5,"D+",IF(Q5&gt;=4,"D","F")))))))</f>
        <v>F</v>
      </c>
      <c r="T5" s="39">
        <f t="shared" ref="T5:T8" si="213">IF(S5="A",4,IF(S5="B+",3.5,IF(S5="B",3,IF(S5="C+",2.5,IF(S5="C",2,IF(S5="D+",1.5,IF(S5="D",1,0)))))))</f>
        <v>0</v>
      </c>
      <c r="U5" s="37" t="str">
        <f t="shared" si="47"/>
        <v>0.0</v>
      </c>
      <c r="V5" s="11">
        <v>3</v>
      </c>
      <c r="W5" s="21">
        <v>6.7</v>
      </c>
      <c r="X5" s="24">
        <v>5</v>
      </c>
      <c r="Y5" s="25"/>
      <c r="Z5" s="27">
        <f t="shared" si="4"/>
        <v>5.7</v>
      </c>
      <c r="AA5" s="28">
        <f t="shared" si="5"/>
        <v>5.7</v>
      </c>
      <c r="AB5" s="28" t="str">
        <f t="shared" si="48"/>
        <v>5.7</v>
      </c>
      <c r="AC5" s="32" t="str">
        <f t="shared" si="49"/>
        <v>C</v>
      </c>
      <c r="AD5" s="30">
        <f t="shared" ref="AD5:AD29" si="214">IF(AC5="A",4,IF(AC5="B+",3.5,IF(AC5="B",3,IF(AC5="C+",2.5,IF(AC5="C",2,IF(AC5="D+",1.5,IF(AC5="D",1,0)))))))</f>
        <v>2</v>
      </c>
      <c r="AE5" s="37" t="str">
        <f t="shared" si="51"/>
        <v>2.0</v>
      </c>
      <c r="AF5" s="64">
        <v>4</v>
      </c>
      <c r="AG5" s="68">
        <v>4</v>
      </c>
      <c r="AH5" s="21">
        <v>8.6999999999999993</v>
      </c>
      <c r="AI5" s="24">
        <v>5</v>
      </c>
      <c r="AJ5" s="25"/>
      <c r="AK5" s="27">
        <f t="shared" si="186"/>
        <v>6.5</v>
      </c>
      <c r="AL5" s="28">
        <f t="shared" si="187"/>
        <v>6.5</v>
      </c>
      <c r="AM5" s="28" t="str">
        <f t="shared" si="54"/>
        <v>6.5</v>
      </c>
      <c r="AN5" s="32" t="str">
        <f t="shared" ref="AN5:AN7" si="215">IF(AL5&gt;=8.5,"A",IF(AL5&gt;=8,"B+",IF(AL5&gt;=7,"B",IF(AL5&gt;=6.5,"C+",IF(AL5&gt;=5.5,"C",IF(AL5&gt;=5,"D+",IF(AL5&gt;=4,"D","F")))))))</f>
        <v>C+</v>
      </c>
      <c r="AO5" s="30">
        <f t="shared" ref="AO5:AO7" si="216">IF(AN5="A",4,IF(AN5="B+",3.5,IF(AN5="B",3,IF(AN5="C+",2.5,IF(AN5="C",2,IF(AN5="D+",1.5,IF(AN5="D",1,0)))))))</f>
        <v>2.5</v>
      </c>
      <c r="AP5" s="37" t="str">
        <f t="shared" si="57"/>
        <v>2.5</v>
      </c>
      <c r="AQ5" s="71">
        <v>2</v>
      </c>
      <c r="AR5" s="73">
        <v>2</v>
      </c>
      <c r="AS5" s="21">
        <v>6.5</v>
      </c>
      <c r="AT5" s="24">
        <v>5</v>
      </c>
      <c r="AU5" s="25"/>
      <c r="AV5" s="27">
        <f t="shared" si="188"/>
        <v>5.6</v>
      </c>
      <c r="AW5" s="28">
        <f t="shared" si="189"/>
        <v>5.6</v>
      </c>
      <c r="AX5" s="28" t="str">
        <f t="shared" si="60"/>
        <v>5.6</v>
      </c>
      <c r="AY5" s="32" t="str">
        <f t="shared" si="190"/>
        <v>C</v>
      </c>
      <c r="AZ5" s="30">
        <f t="shared" ref="AZ5:AZ11" si="217">IF(AY5="A",4,IF(AY5="B+",3.5,IF(AY5="B",3,IF(AY5="C+",2.5,IF(AY5="C",2,IF(AY5="D+",1.5,IF(AY5="D",1,0)))))))</f>
        <v>2</v>
      </c>
      <c r="BA5" s="37" t="str">
        <f t="shared" si="63"/>
        <v>2.0</v>
      </c>
      <c r="BB5" s="64">
        <v>3</v>
      </c>
      <c r="BC5" s="68">
        <v>3</v>
      </c>
      <c r="BD5" s="21">
        <v>6.8</v>
      </c>
      <c r="BE5" s="24">
        <v>6</v>
      </c>
      <c r="BF5" s="25"/>
      <c r="BG5" s="27">
        <f t="shared" ref="BG5:BG11" si="218">ROUND((BD5*0.4+BE5*0.6),1)</f>
        <v>6.3</v>
      </c>
      <c r="BH5" s="28">
        <f t="shared" ref="BH5:BH11" si="219">ROUND(MAX((BD5*0.4+BE5*0.6),(BD5*0.4+BF5*0.6)),1)</f>
        <v>6.3</v>
      </c>
      <c r="BI5" s="28" t="str">
        <f t="shared" si="64"/>
        <v>6.3</v>
      </c>
      <c r="BJ5" s="32" t="str">
        <f t="shared" ref="BJ5:BJ11" si="220">IF(BH5&gt;=8.5,"A",IF(BH5&gt;=8,"B+",IF(BH5&gt;=7,"B",IF(BH5&gt;=6.5,"C+",IF(BH5&gt;=5.5,"C",IF(BH5&gt;=5,"D+",IF(BH5&gt;=4,"D","F")))))))</f>
        <v>C</v>
      </c>
      <c r="BK5" s="30">
        <f t="shared" ref="BK5:BK11" si="221">IF(BJ5="A",4,IF(BJ5="B+",3.5,IF(BJ5="B",3,IF(BJ5="C+",2.5,IF(BJ5="C",2,IF(BJ5="D+",1.5,IF(BJ5="D",1,0)))))))</f>
        <v>2</v>
      </c>
      <c r="BL5" s="37" t="str">
        <f t="shared" si="67"/>
        <v>2.0</v>
      </c>
      <c r="BM5" s="64">
        <v>3</v>
      </c>
      <c r="BN5" s="68">
        <v>3</v>
      </c>
      <c r="BO5" s="21">
        <v>7</v>
      </c>
      <c r="BP5" s="24">
        <v>6</v>
      </c>
      <c r="BQ5" s="25"/>
      <c r="BR5" s="27">
        <f t="shared" si="12"/>
        <v>6.4</v>
      </c>
      <c r="BS5" s="28">
        <f t="shared" si="13"/>
        <v>6.4</v>
      </c>
      <c r="BT5" s="28" t="str">
        <f t="shared" si="68"/>
        <v>6.4</v>
      </c>
      <c r="BU5" s="32" t="str">
        <f t="shared" si="14"/>
        <v>C</v>
      </c>
      <c r="BV5" s="66">
        <f t="shared" si="15"/>
        <v>2</v>
      </c>
      <c r="BW5" s="37" t="str">
        <f t="shared" si="69"/>
        <v>2.0</v>
      </c>
      <c r="BX5" s="64">
        <v>2</v>
      </c>
      <c r="BY5" s="75">
        <v>2</v>
      </c>
      <c r="BZ5" s="21">
        <v>6.8</v>
      </c>
      <c r="CA5" s="24">
        <v>8</v>
      </c>
      <c r="CB5" s="25"/>
      <c r="CC5" s="27">
        <f t="shared" ref="CC5:CC8" si="222">ROUND((BZ5*0.4+CA5*0.6),1)</f>
        <v>7.5</v>
      </c>
      <c r="CD5" s="28">
        <f t="shared" ref="CD5:CD8" si="223">ROUND(MAX((BZ5*0.4+CA5*0.6),(BZ5*0.4+CB5*0.6)),1)</f>
        <v>7.5</v>
      </c>
      <c r="CE5" s="28" t="str">
        <f t="shared" si="70"/>
        <v>7.5</v>
      </c>
      <c r="CF5" s="32" t="str">
        <f t="shared" ref="CF5:CF8" si="224">IF(CD5&gt;=8.5,"A",IF(CD5&gt;=8,"B+",IF(CD5&gt;=7,"B",IF(CD5&gt;=6.5,"C+",IF(CD5&gt;=5.5,"C",IF(CD5&gt;=5,"D+",IF(CD5&gt;=4,"D","F")))))))</f>
        <v>B</v>
      </c>
      <c r="CG5" s="30">
        <f t="shared" ref="CG5:CG8" si="225">IF(CF5="A",4,IF(CF5="B+",3.5,IF(CF5="B",3,IF(CF5="C+",2.5,IF(CF5="C",2,IF(CF5="D+",1.5,IF(CF5="D",1,0)))))))</f>
        <v>3</v>
      </c>
      <c r="CH5" s="37" t="str">
        <f t="shared" si="73"/>
        <v>3.0</v>
      </c>
      <c r="CI5" s="64">
        <v>3</v>
      </c>
      <c r="CJ5" s="68">
        <v>3</v>
      </c>
      <c r="CK5" s="85">
        <f t="shared" si="74"/>
        <v>17</v>
      </c>
      <c r="CL5" s="86">
        <f t="shared" si="16"/>
        <v>6.2823529411764705</v>
      </c>
      <c r="CM5" s="124" t="str">
        <f t="shared" si="75"/>
        <v>6.28</v>
      </c>
      <c r="CN5" s="86">
        <f t="shared" si="17"/>
        <v>2.2352941176470589</v>
      </c>
      <c r="CO5" s="124" t="str">
        <f t="shared" si="76"/>
        <v>2.24</v>
      </c>
      <c r="CP5" s="52" t="str">
        <f t="shared" si="191"/>
        <v>Lên lớp</v>
      </c>
      <c r="CQ5" s="52">
        <f t="shared" si="18"/>
        <v>17</v>
      </c>
      <c r="CR5" s="86">
        <f t="shared" si="19"/>
        <v>6.2823529411764705</v>
      </c>
      <c r="CS5" s="127" t="str">
        <f t="shared" si="77"/>
        <v>6.28</v>
      </c>
      <c r="CT5" s="86">
        <f t="shared" si="20"/>
        <v>2.2352941176470589</v>
      </c>
      <c r="CU5" s="127" t="str">
        <f t="shared" si="78"/>
        <v>2.24</v>
      </c>
      <c r="CV5" s="52" t="str">
        <f>IF(AND(CT5&lt;1.2),"Cảnh báo KQHT","Lên lớp")</f>
        <v>Lên lớp</v>
      </c>
      <c r="CW5" s="232">
        <v>7.8</v>
      </c>
      <c r="CX5" s="52">
        <v>6</v>
      </c>
      <c r="CY5" s="52"/>
      <c r="CZ5" s="27">
        <f t="shared" si="79"/>
        <v>6.7</v>
      </c>
      <c r="DA5" s="28">
        <f t="shared" si="80"/>
        <v>6.7</v>
      </c>
      <c r="DB5" s="29" t="str">
        <f t="shared" si="81"/>
        <v>6.7</v>
      </c>
      <c r="DC5" s="32" t="str">
        <f t="shared" si="82"/>
        <v>C+</v>
      </c>
      <c r="DD5" s="30">
        <f t="shared" si="83"/>
        <v>2.5</v>
      </c>
      <c r="DE5" s="29" t="str">
        <f t="shared" si="84"/>
        <v>2.5</v>
      </c>
      <c r="DF5" s="71"/>
      <c r="DG5" s="203"/>
      <c r="DH5" s="229">
        <v>5.8</v>
      </c>
      <c r="DI5" s="230">
        <v>8</v>
      </c>
      <c r="DJ5" s="230"/>
      <c r="DK5" s="27">
        <f t="shared" si="85"/>
        <v>7.1</v>
      </c>
      <c r="DL5" s="28">
        <f t="shared" si="86"/>
        <v>7.1</v>
      </c>
      <c r="DM5" s="30" t="str">
        <f t="shared" si="87"/>
        <v>7.1</v>
      </c>
      <c r="DN5" s="32" t="str">
        <f t="shared" si="88"/>
        <v>B</v>
      </c>
      <c r="DO5" s="30">
        <f t="shared" si="89"/>
        <v>3</v>
      </c>
      <c r="DP5" s="30" t="str">
        <f t="shared" si="90"/>
        <v>3.0</v>
      </c>
      <c r="DQ5" s="71"/>
      <c r="DR5" s="203"/>
      <c r="DS5" s="204">
        <f t="shared" si="91"/>
        <v>6.9</v>
      </c>
      <c r="DT5" s="30" t="str">
        <f t="shared" si="92"/>
        <v>6.9</v>
      </c>
      <c r="DU5" s="32" t="str">
        <f t="shared" si="93"/>
        <v>C+</v>
      </c>
      <c r="DV5" s="30">
        <f t="shared" si="94"/>
        <v>2.5</v>
      </c>
      <c r="DW5" s="30" t="str">
        <f t="shared" si="95"/>
        <v>2.5</v>
      </c>
      <c r="DX5" s="71">
        <v>3</v>
      </c>
      <c r="DY5" s="203">
        <v>3</v>
      </c>
      <c r="DZ5" s="232">
        <v>6.6</v>
      </c>
      <c r="EA5" s="52">
        <v>6</v>
      </c>
      <c r="EB5" s="52"/>
      <c r="EC5" s="27">
        <f t="shared" si="96"/>
        <v>6.2</v>
      </c>
      <c r="ED5" s="28">
        <f t="shared" si="97"/>
        <v>6.2</v>
      </c>
      <c r="EE5" s="29" t="str">
        <f t="shared" si="98"/>
        <v>6.2</v>
      </c>
      <c r="EF5" s="32" t="str">
        <f t="shared" si="99"/>
        <v>C</v>
      </c>
      <c r="EG5" s="29">
        <f t="shared" si="100"/>
        <v>2</v>
      </c>
      <c r="EH5" s="29" t="str">
        <f t="shared" si="101"/>
        <v>2.0</v>
      </c>
      <c r="EI5" s="71">
        <v>3</v>
      </c>
      <c r="EJ5" s="203">
        <v>3</v>
      </c>
      <c r="EK5" s="232">
        <v>6.7</v>
      </c>
      <c r="EL5" s="52">
        <v>5</v>
      </c>
      <c r="EM5" s="52"/>
      <c r="EN5" s="27">
        <f t="shared" si="102"/>
        <v>5.7</v>
      </c>
      <c r="EO5" s="28">
        <f t="shared" si="103"/>
        <v>5.7</v>
      </c>
      <c r="EP5" s="29" t="str">
        <f t="shared" si="104"/>
        <v>5.7</v>
      </c>
      <c r="EQ5" s="32" t="str">
        <f t="shared" si="105"/>
        <v>C</v>
      </c>
      <c r="ER5" s="30">
        <f t="shared" si="106"/>
        <v>2</v>
      </c>
      <c r="ES5" s="29" t="str">
        <f t="shared" si="107"/>
        <v>2.0</v>
      </c>
      <c r="ET5" s="71">
        <v>3</v>
      </c>
      <c r="EU5" s="203">
        <v>3</v>
      </c>
      <c r="EV5" s="232">
        <v>7.4</v>
      </c>
      <c r="EW5" s="52">
        <v>9</v>
      </c>
      <c r="EX5" s="52"/>
      <c r="EY5" s="27">
        <f t="shared" si="108"/>
        <v>8.4</v>
      </c>
      <c r="EZ5" s="28">
        <f t="shared" si="109"/>
        <v>8.4</v>
      </c>
      <c r="FA5" s="29" t="str">
        <f t="shared" si="110"/>
        <v>8.4</v>
      </c>
      <c r="FB5" s="32" t="str">
        <f t="shared" si="111"/>
        <v>B+</v>
      </c>
      <c r="FC5" s="30">
        <f t="shared" si="112"/>
        <v>3.5</v>
      </c>
      <c r="FD5" s="29" t="str">
        <f t="shared" si="113"/>
        <v>3.5</v>
      </c>
      <c r="FE5" s="71">
        <v>2</v>
      </c>
      <c r="FF5" s="203">
        <v>2</v>
      </c>
      <c r="FG5" s="232">
        <v>8.4</v>
      </c>
      <c r="FH5" s="52">
        <v>6</v>
      </c>
      <c r="FI5" s="52"/>
      <c r="FJ5" s="27">
        <f t="shared" si="114"/>
        <v>7</v>
      </c>
      <c r="FK5" s="28">
        <f t="shared" si="115"/>
        <v>7</v>
      </c>
      <c r="FL5" s="29" t="str">
        <f t="shared" si="116"/>
        <v>7.0</v>
      </c>
      <c r="FM5" s="32" t="str">
        <f t="shared" si="117"/>
        <v>B</v>
      </c>
      <c r="FN5" s="30">
        <f t="shared" si="118"/>
        <v>3</v>
      </c>
      <c r="FO5" s="29" t="str">
        <f t="shared" si="119"/>
        <v>3.0</v>
      </c>
      <c r="FP5" s="71">
        <v>3</v>
      </c>
      <c r="FQ5" s="203">
        <v>3</v>
      </c>
      <c r="FR5" s="229">
        <v>7.7</v>
      </c>
      <c r="FS5" s="52">
        <v>7</v>
      </c>
      <c r="FT5" s="52"/>
      <c r="FU5" s="27">
        <f t="shared" si="120"/>
        <v>7.3</v>
      </c>
      <c r="FV5" s="28">
        <f t="shared" si="121"/>
        <v>7.3</v>
      </c>
      <c r="FW5" s="29" t="str">
        <f t="shared" si="122"/>
        <v>7.3</v>
      </c>
      <c r="FX5" s="32" t="str">
        <f t="shared" si="123"/>
        <v>B</v>
      </c>
      <c r="FY5" s="30">
        <f t="shared" si="124"/>
        <v>3</v>
      </c>
      <c r="FZ5" s="29" t="str">
        <f t="shared" si="125"/>
        <v>3.0</v>
      </c>
      <c r="GA5" s="71">
        <v>2</v>
      </c>
      <c r="GB5" s="203">
        <v>2</v>
      </c>
      <c r="GC5" s="232">
        <v>9.3000000000000007</v>
      </c>
      <c r="GD5" s="52">
        <v>6</v>
      </c>
      <c r="GE5" s="52"/>
      <c r="GF5" s="27">
        <f t="shared" si="126"/>
        <v>7.3</v>
      </c>
      <c r="GG5" s="28">
        <f t="shared" si="127"/>
        <v>7.3</v>
      </c>
      <c r="GH5" s="29" t="str">
        <f t="shared" si="128"/>
        <v>7.3</v>
      </c>
      <c r="GI5" s="32" t="str">
        <f t="shared" si="129"/>
        <v>B</v>
      </c>
      <c r="GJ5" s="30">
        <f t="shared" si="130"/>
        <v>3</v>
      </c>
      <c r="GK5" s="29" t="str">
        <f t="shared" si="131"/>
        <v>3.0</v>
      </c>
      <c r="GL5" s="71">
        <v>2</v>
      </c>
      <c r="GM5" s="203">
        <v>2</v>
      </c>
      <c r="GN5" s="232">
        <v>8</v>
      </c>
      <c r="GO5" s="52">
        <v>6</v>
      </c>
      <c r="GP5" s="52"/>
      <c r="GQ5" s="27">
        <f t="shared" si="132"/>
        <v>6.8</v>
      </c>
      <c r="GR5" s="28">
        <f t="shared" si="133"/>
        <v>6.8</v>
      </c>
      <c r="GS5" s="29" t="str">
        <f t="shared" si="192"/>
        <v>6.8</v>
      </c>
      <c r="GT5" s="32" t="str">
        <f t="shared" si="134"/>
        <v>C+</v>
      </c>
      <c r="GU5" s="30">
        <f t="shared" si="135"/>
        <v>2.5</v>
      </c>
      <c r="GV5" s="29" t="str">
        <f t="shared" si="136"/>
        <v>2.5</v>
      </c>
      <c r="GW5" s="71">
        <v>2</v>
      </c>
      <c r="GX5" s="203">
        <v>2</v>
      </c>
      <c r="GY5" s="85">
        <f t="shared" si="137"/>
        <v>20</v>
      </c>
      <c r="GZ5" s="86">
        <f t="shared" si="138"/>
        <v>6.85</v>
      </c>
      <c r="HA5" s="124" t="str">
        <f t="shared" si="139"/>
        <v>6.85</v>
      </c>
      <c r="HB5" s="86">
        <f t="shared" si="140"/>
        <v>2.625</v>
      </c>
      <c r="HC5" s="124" t="str">
        <f t="shared" si="141"/>
        <v>2.63</v>
      </c>
      <c r="HD5" s="52" t="str">
        <f t="shared" si="142"/>
        <v>Lên lớp</v>
      </c>
      <c r="HE5" s="52">
        <f t="shared" si="143"/>
        <v>20</v>
      </c>
      <c r="HF5" s="86">
        <f t="shared" si="144"/>
        <v>6.85</v>
      </c>
      <c r="HG5" s="127" t="str">
        <f t="shared" si="145"/>
        <v>6.85</v>
      </c>
      <c r="HH5" s="86">
        <f t="shared" si="146"/>
        <v>2.625</v>
      </c>
      <c r="HI5" s="127" t="str">
        <f t="shared" si="147"/>
        <v>2.63</v>
      </c>
      <c r="HJ5" s="227">
        <f t="shared" si="148"/>
        <v>37</v>
      </c>
      <c r="HK5" s="58">
        <f t="shared" si="149"/>
        <v>37</v>
      </c>
      <c r="HL5" s="228">
        <f t="shared" si="23"/>
        <v>6.5891891891891898</v>
      </c>
      <c r="HM5" s="127" t="str">
        <f t="shared" si="150"/>
        <v>6.59</v>
      </c>
      <c r="HN5" s="228">
        <f t="shared" si="24"/>
        <v>2.4459459459459461</v>
      </c>
      <c r="HO5" s="127" t="str">
        <f t="shared" si="151"/>
        <v>2.45</v>
      </c>
      <c r="HP5" s="52" t="str">
        <f t="shared" si="25"/>
        <v>Lên lớp</v>
      </c>
      <c r="HQ5" s="58" t="s">
        <v>986</v>
      </c>
      <c r="HR5" s="21">
        <v>7.4</v>
      </c>
      <c r="HS5" s="24">
        <v>6</v>
      </c>
      <c r="HT5" s="25"/>
      <c r="HU5" s="19">
        <f t="shared" si="193"/>
        <v>6.6</v>
      </c>
      <c r="HV5" s="43">
        <f t="shared" si="194"/>
        <v>6.6</v>
      </c>
      <c r="HW5" s="26" t="str">
        <f t="shared" ref="HW5:HW30" si="226">TEXT(HV5,"0.0")</f>
        <v>6.6</v>
      </c>
      <c r="HX5" s="283" t="str">
        <f t="shared" si="195"/>
        <v>C+</v>
      </c>
      <c r="HY5" s="281">
        <f t="shared" si="196"/>
        <v>2.5</v>
      </c>
      <c r="HZ5" s="44" t="str">
        <f t="shared" si="197"/>
        <v>2.5</v>
      </c>
      <c r="IA5" s="64">
        <v>3</v>
      </c>
      <c r="IB5" s="68">
        <v>3</v>
      </c>
      <c r="IC5" s="21">
        <v>7.3</v>
      </c>
      <c r="ID5" s="24">
        <v>6</v>
      </c>
      <c r="IE5" s="25"/>
      <c r="IF5" s="19">
        <f t="shared" si="198"/>
        <v>6.5</v>
      </c>
      <c r="IG5" s="43">
        <f t="shared" si="199"/>
        <v>6.5</v>
      </c>
      <c r="IH5" s="26" t="str">
        <f t="shared" ref="IH5:IH30" si="227">TEXT(IG5,"0.0")</f>
        <v>6.5</v>
      </c>
      <c r="II5" s="283" t="str">
        <f t="shared" si="200"/>
        <v>C+</v>
      </c>
      <c r="IJ5" s="281">
        <f t="shared" si="201"/>
        <v>2.5</v>
      </c>
      <c r="IK5" s="44" t="str">
        <f t="shared" si="202"/>
        <v>2.5</v>
      </c>
      <c r="IL5" s="64">
        <v>1</v>
      </c>
      <c r="IM5" s="68">
        <v>1</v>
      </c>
      <c r="IN5" s="21">
        <v>7.7</v>
      </c>
      <c r="IO5" s="24">
        <v>8</v>
      </c>
      <c r="IP5" s="25"/>
      <c r="IQ5" s="19">
        <f t="shared" si="203"/>
        <v>7.9</v>
      </c>
      <c r="IR5" s="26">
        <f t="shared" si="204"/>
        <v>7.9</v>
      </c>
      <c r="IS5" s="26" t="str">
        <f t="shared" si="205"/>
        <v>7.9</v>
      </c>
      <c r="IT5" s="32" t="str">
        <f t="shared" si="206"/>
        <v>B</v>
      </c>
      <c r="IU5" s="30">
        <f t="shared" si="207"/>
        <v>3</v>
      </c>
      <c r="IV5" s="37" t="str">
        <f t="shared" si="208"/>
        <v>3.0</v>
      </c>
      <c r="IW5" s="64">
        <v>2</v>
      </c>
      <c r="IX5" s="68">
        <v>2</v>
      </c>
      <c r="IY5" s="21">
        <v>5.8</v>
      </c>
      <c r="IZ5" s="24">
        <v>6</v>
      </c>
      <c r="JA5" s="25"/>
      <c r="JB5" s="19">
        <f t="shared" si="152"/>
        <v>5.9</v>
      </c>
      <c r="JC5" s="26">
        <f t="shared" si="153"/>
        <v>5.9</v>
      </c>
      <c r="JD5" s="26" t="str">
        <f t="shared" si="154"/>
        <v>5.9</v>
      </c>
      <c r="JE5" s="32" t="str">
        <f t="shared" si="155"/>
        <v>C</v>
      </c>
      <c r="JF5" s="30">
        <f t="shared" si="156"/>
        <v>2</v>
      </c>
      <c r="JG5" s="37" t="str">
        <f t="shared" si="157"/>
        <v>2.0</v>
      </c>
      <c r="JH5" s="64">
        <v>2</v>
      </c>
      <c r="JI5" s="68">
        <v>2</v>
      </c>
      <c r="JJ5" s="98">
        <v>7</v>
      </c>
      <c r="JK5" s="99">
        <v>7</v>
      </c>
      <c r="JL5" s="187"/>
      <c r="JM5" s="19">
        <f t="shared" si="158"/>
        <v>7</v>
      </c>
      <c r="JN5" s="26">
        <f t="shared" si="159"/>
        <v>7</v>
      </c>
      <c r="JO5" s="26" t="str">
        <f t="shared" si="160"/>
        <v>7.0</v>
      </c>
      <c r="JP5" s="32" t="str">
        <f t="shared" si="161"/>
        <v>B</v>
      </c>
      <c r="JQ5" s="30">
        <f t="shared" si="162"/>
        <v>3</v>
      </c>
      <c r="JR5" s="37" t="str">
        <f t="shared" si="163"/>
        <v>3.0</v>
      </c>
      <c r="JS5" s="64">
        <v>1</v>
      </c>
      <c r="JT5" s="68">
        <v>1</v>
      </c>
      <c r="JU5" s="98">
        <v>7.7</v>
      </c>
      <c r="JV5" s="99">
        <v>9</v>
      </c>
      <c r="JW5" s="187"/>
      <c r="JX5" s="19">
        <f t="shared" si="26"/>
        <v>8.5</v>
      </c>
      <c r="JY5" s="26">
        <f t="shared" si="27"/>
        <v>8.5</v>
      </c>
      <c r="JZ5" s="26" t="str">
        <f t="shared" si="164"/>
        <v>8.5</v>
      </c>
      <c r="KA5" s="32" t="str">
        <f t="shared" si="28"/>
        <v>A</v>
      </c>
      <c r="KB5" s="30">
        <f t="shared" si="29"/>
        <v>4</v>
      </c>
      <c r="KC5" s="37" t="str">
        <f t="shared" si="30"/>
        <v>4.0</v>
      </c>
      <c r="KD5" s="64">
        <v>2</v>
      </c>
      <c r="KE5" s="68">
        <v>2</v>
      </c>
      <c r="KF5" s="98">
        <v>7.6</v>
      </c>
      <c r="KG5" s="99">
        <v>7</v>
      </c>
      <c r="KH5" s="187"/>
      <c r="KI5" s="27">
        <f t="shared" si="31"/>
        <v>7.2</v>
      </c>
      <c r="KJ5" s="28">
        <f t="shared" si="32"/>
        <v>7.2</v>
      </c>
      <c r="KK5" s="26" t="str">
        <f t="shared" si="165"/>
        <v>7.2</v>
      </c>
      <c r="KL5" s="32" t="str">
        <f t="shared" si="33"/>
        <v>B</v>
      </c>
      <c r="KM5" s="30">
        <f t="shared" si="34"/>
        <v>3</v>
      </c>
      <c r="KN5" s="37" t="str">
        <f t="shared" si="35"/>
        <v>3.0</v>
      </c>
      <c r="KO5" s="64">
        <v>2</v>
      </c>
      <c r="KP5" s="68">
        <v>2</v>
      </c>
      <c r="KQ5" s="98">
        <v>8</v>
      </c>
      <c r="KR5" s="99">
        <v>7</v>
      </c>
      <c r="KS5" s="187"/>
      <c r="KT5" s="19">
        <f t="shared" si="36"/>
        <v>7.4</v>
      </c>
      <c r="KU5" s="26">
        <f t="shared" si="37"/>
        <v>7.4</v>
      </c>
      <c r="KV5" s="26" t="str">
        <f t="shared" si="166"/>
        <v>7.4</v>
      </c>
      <c r="KW5" s="32" t="str">
        <f t="shared" ref="KW5:KW29" si="228">IF(KU5&gt;=8.5,"A",IF(KU5&gt;=8,"B+",IF(KU5&gt;=7,"B",IF(KU5&gt;=6.5,"C+",IF(KU5&gt;=5.5,"C",IF(KU5&gt;=5,"D+",IF(KU5&gt;=4,"D","F")))))))</f>
        <v>B</v>
      </c>
      <c r="KX5" s="30">
        <f t="shared" si="38"/>
        <v>3</v>
      </c>
      <c r="KY5" s="37" t="str">
        <f t="shared" si="39"/>
        <v>3.0</v>
      </c>
      <c r="KZ5" s="64">
        <v>2</v>
      </c>
      <c r="LA5" s="68">
        <v>2</v>
      </c>
      <c r="LB5" s="21">
        <v>7.4</v>
      </c>
      <c r="LC5" s="24">
        <v>8</v>
      </c>
      <c r="LD5" s="25"/>
      <c r="LE5" s="19">
        <f t="shared" si="209"/>
        <v>7.8</v>
      </c>
      <c r="LF5" s="26">
        <f t="shared" si="167"/>
        <v>7.8</v>
      </c>
      <c r="LG5" s="26" t="str">
        <f t="shared" ref="LG5:LG29" si="229">TEXT(LF5,"0.0")</f>
        <v>7.8</v>
      </c>
      <c r="LH5" s="32" t="str">
        <f t="shared" si="168"/>
        <v>B</v>
      </c>
      <c r="LI5" s="30">
        <f t="shared" si="169"/>
        <v>3</v>
      </c>
      <c r="LJ5" s="37" t="str">
        <f t="shared" si="170"/>
        <v>3.0</v>
      </c>
      <c r="LK5" s="62">
        <v>3</v>
      </c>
      <c r="LL5" s="279">
        <v>3</v>
      </c>
      <c r="LM5" s="85">
        <f t="shared" si="171"/>
        <v>18</v>
      </c>
      <c r="LN5" s="86">
        <f t="shared" si="172"/>
        <v>7.25</v>
      </c>
      <c r="LO5" s="124" t="str">
        <f t="shared" si="173"/>
        <v>7.25</v>
      </c>
      <c r="LP5" s="86">
        <f t="shared" si="174"/>
        <v>2.8888888888888888</v>
      </c>
      <c r="LQ5" s="124" t="str">
        <f t="shared" si="175"/>
        <v>2.89</v>
      </c>
      <c r="LR5" s="330" t="str">
        <f t="shared" si="176"/>
        <v>Lên lớp</v>
      </c>
      <c r="LS5" s="331">
        <f t="shared" si="177"/>
        <v>18</v>
      </c>
      <c r="LT5" s="332">
        <f t="shared" si="178"/>
        <v>7.25</v>
      </c>
      <c r="LU5" s="332">
        <f t="shared" si="179"/>
        <v>2.8888888888888888</v>
      </c>
      <c r="LV5" s="334">
        <f t="shared" si="180"/>
        <v>55</v>
      </c>
      <c r="LW5" s="335">
        <f t="shared" si="181"/>
        <v>55</v>
      </c>
      <c r="LX5" s="336">
        <f t="shared" si="182"/>
        <v>6.8054545454545456</v>
      </c>
      <c r="LY5" s="337">
        <f t="shared" si="183"/>
        <v>2.5909090909090908</v>
      </c>
      <c r="LZ5" s="336" t="str">
        <f t="shared" si="184"/>
        <v>2.59</v>
      </c>
      <c r="MA5" s="330" t="str">
        <f t="shared" si="185"/>
        <v>Lên lớp</v>
      </c>
    </row>
    <row r="6" spans="1:339" s="233" customFormat="1" ht="18">
      <c r="A6" s="10">
        <v>5</v>
      </c>
      <c r="B6" s="76" t="s">
        <v>90</v>
      </c>
      <c r="C6" s="77" t="s">
        <v>136</v>
      </c>
      <c r="D6" s="78" t="s">
        <v>137</v>
      </c>
      <c r="E6" s="79" t="s">
        <v>138</v>
      </c>
      <c r="F6" s="58"/>
      <c r="G6" s="80" t="s">
        <v>495</v>
      </c>
      <c r="H6" s="50" t="s">
        <v>17</v>
      </c>
      <c r="I6" s="82" t="s">
        <v>529</v>
      </c>
      <c r="J6" s="82" t="s">
        <v>777</v>
      </c>
      <c r="K6" s="12">
        <v>7.5</v>
      </c>
      <c r="L6" s="28" t="str">
        <f t="shared" si="40"/>
        <v>7.5</v>
      </c>
      <c r="M6" s="32" t="str">
        <f t="shared" si="210"/>
        <v>B</v>
      </c>
      <c r="N6" s="39">
        <f t="shared" si="211"/>
        <v>3</v>
      </c>
      <c r="O6" s="37" t="str">
        <f t="shared" si="43"/>
        <v>3.0</v>
      </c>
      <c r="P6" s="11">
        <v>2</v>
      </c>
      <c r="Q6" s="16">
        <v>5</v>
      </c>
      <c r="R6" s="28" t="str">
        <f t="shared" si="44"/>
        <v>5.0</v>
      </c>
      <c r="S6" s="32" t="str">
        <f t="shared" si="212"/>
        <v>D+</v>
      </c>
      <c r="T6" s="39">
        <f t="shared" si="213"/>
        <v>1.5</v>
      </c>
      <c r="U6" s="37" t="str">
        <f t="shared" si="47"/>
        <v>1.5</v>
      </c>
      <c r="V6" s="11">
        <v>3</v>
      </c>
      <c r="W6" s="21">
        <v>7.2</v>
      </c>
      <c r="X6" s="24">
        <v>7</v>
      </c>
      <c r="Y6" s="25"/>
      <c r="Z6" s="27">
        <f t="shared" si="4"/>
        <v>7.1</v>
      </c>
      <c r="AA6" s="28">
        <f t="shared" si="5"/>
        <v>7.1</v>
      </c>
      <c r="AB6" s="28" t="str">
        <f t="shared" si="48"/>
        <v>7.1</v>
      </c>
      <c r="AC6" s="32" t="str">
        <f t="shared" si="49"/>
        <v>B</v>
      </c>
      <c r="AD6" s="30">
        <f t="shared" si="214"/>
        <v>3</v>
      </c>
      <c r="AE6" s="37" t="str">
        <f t="shared" si="51"/>
        <v>3.0</v>
      </c>
      <c r="AF6" s="64">
        <v>4</v>
      </c>
      <c r="AG6" s="68">
        <v>4</v>
      </c>
      <c r="AH6" s="21">
        <v>7.3</v>
      </c>
      <c r="AI6" s="24">
        <v>7</v>
      </c>
      <c r="AJ6" s="25"/>
      <c r="AK6" s="27">
        <f t="shared" si="186"/>
        <v>7.1</v>
      </c>
      <c r="AL6" s="28">
        <f t="shared" si="187"/>
        <v>7.1</v>
      </c>
      <c r="AM6" s="28" t="str">
        <f t="shared" si="54"/>
        <v>7.1</v>
      </c>
      <c r="AN6" s="32" t="str">
        <f t="shared" si="215"/>
        <v>B</v>
      </c>
      <c r="AO6" s="30">
        <f t="shared" si="216"/>
        <v>3</v>
      </c>
      <c r="AP6" s="37" t="str">
        <f t="shared" si="57"/>
        <v>3.0</v>
      </c>
      <c r="AQ6" s="71">
        <v>2</v>
      </c>
      <c r="AR6" s="73">
        <v>2</v>
      </c>
      <c r="AS6" s="21">
        <v>5.2</v>
      </c>
      <c r="AT6" s="24">
        <v>3</v>
      </c>
      <c r="AU6" s="25">
        <v>4</v>
      </c>
      <c r="AV6" s="27">
        <f t="shared" si="188"/>
        <v>3.9</v>
      </c>
      <c r="AW6" s="28">
        <f t="shared" si="189"/>
        <v>4.5</v>
      </c>
      <c r="AX6" s="28" t="str">
        <f t="shared" si="60"/>
        <v>4.5</v>
      </c>
      <c r="AY6" s="32" t="str">
        <f t="shared" si="190"/>
        <v>D</v>
      </c>
      <c r="AZ6" s="30">
        <f t="shared" si="217"/>
        <v>1</v>
      </c>
      <c r="BA6" s="37" t="str">
        <f t="shared" si="63"/>
        <v>1.0</v>
      </c>
      <c r="BB6" s="64">
        <v>3</v>
      </c>
      <c r="BC6" s="68">
        <v>3</v>
      </c>
      <c r="BD6" s="21">
        <v>5</v>
      </c>
      <c r="BE6" s="24">
        <v>6</v>
      </c>
      <c r="BF6" s="25"/>
      <c r="BG6" s="27">
        <f t="shared" si="218"/>
        <v>5.6</v>
      </c>
      <c r="BH6" s="28">
        <f t="shared" si="219"/>
        <v>5.6</v>
      </c>
      <c r="BI6" s="28" t="str">
        <f t="shared" si="64"/>
        <v>5.6</v>
      </c>
      <c r="BJ6" s="32" t="str">
        <f t="shared" si="220"/>
        <v>C</v>
      </c>
      <c r="BK6" s="30">
        <f t="shared" si="221"/>
        <v>2</v>
      </c>
      <c r="BL6" s="37" t="str">
        <f t="shared" si="67"/>
        <v>2.0</v>
      </c>
      <c r="BM6" s="64">
        <v>3</v>
      </c>
      <c r="BN6" s="68">
        <v>3</v>
      </c>
      <c r="BO6" s="21">
        <v>5</v>
      </c>
      <c r="BP6" s="24">
        <v>5</v>
      </c>
      <c r="BQ6" s="25"/>
      <c r="BR6" s="27">
        <f t="shared" si="12"/>
        <v>5</v>
      </c>
      <c r="BS6" s="28">
        <f t="shared" si="13"/>
        <v>5</v>
      </c>
      <c r="BT6" s="28" t="str">
        <f t="shared" si="68"/>
        <v>5.0</v>
      </c>
      <c r="BU6" s="32" t="str">
        <f t="shared" si="14"/>
        <v>D+</v>
      </c>
      <c r="BV6" s="66">
        <f t="shared" si="15"/>
        <v>1.5</v>
      </c>
      <c r="BW6" s="37" t="str">
        <f t="shared" si="69"/>
        <v>1.5</v>
      </c>
      <c r="BX6" s="64">
        <v>2</v>
      </c>
      <c r="BY6" s="75">
        <v>2</v>
      </c>
      <c r="BZ6" s="21">
        <v>5.7</v>
      </c>
      <c r="CA6" s="24">
        <v>5</v>
      </c>
      <c r="CB6" s="25"/>
      <c r="CC6" s="27">
        <f t="shared" si="222"/>
        <v>5.3</v>
      </c>
      <c r="CD6" s="28">
        <f t="shared" si="223"/>
        <v>5.3</v>
      </c>
      <c r="CE6" s="28" t="str">
        <f t="shared" si="70"/>
        <v>5.3</v>
      </c>
      <c r="CF6" s="32" t="str">
        <f t="shared" si="224"/>
        <v>D+</v>
      </c>
      <c r="CG6" s="30">
        <f t="shared" si="225"/>
        <v>1.5</v>
      </c>
      <c r="CH6" s="37" t="str">
        <f t="shared" si="73"/>
        <v>1.5</v>
      </c>
      <c r="CI6" s="64">
        <v>3</v>
      </c>
      <c r="CJ6" s="68">
        <v>3</v>
      </c>
      <c r="CK6" s="85">
        <f t="shared" si="74"/>
        <v>17</v>
      </c>
      <c r="CL6" s="86">
        <f t="shared" si="16"/>
        <v>5.8117647058823518</v>
      </c>
      <c r="CM6" s="124" t="str">
        <f t="shared" si="75"/>
        <v>5.81</v>
      </c>
      <c r="CN6" s="86">
        <f t="shared" si="17"/>
        <v>2.0294117647058822</v>
      </c>
      <c r="CO6" s="124" t="str">
        <f t="shared" si="76"/>
        <v>2.03</v>
      </c>
      <c r="CP6" s="52" t="str">
        <f t="shared" si="191"/>
        <v>Lên lớp</v>
      </c>
      <c r="CQ6" s="52">
        <f t="shared" si="18"/>
        <v>17</v>
      </c>
      <c r="CR6" s="86">
        <f t="shared" si="19"/>
        <v>5.8117647058823518</v>
      </c>
      <c r="CS6" s="127" t="str">
        <f t="shared" si="77"/>
        <v>5.81</v>
      </c>
      <c r="CT6" s="86">
        <f t="shared" si="20"/>
        <v>2.0294117647058822</v>
      </c>
      <c r="CU6" s="127" t="str">
        <f t="shared" si="78"/>
        <v>2.03</v>
      </c>
      <c r="CV6" s="52" t="str">
        <f t="shared" ref="CV6:CV29" si="230">IF(AND(CT6&lt;1.2),"Cảnh báo KQHT","Lên lớp")</f>
        <v>Lên lớp</v>
      </c>
      <c r="CW6" s="232">
        <v>6.6</v>
      </c>
      <c r="CX6" s="52">
        <v>4</v>
      </c>
      <c r="CY6" s="52"/>
      <c r="CZ6" s="27">
        <f t="shared" si="79"/>
        <v>5</v>
      </c>
      <c r="DA6" s="28">
        <f t="shared" si="80"/>
        <v>5</v>
      </c>
      <c r="DB6" s="29" t="str">
        <f t="shared" si="81"/>
        <v>5.0</v>
      </c>
      <c r="DC6" s="32" t="str">
        <f t="shared" si="82"/>
        <v>D+</v>
      </c>
      <c r="DD6" s="30">
        <f t="shared" si="83"/>
        <v>1.5</v>
      </c>
      <c r="DE6" s="29" t="str">
        <f t="shared" si="84"/>
        <v>1.5</v>
      </c>
      <c r="DF6" s="71"/>
      <c r="DG6" s="203"/>
      <c r="DH6" s="229">
        <v>6</v>
      </c>
      <c r="DI6" s="230">
        <v>5</v>
      </c>
      <c r="DJ6" s="230"/>
      <c r="DK6" s="27">
        <f t="shared" si="85"/>
        <v>5.4</v>
      </c>
      <c r="DL6" s="28">
        <f t="shared" si="86"/>
        <v>5.4</v>
      </c>
      <c r="DM6" s="30" t="str">
        <f t="shared" si="87"/>
        <v>5.4</v>
      </c>
      <c r="DN6" s="32" t="str">
        <f t="shared" si="88"/>
        <v>D+</v>
      </c>
      <c r="DO6" s="30">
        <f t="shared" si="89"/>
        <v>1.5</v>
      </c>
      <c r="DP6" s="30" t="str">
        <f t="shared" si="90"/>
        <v>1.5</v>
      </c>
      <c r="DQ6" s="71"/>
      <c r="DR6" s="203"/>
      <c r="DS6" s="204">
        <f t="shared" si="91"/>
        <v>5.2</v>
      </c>
      <c r="DT6" s="30" t="str">
        <f t="shared" si="92"/>
        <v>5.2</v>
      </c>
      <c r="DU6" s="32" t="str">
        <f t="shared" si="93"/>
        <v>D+</v>
      </c>
      <c r="DV6" s="30">
        <f t="shared" si="94"/>
        <v>1.5</v>
      </c>
      <c r="DW6" s="30" t="str">
        <f t="shared" si="95"/>
        <v>1.5</v>
      </c>
      <c r="DX6" s="71">
        <v>3</v>
      </c>
      <c r="DY6" s="203">
        <v>3</v>
      </c>
      <c r="DZ6" s="232">
        <v>7.1</v>
      </c>
      <c r="EA6" s="52">
        <v>6</v>
      </c>
      <c r="EB6" s="52"/>
      <c r="EC6" s="27">
        <f t="shared" si="96"/>
        <v>6.4</v>
      </c>
      <c r="ED6" s="28">
        <f t="shared" si="97"/>
        <v>6.4</v>
      </c>
      <c r="EE6" s="29" t="str">
        <f t="shared" si="98"/>
        <v>6.4</v>
      </c>
      <c r="EF6" s="32" t="str">
        <f t="shared" si="99"/>
        <v>C</v>
      </c>
      <c r="EG6" s="29">
        <f t="shared" si="100"/>
        <v>2</v>
      </c>
      <c r="EH6" s="29" t="str">
        <f t="shared" si="101"/>
        <v>2.0</v>
      </c>
      <c r="EI6" s="71">
        <v>3</v>
      </c>
      <c r="EJ6" s="203">
        <v>3</v>
      </c>
      <c r="EK6" s="232">
        <v>7</v>
      </c>
      <c r="EL6" s="52">
        <v>5</v>
      </c>
      <c r="EM6" s="52"/>
      <c r="EN6" s="27">
        <f t="shared" si="102"/>
        <v>5.8</v>
      </c>
      <c r="EO6" s="28">
        <f t="shared" si="103"/>
        <v>5.8</v>
      </c>
      <c r="EP6" s="29" t="str">
        <f t="shared" si="104"/>
        <v>5.8</v>
      </c>
      <c r="EQ6" s="32" t="str">
        <f t="shared" si="105"/>
        <v>C</v>
      </c>
      <c r="ER6" s="30">
        <f t="shared" si="106"/>
        <v>2</v>
      </c>
      <c r="ES6" s="29" t="str">
        <f t="shared" si="107"/>
        <v>2.0</v>
      </c>
      <c r="ET6" s="71">
        <v>3</v>
      </c>
      <c r="EU6" s="203">
        <v>3</v>
      </c>
      <c r="EV6" s="232">
        <v>6.8</v>
      </c>
      <c r="EW6" s="52">
        <v>9</v>
      </c>
      <c r="EX6" s="52"/>
      <c r="EY6" s="27">
        <f t="shared" si="108"/>
        <v>8.1</v>
      </c>
      <c r="EZ6" s="28">
        <f t="shared" si="109"/>
        <v>8.1</v>
      </c>
      <c r="FA6" s="29" t="str">
        <f t="shared" si="110"/>
        <v>8.1</v>
      </c>
      <c r="FB6" s="32" t="str">
        <f t="shared" si="111"/>
        <v>B+</v>
      </c>
      <c r="FC6" s="30">
        <f t="shared" si="112"/>
        <v>3.5</v>
      </c>
      <c r="FD6" s="29" t="str">
        <f t="shared" si="113"/>
        <v>3.5</v>
      </c>
      <c r="FE6" s="71">
        <v>2</v>
      </c>
      <c r="FF6" s="203">
        <v>2</v>
      </c>
      <c r="FG6" s="234">
        <v>6.7</v>
      </c>
      <c r="FH6" s="230">
        <v>1</v>
      </c>
      <c r="FI6" s="230">
        <v>5</v>
      </c>
      <c r="FJ6" s="27">
        <f t="shared" si="114"/>
        <v>3.3</v>
      </c>
      <c r="FK6" s="28">
        <f t="shared" si="115"/>
        <v>5.7</v>
      </c>
      <c r="FL6" s="29" t="str">
        <f t="shared" si="116"/>
        <v>5.7</v>
      </c>
      <c r="FM6" s="32" t="str">
        <f t="shared" si="117"/>
        <v>C</v>
      </c>
      <c r="FN6" s="30">
        <f t="shared" si="118"/>
        <v>2</v>
      </c>
      <c r="FO6" s="29" t="str">
        <f t="shared" si="119"/>
        <v>2.0</v>
      </c>
      <c r="FP6" s="71">
        <v>3</v>
      </c>
      <c r="FQ6" s="203">
        <v>3</v>
      </c>
      <c r="FR6" s="229">
        <v>6.7</v>
      </c>
      <c r="FS6" s="52">
        <v>6</v>
      </c>
      <c r="FT6" s="52"/>
      <c r="FU6" s="27">
        <f t="shared" si="120"/>
        <v>6.3</v>
      </c>
      <c r="FV6" s="28">
        <f t="shared" si="121"/>
        <v>6.3</v>
      </c>
      <c r="FW6" s="29" t="str">
        <f t="shared" si="122"/>
        <v>6.3</v>
      </c>
      <c r="FX6" s="32" t="str">
        <f t="shared" si="123"/>
        <v>C</v>
      </c>
      <c r="FY6" s="30">
        <f t="shared" si="124"/>
        <v>2</v>
      </c>
      <c r="FZ6" s="29" t="str">
        <f t="shared" si="125"/>
        <v>2.0</v>
      </c>
      <c r="GA6" s="71">
        <v>2</v>
      </c>
      <c r="GB6" s="203">
        <v>2</v>
      </c>
      <c r="GC6" s="232">
        <v>6.7</v>
      </c>
      <c r="GD6" s="52">
        <v>4</v>
      </c>
      <c r="GE6" s="52"/>
      <c r="GF6" s="27">
        <f t="shared" si="126"/>
        <v>5.0999999999999996</v>
      </c>
      <c r="GG6" s="28">
        <f t="shared" si="127"/>
        <v>5.0999999999999996</v>
      </c>
      <c r="GH6" s="29" t="str">
        <f t="shared" si="128"/>
        <v>5.1</v>
      </c>
      <c r="GI6" s="32" t="str">
        <f t="shared" si="129"/>
        <v>D+</v>
      </c>
      <c r="GJ6" s="30">
        <f t="shared" si="130"/>
        <v>1.5</v>
      </c>
      <c r="GK6" s="29" t="str">
        <f t="shared" si="131"/>
        <v>1.5</v>
      </c>
      <c r="GL6" s="71">
        <v>2</v>
      </c>
      <c r="GM6" s="203">
        <v>2</v>
      </c>
      <c r="GN6" s="232">
        <v>5.3</v>
      </c>
      <c r="GO6" s="52">
        <v>3</v>
      </c>
      <c r="GP6" s="52">
        <v>5</v>
      </c>
      <c r="GQ6" s="27">
        <f t="shared" si="132"/>
        <v>3.9</v>
      </c>
      <c r="GR6" s="28">
        <f t="shared" si="133"/>
        <v>5.0999999999999996</v>
      </c>
      <c r="GS6" s="29" t="str">
        <f t="shared" si="192"/>
        <v>5.1</v>
      </c>
      <c r="GT6" s="32" t="str">
        <f t="shared" si="134"/>
        <v>D+</v>
      </c>
      <c r="GU6" s="30">
        <f t="shared" si="135"/>
        <v>1.5</v>
      </c>
      <c r="GV6" s="29" t="str">
        <f t="shared" si="136"/>
        <v>1.5</v>
      </c>
      <c r="GW6" s="71">
        <v>2</v>
      </c>
      <c r="GX6" s="203">
        <v>2</v>
      </c>
      <c r="GY6" s="85">
        <f t="shared" si="137"/>
        <v>20</v>
      </c>
      <c r="GZ6" s="86">
        <f t="shared" si="138"/>
        <v>5.9249999999999998</v>
      </c>
      <c r="HA6" s="124" t="str">
        <f t="shared" si="139"/>
        <v>5.93</v>
      </c>
      <c r="HB6" s="86">
        <f t="shared" si="140"/>
        <v>1.9750000000000001</v>
      </c>
      <c r="HC6" s="124" t="str">
        <f t="shared" si="141"/>
        <v>1.98</v>
      </c>
      <c r="HD6" s="52" t="str">
        <f t="shared" si="142"/>
        <v>Lên lớp</v>
      </c>
      <c r="HE6" s="52">
        <f t="shared" si="143"/>
        <v>20</v>
      </c>
      <c r="HF6" s="86">
        <f t="shared" si="144"/>
        <v>5.9249999999999998</v>
      </c>
      <c r="HG6" s="127" t="str">
        <f t="shared" si="145"/>
        <v>5.93</v>
      </c>
      <c r="HH6" s="86">
        <f t="shared" si="146"/>
        <v>1.9750000000000001</v>
      </c>
      <c r="HI6" s="127" t="str">
        <f t="shared" si="147"/>
        <v>1.98</v>
      </c>
      <c r="HJ6" s="227">
        <f t="shared" si="148"/>
        <v>37</v>
      </c>
      <c r="HK6" s="58">
        <f t="shared" si="149"/>
        <v>37</v>
      </c>
      <c r="HL6" s="228">
        <f t="shared" si="23"/>
        <v>5.8729729729729723</v>
      </c>
      <c r="HM6" s="127" t="str">
        <f t="shared" si="150"/>
        <v>5.87</v>
      </c>
      <c r="HN6" s="228">
        <f t="shared" si="24"/>
        <v>2</v>
      </c>
      <c r="HO6" s="127" t="str">
        <f t="shared" si="151"/>
        <v>2.00</v>
      </c>
      <c r="HP6" s="52" t="str">
        <f t="shared" si="25"/>
        <v>Lên lớp</v>
      </c>
      <c r="HQ6" s="58" t="s">
        <v>986</v>
      </c>
      <c r="HR6" s="21">
        <v>6.4</v>
      </c>
      <c r="HS6" s="24">
        <v>4</v>
      </c>
      <c r="HT6" s="25"/>
      <c r="HU6" s="27">
        <f t="shared" si="193"/>
        <v>5</v>
      </c>
      <c r="HV6" s="282">
        <f t="shared" si="194"/>
        <v>5</v>
      </c>
      <c r="HW6" s="26" t="str">
        <f t="shared" si="226"/>
        <v>5.0</v>
      </c>
      <c r="HX6" s="283" t="str">
        <f t="shared" si="195"/>
        <v>D+</v>
      </c>
      <c r="HY6" s="281">
        <f t="shared" si="196"/>
        <v>1.5</v>
      </c>
      <c r="HZ6" s="44" t="str">
        <f t="shared" si="197"/>
        <v>1.5</v>
      </c>
      <c r="IA6" s="64">
        <v>3</v>
      </c>
      <c r="IB6" s="68">
        <v>3</v>
      </c>
      <c r="IC6" s="21">
        <v>7</v>
      </c>
      <c r="ID6" s="24">
        <v>5</v>
      </c>
      <c r="IE6" s="25"/>
      <c r="IF6" s="27">
        <f t="shared" si="198"/>
        <v>5.8</v>
      </c>
      <c r="IG6" s="282">
        <f t="shared" si="199"/>
        <v>5.8</v>
      </c>
      <c r="IH6" s="26" t="str">
        <f t="shared" si="227"/>
        <v>5.8</v>
      </c>
      <c r="II6" s="283" t="str">
        <f t="shared" si="200"/>
        <v>C</v>
      </c>
      <c r="IJ6" s="281">
        <f t="shared" si="201"/>
        <v>2</v>
      </c>
      <c r="IK6" s="44" t="str">
        <f t="shared" si="202"/>
        <v>2.0</v>
      </c>
      <c r="IL6" s="64">
        <v>1</v>
      </c>
      <c r="IM6" s="68">
        <v>1</v>
      </c>
      <c r="IN6" s="21">
        <v>5</v>
      </c>
      <c r="IO6" s="24">
        <v>5</v>
      </c>
      <c r="IP6" s="25"/>
      <c r="IQ6" s="27">
        <f t="shared" si="203"/>
        <v>5</v>
      </c>
      <c r="IR6" s="28">
        <f t="shared" si="204"/>
        <v>5</v>
      </c>
      <c r="IS6" s="26" t="str">
        <f t="shared" si="205"/>
        <v>5.0</v>
      </c>
      <c r="IT6" s="32" t="str">
        <f t="shared" si="206"/>
        <v>D+</v>
      </c>
      <c r="IU6" s="30">
        <f t="shared" si="207"/>
        <v>1.5</v>
      </c>
      <c r="IV6" s="37" t="str">
        <f t="shared" si="208"/>
        <v>1.5</v>
      </c>
      <c r="IW6" s="64">
        <v>2</v>
      </c>
      <c r="IX6" s="68">
        <v>2</v>
      </c>
      <c r="IY6" s="21">
        <v>6.6</v>
      </c>
      <c r="IZ6" s="24">
        <v>6</v>
      </c>
      <c r="JA6" s="25"/>
      <c r="JB6" s="19">
        <f t="shared" si="152"/>
        <v>6.2</v>
      </c>
      <c r="JC6" s="26">
        <f t="shared" si="153"/>
        <v>6.2</v>
      </c>
      <c r="JD6" s="26" t="str">
        <f t="shared" si="154"/>
        <v>6.2</v>
      </c>
      <c r="JE6" s="32" t="str">
        <f t="shared" si="155"/>
        <v>C</v>
      </c>
      <c r="JF6" s="30">
        <f t="shared" si="156"/>
        <v>2</v>
      </c>
      <c r="JG6" s="37" t="str">
        <f t="shared" si="157"/>
        <v>2.0</v>
      </c>
      <c r="JH6" s="64">
        <v>2</v>
      </c>
      <c r="JI6" s="68">
        <v>2</v>
      </c>
      <c r="JJ6" s="98">
        <v>5</v>
      </c>
      <c r="JK6" s="99">
        <v>6</v>
      </c>
      <c r="JL6" s="187"/>
      <c r="JM6" s="19">
        <f t="shared" si="158"/>
        <v>5.6</v>
      </c>
      <c r="JN6" s="26">
        <f t="shared" si="159"/>
        <v>5.6</v>
      </c>
      <c r="JO6" s="26" t="str">
        <f t="shared" si="160"/>
        <v>5.6</v>
      </c>
      <c r="JP6" s="32" t="str">
        <f t="shared" si="161"/>
        <v>C</v>
      </c>
      <c r="JQ6" s="30">
        <f t="shared" si="162"/>
        <v>2</v>
      </c>
      <c r="JR6" s="37" t="str">
        <f t="shared" si="163"/>
        <v>2.0</v>
      </c>
      <c r="JS6" s="64">
        <v>1</v>
      </c>
      <c r="JT6" s="68">
        <v>1</v>
      </c>
      <c r="JU6" s="98">
        <v>5.7</v>
      </c>
      <c r="JV6" s="99">
        <v>8</v>
      </c>
      <c r="JW6" s="187"/>
      <c r="JX6" s="27">
        <f t="shared" si="26"/>
        <v>7.1</v>
      </c>
      <c r="JY6" s="28">
        <f t="shared" si="27"/>
        <v>7.1</v>
      </c>
      <c r="JZ6" s="26" t="str">
        <f t="shared" si="164"/>
        <v>7.1</v>
      </c>
      <c r="KA6" s="32" t="str">
        <f t="shared" si="28"/>
        <v>B</v>
      </c>
      <c r="KB6" s="30">
        <f t="shared" si="29"/>
        <v>3</v>
      </c>
      <c r="KC6" s="37" t="str">
        <f t="shared" si="30"/>
        <v>3.0</v>
      </c>
      <c r="KD6" s="64">
        <v>2</v>
      </c>
      <c r="KE6" s="68">
        <v>2</v>
      </c>
      <c r="KF6" s="98">
        <v>6</v>
      </c>
      <c r="KG6" s="99">
        <v>8</v>
      </c>
      <c r="KH6" s="187"/>
      <c r="KI6" s="27">
        <f t="shared" si="31"/>
        <v>7.2</v>
      </c>
      <c r="KJ6" s="28">
        <f t="shared" si="32"/>
        <v>7.2</v>
      </c>
      <c r="KK6" s="26" t="str">
        <f t="shared" si="165"/>
        <v>7.2</v>
      </c>
      <c r="KL6" s="32" t="str">
        <f t="shared" si="33"/>
        <v>B</v>
      </c>
      <c r="KM6" s="30">
        <f t="shared" si="34"/>
        <v>3</v>
      </c>
      <c r="KN6" s="37" t="str">
        <f t="shared" si="35"/>
        <v>3.0</v>
      </c>
      <c r="KO6" s="64">
        <v>2</v>
      </c>
      <c r="KP6" s="68">
        <v>2</v>
      </c>
      <c r="KQ6" s="98">
        <v>6.8</v>
      </c>
      <c r="KR6" s="99">
        <v>8</v>
      </c>
      <c r="KS6" s="187"/>
      <c r="KT6" s="27">
        <f t="shared" si="36"/>
        <v>7.5</v>
      </c>
      <c r="KU6" s="28">
        <f t="shared" si="37"/>
        <v>7.5</v>
      </c>
      <c r="KV6" s="26" t="str">
        <f t="shared" si="166"/>
        <v>7.5</v>
      </c>
      <c r="KW6" s="32" t="str">
        <f t="shared" si="228"/>
        <v>B</v>
      </c>
      <c r="KX6" s="30">
        <f t="shared" si="38"/>
        <v>3</v>
      </c>
      <c r="KY6" s="37" t="str">
        <f t="shared" si="39"/>
        <v>3.0</v>
      </c>
      <c r="KZ6" s="64">
        <v>2</v>
      </c>
      <c r="LA6" s="68">
        <v>2</v>
      </c>
      <c r="LB6" s="21">
        <v>6.9</v>
      </c>
      <c r="LC6" s="24">
        <v>4</v>
      </c>
      <c r="LD6" s="25"/>
      <c r="LE6" s="19">
        <f t="shared" si="209"/>
        <v>5.2</v>
      </c>
      <c r="LF6" s="26">
        <f t="shared" si="167"/>
        <v>5.2</v>
      </c>
      <c r="LG6" s="26" t="str">
        <f t="shared" si="229"/>
        <v>5.2</v>
      </c>
      <c r="LH6" s="32" t="str">
        <f t="shared" si="168"/>
        <v>D+</v>
      </c>
      <c r="LI6" s="30">
        <f t="shared" si="169"/>
        <v>1.5</v>
      </c>
      <c r="LJ6" s="37" t="str">
        <f t="shared" si="170"/>
        <v>1.5</v>
      </c>
      <c r="LK6" s="62">
        <v>3</v>
      </c>
      <c r="LL6" s="279">
        <v>3</v>
      </c>
      <c r="LM6" s="85">
        <f t="shared" si="171"/>
        <v>18</v>
      </c>
      <c r="LN6" s="86">
        <f t="shared" si="172"/>
        <v>6</v>
      </c>
      <c r="LO6" s="124" t="str">
        <f t="shared" si="173"/>
        <v>6.00</v>
      </c>
      <c r="LP6" s="86">
        <f t="shared" si="174"/>
        <v>2.1111111111111112</v>
      </c>
      <c r="LQ6" s="124" t="str">
        <f t="shared" si="175"/>
        <v>2.11</v>
      </c>
      <c r="LR6" s="330" t="str">
        <f t="shared" si="176"/>
        <v>Lên lớp</v>
      </c>
      <c r="LS6" s="331">
        <f t="shared" si="177"/>
        <v>18</v>
      </c>
      <c r="LT6" s="332">
        <f t="shared" si="178"/>
        <v>6</v>
      </c>
      <c r="LU6" s="332">
        <f t="shared" si="179"/>
        <v>2.1111111111111112</v>
      </c>
      <c r="LV6" s="334">
        <f t="shared" si="180"/>
        <v>55</v>
      </c>
      <c r="LW6" s="335">
        <f t="shared" si="181"/>
        <v>55</v>
      </c>
      <c r="LX6" s="336">
        <f t="shared" si="182"/>
        <v>5.9145454545454541</v>
      </c>
      <c r="LY6" s="337">
        <f t="shared" si="183"/>
        <v>2.0363636363636362</v>
      </c>
      <c r="LZ6" s="336" t="str">
        <f t="shared" si="184"/>
        <v>2.04</v>
      </c>
      <c r="MA6" s="330" t="str">
        <f t="shared" si="185"/>
        <v>Lên lớp</v>
      </c>
    </row>
    <row r="7" spans="1:339" s="233" customFormat="1" ht="18">
      <c r="A7" s="10">
        <v>6</v>
      </c>
      <c r="B7" s="76" t="s">
        <v>90</v>
      </c>
      <c r="C7" s="77" t="s">
        <v>142</v>
      </c>
      <c r="D7" s="78" t="s">
        <v>18</v>
      </c>
      <c r="E7" s="79" t="s">
        <v>143</v>
      </c>
      <c r="F7" s="58"/>
      <c r="G7" s="80" t="s">
        <v>496</v>
      </c>
      <c r="H7" s="50" t="s">
        <v>17</v>
      </c>
      <c r="I7" s="82" t="s">
        <v>530</v>
      </c>
      <c r="J7" s="82" t="s">
        <v>777</v>
      </c>
      <c r="K7" s="114">
        <v>6.3</v>
      </c>
      <c r="L7" s="28" t="str">
        <f t="shared" si="40"/>
        <v>6.3</v>
      </c>
      <c r="M7" s="32" t="str">
        <f t="shared" si="210"/>
        <v>C</v>
      </c>
      <c r="N7" s="39">
        <f t="shared" si="211"/>
        <v>2</v>
      </c>
      <c r="O7" s="37" t="str">
        <f t="shared" si="43"/>
        <v>2.0</v>
      </c>
      <c r="P7" s="11">
        <v>2</v>
      </c>
      <c r="Q7" s="16">
        <v>6</v>
      </c>
      <c r="R7" s="28" t="str">
        <f t="shared" si="44"/>
        <v>6.0</v>
      </c>
      <c r="S7" s="32" t="str">
        <f t="shared" si="212"/>
        <v>C</v>
      </c>
      <c r="T7" s="39">
        <f t="shared" si="213"/>
        <v>2</v>
      </c>
      <c r="U7" s="37" t="str">
        <f t="shared" si="47"/>
        <v>2.0</v>
      </c>
      <c r="V7" s="11">
        <v>3</v>
      </c>
      <c r="W7" s="21">
        <v>8.1999999999999993</v>
      </c>
      <c r="X7" s="24">
        <v>8</v>
      </c>
      <c r="Y7" s="25"/>
      <c r="Z7" s="27">
        <f t="shared" si="4"/>
        <v>8.1</v>
      </c>
      <c r="AA7" s="28">
        <f t="shared" si="5"/>
        <v>8.1</v>
      </c>
      <c r="AB7" s="28" t="str">
        <f t="shared" si="48"/>
        <v>8.1</v>
      </c>
      <c r="AC7" s="32" t="str">
        <f t="shared" si="49"/>
        <v>B+</v>
      </c>
      <c r="AD7" s="30">
        <f t="shared" si="214"/>
        <v>3.5</v>
      </c>
      <c r="AE7" s="37" t="str">
        <f t="shared" si="51"/>
        <v>3.5</v>
      </c>
      <c r="AF7" s="64">
        <v>4</v>
      </c>
      <c r="AG7" s="68">
        <v>4</v>
      </c>
      <c r="AH7" s="21">
        <v>8.6999999999999993</v>
      </c>
      <c r="AI7" s="24">
        <v>6</v>
      </c>
      <c r="AJ7" s="25"/>
      <c r="AK7" s="27">
        <f t="shared" si="186"/>
        <v>7.1</v>
      </c>
      <c r="AL7" s="28">
        <f t="shared" si="187"/>
        <v>7.1</v>
      </c>
      <c r="AM7" s="28" t="str">
        <f t="shared" si="54"/>
        <v>7.1</v>
      </c>
      <c r="AN7" s="32" t="str">
        <f t="shared" si="215"/>
        <v>B</v>
      </c>
      <c r="AO7" s="30">
        <f t="shared" si="216"/>
        <v>3</v>
      </c>
      <c r="AP7" s="37" t="str">
        <f t="shared" si="57"/>
        <v>3.0</v>
      </c>
      <c r="AQ7" s="71">
        <v>2</v>
      </c>
      <c r="AR7" s="73">
        <v>2</v>
      </c>
      <c r="AS7" s="21">
        <v>7.5</v>
      </c>
      <c r="AT7" s="24">
        <v>5</v>
      </c>
      <c r="AU7" s="25"/>
      <c r="AV7" s="27">
        <f t="shared" si="188"/>
        <v>6</v>
      </c>
      <c r="AW7" s="28">
        <f t="shared" si="189"/>
        <v>6</v>
      </c>
      <c r="AX7" s="28" t="str">
        <f t="shared" si="60"/>
        <v>6.0</v>
      </c>
      <c r="AY7" s="32" t="str">
        <f t="shared" si="190"/>
        <v>C</v>
      </c>
      <c r="AZ7" s="30">
        <f t="shared" si="217"/>
        <v>2</v>
      </c>
      <c r="BA7" s="37" t="str">
        <f t="shared" si="63"/>
        <v>2.0</v>
      </c>
      <c r="BB7" s="64">
        <v>3</v>
      </c>
      <c r="BC7" s="68">
        <v>3</v>
      </c>
      <c r="BD7" s="21">
        <v>8.4</v>
      </c>
      <c r="BE7" s="24">
        <v>8</v>
      </c>
      <c r="BF7" s="25"/>
      <c r="BG7" s="27">
        <f t="shared" si="218"/>
        <v>8.1999999999999993</v>
      </c>
      <c r="BH7" s="28">
        <f t="shared" si="219"/>
        <v>8.1999999999999993</v>
      </c>
      <c r="BI7" s="28" t="str">
        <f t="shared" si="64"/>
        <v>8.2</v>
      </c>
      <c r="BJ7" s="32" t="str">
        <f t="shared" si="220"/>
        <v>B+</v>
      </c>
      <c r="BK7" s="30">
        <f t="shared" si="221"/>
        <v>3.5</v>
      </c>
      <c r="BL7" s="37" t="str">
        <f t="shared" si="67"/>
        <v>3.5</v>
      </c>
      <c r="BM7" s="64">
        <v>3</v>
      </c>
      <c r="BN7" s="68">
        <v>3</v>
      </c>
      <c r="BO7" s="21">
        <v>8.1</v>
      </c>
      <c r="BP7" s="24">
        <v>6</v>
      </c>
      <c r="BQ7" s="25"/>
      <c r="BR7" s="27">
        <f t="shared" si="12"/>
        <v>6.8</v>
      </c>
      <c r="BS7" s="28">
        <f t="shared" si="13"/>
        <v>6.8</v>
      </c>
      <c r="BT7" s="28" t="str">
        <f t="shared" si="68"/>
        <v>6.8</v>
      </c>
      <c r="BU7" s="32" t="str">
        <f t="shared" si="14"/>
        <v>C+</v>
      </c>
      <c r="BV7" s="66">
        <f t="shared" si="15"/>
        <v>2.5</v>
      </c>
      <c r="BW7" s="37" t="str">
        <f t="shared" si="69"/>
        <v>2.5</v>
      </c>
      <c r="BX7" s="64">
        <v>2</v>
      </c>
      <c r="BY7" s="75">
        <v>2</v>
      </c>
      <c r="BZ7" s="21">
        <v>7.7</v>
      </c>
      <c r="CA7" s="24">
        <v>7</v>
      </c>
      <c r="CB7" s="25"/>
      <c r="CC7" s="27">
        <f t="shared" si="222"/>
        <v>7.3</v>
      </c>
      <c r="CD7" s="28">
        <f t="shared" si="223"/>
        <v>7.3</v>
      </c>
      <c r="CE7" s="28" t="str">
        <f t="shared" si="70"/>
        <v>7.3</v>
      </c>
      <c r="CF7" s="32" t="str">
        <f t="shared" si="224"/>
        <v>B</v>
      </c>
      <c r="CG7" s="30">
        <f t="shared" si="225"/>
        <v>3</v>
      </c>
      <c r="CH7" s="37" t="str">
        <f t="shared" si="73"/>
        <v>3.0</v>
      </c>
      <c r="CI7" s="64">
        <v>3</v>
      </c>
      <c r="CJ7" s="68">
        <v>3</v>
      </c>
      <c r="CK7" s="85">
        <f t="shared" si="74"/>
        <v>17</v>
      </c>
      <c r="CL7" s="86">
        <f t="shared" si="16"/>
        <v>7.3352941176470585</v>
      </c>
      <c r="CM7" s="124" t="str">
        <f t="shared" si="75"/>
        <v>7.34</v>
      </c>
      <c r="CN7" s="86">
        <f t="shared" si="17"/>
        <v>2.9705882352941178</v>
      </c>
      <c r="CO7" s="124" t="str">
        <f t="shared" si="76"/>
        <v>2.97</v>
      </c>
      <c r="CP7" s="52" t="str">
        <f t="shared" si="191"/>
        <v>Lên lớp</v>
      </c>
      <c r="CQ7" s="52">
        <f t="shared" si="18"/>
        <v>17</v>
      </c>
      <c r="CR7" s="86">
        <f t="shared" si="19"/>
        <v>7.3352941176470585</v>
      </c>
      <c r="CS7" s="127" t="str">
        <f t="shared" si="77"/>
        <v>7.34</v>
      </c>
      <c r="CT7" s="86">
        <f t="shared" si="20"/>
        <v>2.9705882352941178</v>
      </c>
      <c r="CU7" s="127" t="str">
        <f t="shared" si="78"/>
        <v>2.97</v>
      </c>
      <c r="CV7" s="52" t="str">
        <f t="shared" si="230"/>
        <v>Lên lớp</v>
      </c>
      <c r="CW7" s="232">
        <v>8.8000000000000007</v>
      </c>
      <c r="CX7" s="52">
        <v>9</v>
      </c>
      <c r="CY7" s="52"/>
      <c r="CZ7" s="27">
        <f t="shared" si="79"/>
        <v>8.9</v>
      </c>
      <c r="DA7" s="28">
        <f t="shared" si="80"/>
        <v>8.9</v>
      </c>
      <c r="DB7" s="29" t="str">
        <f t="shared" si="81"/>
        <v>8.9</v>
      </c>
      <c r="DC7" s="32" t="str">
        <f t="shared" si="82"/>
        <v>A</v>
      </c>
      <c r="DD7" s="30">
        <f t="shared" si="83"/>
        <v>4</v>
      </c>
      <c r="DE7" s="29" t="str">
        <f t="shared" si="84"/>
        <v>4.0</v>
      </c>
      <c r="DF7" s="71"/>
      <c r="DG7" s="203"/>
      <c r="DH7" s="229">
        <v>8</v>
      </c>
      <c r="DI7" s="230">
        <v>9</v>
      </c>
      <c r="DJ7" s="230"/>
      <c r="DK7" s="27">
        <f t="shared" si="85"/>
        <v>8.6</v>
      </c>
      <c r="DL7" s="28">
        <f t="shared" si="86"/>
        <v>8.6</v>
      </c>
      <c r="DM7" s="30" t="str">
        <f t="shared" si="87"/>
        <v>8.6</v>
      </c>
      <c r="DN7" s="32" t="str">
        <f t="shared" si="88"/>
        <v>A</v>
      </c>
      <c r="DO7" s="30">
        <f t="shared" si="89"/>
        <v>4</v>
      </c>
      <c r="DP7" s="30" t="str">
        <f t="shared" si="90"/>
        <v>4.0</v>
      </c>
      <c r="DQ7" s="71"/>
      <c r="DR7" s="203"/>
      <c r="DS7" s="204">
        <f t="shared" si="91"/>
        <v>8.75</v>
      </c>
      <c r="DT7" s="30" t="str">
        <f t="shared" si="92"/>
        <v>8.8</v>
      </c>
      <c r="DU7" s="32" t="str">
        <f t="shared" si="93"/>
        <v>A</v>
      </c>
      <c r="DV7" s="30">
        <f t="shared" si="94"/>
        <v>4</v>
      </c>
      <c r="DW7" s="30" t="str">
        <f t="shared" si="95"/>
        <v>4.0</v>
      </c>
      <c r="DX7" s="71">
        <v>3</v>
      </c>
      <c r="DY7" s="203">
        <v>3</v>
      </c>
      <c r="DZ7" s="232">
        <v>8</v>
      </c>
      <c r="EA7" s="52">
        <v>9</v>
      </c>
      <c r="EB7" s="52"/>
      <c r="EC7" s="27">
        <f t="shared" si="96"/>
        <v>8.6</v>
      </c>
      <c r="ED7" s="28">
        <f t="shared" si="97"/>
        <v>8.6</v>
      </c>
      <c r="EE7" s="29" t="str">
        <f t="shared" si="98"/>
        <v>8.6</v>
      </c>
      <c r="EF7" s="32" t="str">
        <f t="shared" si="99"/>
        <v>A</v>
      </c>
      <c r="EG7" s="29">
        <f t="shared" si="100"/>
        <v>4</v>
      </c>
      <c r="EH7" s="29" t="str">
        <f t="shared" si="101"/>
        <v>4.0</v>
      </c>
      <c r="EI7" s="71">
        <v>3</v>
      </c>
      <c r="EJ7" s="203">
        <v>3</v>
      </c>
      <c r="EK7" s="232">
        <v>7.7</v>
      </c>
      <c r="EL7" s="52">
        <v>8</v>
      </c>
      <c r="EM7" s="52"/>
      <c r="EN7" s="27">
        <f t="shared" si="102"/>
        <v>7.9</v>
      </c>
      <c r="EO7" s="28">
        <f t="shared" si="103"/>
        <v>7.9</v>
      </c>
      <c r="EP7" s="29" t="str">
        <f t="shared" si="104"/>
        <v>7.9</v>
      </c>
      <c r="EQ7" s="32" t="str">
        <f t="shared" si="105"/>
        <v>B</v>
      </c>
      <c r="ER7" s="30">
        <f t="shared" si="106"/>
        <v>3</v>
      </c>
      <c r="ES7" s="29" t="str">
        <f t="shared" si="107"/>
        <v>3.0</v>
      </c>
      <c r="ET7" s="71">
        <v>3</v>
      </c>
      <c r="EU7" s="203">
        <v>3</v>
      </c>
      <c r="EV7" s="232">
        <v>9</v>
      </c>
      <c r="EW7" s="52">
        <v>9</v>
      </c>
      <c r="EX7" s="52"/>
      <c r="EY7" s="27">
        <f t="shared" si="108"/>
        <v>9</v>
      </c>
      <c r="EZ7" s="28">
        <f t="shared" si="109"/>
        <v>9</v>
      </c>
      <c r="FA7" s="29" t="str">
        <f t="shared" si="110"/>
        <v>9.0</v>
      </c>
      <c r="FB7" s="32" t="str">
        <f t="shared" si="111"/>
        <v>A</v>
      </c>
      <c r="FC7" s="30">
        <f t="shared" si="112"/>
        <v>4</v>
      </c>
      <c r="FD7" s="29" t="str">
        <f t="shared" si="113"/>
        <v>4.0</v>
      </c>
      <c r="FE7" s="71">
        <v>2</v>
      </c>
      <c r="FF7" s="203">
        <v>2</v>
      </c>
      <c r="FG7" s="232">
        <v>9.3000000000000007</v>
      </c>
      <c r="FH7" s="52">
        <v>9</v>
      </c>
      <c r="FI7" s="52"/>
      <c r="FJ7" s="27">
        <f t="shared" si="114"/>
        <v>9.1</v>
      </c>
      <c r="FK7" s="28">
        <f t="shared" si="115"/>
        <v>9.1</v>
      </c>
      <c r="FL7" s="29" t="str">
        <f t="shared" si="116"/>
        <v>9.1</v>
      </c>
      <c r="FM7" s="32" t="str">
        <f t="shared" si="117"/>
        <v>A</v>
      </c>
      <c r="FN7" s="30">
        <f t="shared" si="118"/>
        <v>4</v>
      </c>
      <c r="FO7" s="29" t="str">
        <f t="shared" si="119"/>
        <v>4.0</v>
      </c>
      <c r="FP7" s="71">
        <v>3</v>
      </c>
      <c r="FQ7" s="203">
        <v>3</v>
      </c>
      <c r="FR7" s="229">
        <v>8</v>
      </c>
      <c r="FS7" s="52">
        <v>9</v>
      </c>
      <c r="FT7" s="52"/>
      <c r="FU7" s="27">
        <f t="shared" si="120"/>
        <v>8.6</v>
      </c>
      <c r="FV7" s="28">
        <f t="shared" si="121"/>
        <v>8.6</v>
      </c>
      <c r="FW7" s="29" t="str">
        <f t="shared" si="122"/>
        <v>8.6</v>
      </c>
      <c r="FX7" s="32" t="str">
        <f t="shared" si="123"/>
        <v>A</v>
      </c>
      <c r="FY7" s="30">
        <f t="shared" si="124"/>
        <v>4</v>
      </c>
      <c r="FZ7" s="29" t="str">
        <f t="shared" si="125"/>
        <v>4.0</v>
      </c>
      <c r="GA7" s="71">
        <v>2</v>
      </c>
      <c r="GB7" s="203">
        <v>2</v>
      </c>
      <c r="GC7" s="232">
        <v>8</v>
      </c>
      <c r="GD7" s="52">
        <v>8</v>
      </c>
      <c r="GE7" s="52"/>
      <c r="GF7" s="27">
        <f t="shared" si="126"/>
        <v>8</v>
      </c>
      <c r="GG7" s="28">
        <f t="shared" si="127"/>
        <v>8</v>
      </c>
      <c r="GH7" s="29" t="str">
        <f t="shared" si="128"/>
        <v>8.0</v>
      </c>
      <c r="GI7" s="32" t="str">
        <f t="shared" si="129"/>
        <v>B+</v>
      </c>
      <c r="GJ7" s="30">
        <f t="shared" si="130"/>
        <v>3.5</v>
      </c>
      <c r="GK7" s="29" t="str">
        <f t="shared" si="131"/>
        <v>3.5</v>
      </c>
      <c r="GL7" s="71">
        <v>2</v>
      </c>
      <c r="GM7" s="203">
        <v>2</v>
      </c>
      <c r="GN7" s="232">
        <v>8.3000000000000007</v>
      </c>
      <c r="GO7" s="52">
        <v>9</v>
      </c>
      <c r="GP7" s="52"/>
      <c r="GQ7" s="27">
        <f t="shared" si="132"/>
        <v>8.6999999999999993</v>
      </c>
      <c r="GR7" s="28">
        <f t="shared" si="133"/>
        <v>8.6999999999999993</v>
      </c>
      <c r="GS7" s="29" t="str">
        <f t="shared" si="192"/>
        <v>8.7</v>
      </c>
      <c r="GT7" s="32" t="str">
        <f t="shared" si="134"/>
        <v>A</v>
      </c>
      <c r="GU7" s="30">
        <f t="shared" si="135"/>
        <v>4</v>
      </c>
      <c r="GV7" s="29" t="str">
        <f t="shared" si="136"/>
        <v>4.0</v>
      </c>
      <c r="GW7" s="71">
        <v>2</v>
      </c>
      <c r="GX7" s="203">
        <v>2</v>
      </c>
      <c r="GY7" s="85">
        <f t="shared" si="137"/>
        <v>20</v>
      </c>
      <c r="GZ7" s="86">
        <f t="shared" si="138"/>
        <v>8.5824999999999996</v>
      </c>
      <c r="HA7" s="124" t="str">
        <f t="shared" si="139"/>
        <v>8.58</v>
      </c>
      <c r="HB7" s="86">
        <f t="shared" si="140"/>
        <v>3.8</v>
      </c>
      <c r="HC7" s="124" t="str">
        <f t="shared" si="141"/>
        <v>3.80</v>
      </c>
      <c r="HD7" s="52" t="str">
        <f t="shared" si="142"/>
        <v>Lên lớp</v>
      </c>
      <c r="HE7" s="52">
        <f t="shared" si="143"/>
        <v>20</v>
      </c>
      <c r="HF7" s="86">
        <f t="shared" si="144"/>
        <v>8.5824999999999996</v>
      </c>
      <c r="HG7" s="127" t="str">
        <f t="shared" si="145"/>
        <v>8.58</v>
      </c>
      <c r="HH7" s="86">
        <f t="shared" si="146"/>
        <v>3.8</v>
      </c>
      <c r="HI7" s="127" t="str">
        <f t="shared" si="147"/>
        <v>3.80</v>
      </c>
      <c r="HJ7" s="227">
        <f t="shared" si="148"/>
        <v>37</v>
      </c>
      <c r="HK7" s="58">
        <f t="shared" si="149"/>
        <v>37</v>
      </c>
      <c r="HL7" s="228">
        <f t="shared" si="23"/>
        <v>8.0094594594594586</v>
      </c>
      <c r="HM7" s="127" t="str">
        <f t="shared" si="150"/>
        <v>8.01</v>
      </c>
      <c r="HN7" s="228">
        <f t="shared" si="24"/>
        <v>3.4189189189189189</v>
      </c>
      <c r="HO7" s="127" t="str">
        <f t="shared" si="151"/>
        <v>3.42</v>
      </c>
      <c r="HP7" s="52" t="str">
        <f t="shared" si="25"/>
        <v>Lên lớp</v>
      </c>
      <c r="HQ7" s="58" t="s">
        <v>986</v>
      </c>
      <c r="HR7" s="21">
        <v>9.1</v>
      </c>
      <c r="HS7" s="24">
        <v>9</v>
      </c>
      <c r="HT7" s="25"/>
      <c r="HU7" s="27">
        <f t="shared" si="193"/>
        <v>9</v>
      </c>
      <c r="HV7" s="282">
        <f t="shared" si="194"/>
        <v>9</v>
      </c>
      <c r="HW7" s="26" t="str">
        <f t="shared" si="226"/>
        <v>9.0</v>
      </c>
      <c r="HX7" s="283" t="str">
        <f t="shared" si="195"/>
        <v>A</v>
      </c>
      <c r="HY7" s="281">
        <f t="shared" si="196"/>
        <v>4</v>
      </c>
      <c r="HZ7" s="44" t="str">
        <f t="shared" si="197"/>
        <v>4.0</v>
      </c>
      <c r="IA7" s="64">
        <v>3</v>
      </c>
      <c r="IB7" s="68">
        <v>3</v>
      </c>
      <c r="IC7" s="21">
        <v>9.3000000000000007</v>
      </c>
      <c r="ID7" s="24">
        <v>8</v>
      </c>
      <c r="IE7" s="25"/>
      <c r="IF7" s="27">
        <f t="shared" si="198"/>
        <v>8.5</v>
      </c>
      <c r="IG7" s="282">
        <f t="shared" si="199"/>
        <v>8.5</v>
      </c>
      <c r="IH7" s="26" t="str">
        <f t="shared" si="227"/>
        <v>8.5</v>
      </c>
      <c r="II7" s="283" t="str">
        <f t="shared" si="200"/>
        <v>A</v>
      </c>
      <c r="IJ7" s="281">
        <f t="shared" si="201"/>
        <v>4</v>
      </c>
      <c r="IK7" s="44" t="str">
        <f t="shared" si="202"/>
        <v>4.0</v>
      </c>
      <c r="IL7" s="64">
        <v>1</v>
      </c>
      <c r="IM7" s="68">
        <v>1</v>
      </c>
      <c r="IN7" s="21">
        <v>9</v>
      </c>
      <c r="IO7" s="24">
        <v>8</v>
      </c>
      <c r="IP7" s="25"/>
      <c r="IQ7" s="27">
        <f t="shared" si="203"/>
        <v>8.4</v>
      </c>
      <c r="IR7" s="28">
        <f t="shared" si="204"/>
        <v>8.4</v>
      </c>
      <c r="IS7" s="26" t="str">
        <f t="shared" si="205"/>
        <v>8.4</v>
      </c>
      <c r="IT7" s="32" t="str">
        <f t="shared" si="206"/>
        <v>B+</v>
      </c>
      <c r="IU7" s="30">
        <f t="shared" si="207"/>
        <v>3.5</v>
      </c>
      <c r="IV7" s="37" t="str">
        <f t="shared" si="208"/>
        <v>3.5</v>
      </c>
      <c r="IW7" s="64">
        <v>2</v>
      </c>
      <c r="IX7" s="68">
        <v>2</v>
      </c>
      <c r="IY7" s="21">
        <v>8.1999999999999993</v>
      </c>
      <c r="IZ7" s="24">
        <v>9</v>
      </c>
      <c r="JA7" s="25"/>
      <c r="JB7" s="19">
        <f t="shared" si="152"/>
        <v>8.6999999999999993</v>
      </c>
      <c r="JC7" s="26">
        <f t="shared" si="153"/>
        <v>8.6999999999999993</v>
      </c>
      <c r="JD7" s="26" t="str">
        <f t="shared" si="154"/>
        <v>8.7</v>
      </c>
      <c r="JE7" s="32" t="str">
        <f t="shared" si="155"/>
        <v>A</v>
      </c>
      <c r="JF7" s="30">
        <f t="shared" si="156"/>
        <v>4</v>
      </c>
      <c r="JG7" s="37" t="str">
        <f t="shared" si="157"/>
        <v>4.0</v>
      </c>
      <c r="JH7" s="64">
        <v>2</v>
      </c>
      <c r="JI7" s="68">
        <v>2</v>
      </c>
      <c r="JJ7" s="98">
        <v>9</v>
      </c>
      <c r="JK7" s="99">
        <v>8</v>
      </c>
      <c r="JL7" s="187"/>
      <c r="JM7" s="19">
        <f t="shared" si="158"/>
        <v>8.4</v>
      </c>
      <c r="JN7" s="26">
        <f t="shared" si="159"/>
        <v>8.4</v>
      </c>
      <c r="JO7" s="26" t="str">
        <f t="shared" si="160"/>
        <v>8.4</v>
      </c>
      <c r="JP7" s="32" t="str">
        <f t="shared" si="161"/>
        <v>B+</v>
      </c>
      <c r="JQ7" s="30">
        <f t="shared" si="162"/>
        <v>3.5</v>
      </c>
      <c r="JR7" s="37" t="str">
        <f t="shared" si="163"/>
        <v>3.5</v>
      </c>
      <c r="JS7" s="64">
        <v>1</v>
      </c>
      <c r="JT7" s="68">
        <v>1</v>
      </c>
      <c r="JU7" s="98">
        <v>8</v>
      </c>
      <c r="JV7" s="99">
        <v>9</v>
      </c>
      <c r="JW7" s="187"/>
      <c r="JX7" s="27">
        <f t="shared" si="26"/>
        <v>8.6</v>
      </c>
      <c r="JY7" s="28">
        <f t="shared" si="27"/>
        <v>8.6</v>
      </c>
      <c r="JZ7" s="26" t="str">
        <f t="shared" si="164"/>
        <v>8.6</v>
      </c>
      <c r="KA7" s="32" t="str">
        <f t="shared" si="28"/>
        <v>A</v>
      </c>
      <c r="KB7" s="30">
        <f t="shared" si="29"/>
        <v>4</v>
      </c>
      <c r="KC7" s="37" t="str">
        <f t="shared" si="30"/>
        <v>4.0</v>
      </c>
      <c r="KD7" s="64">
        <v>2</v>
      </c>
      <c r="KE7" s="68">
        <v>2</v>
      </c>
      <c r="KF7" s="98">
        <v>8.6</v>
      </c>
      <c r="KG7" s="99">
        <v>8</v>
      </c>
      <c r="KH7" s="187"/>
      <c r="KI7" s="27">
        <f t="shared" si="31"/>
        <v>8.1999999999999993</v>
      </c>
      <c r="KJ7" s="28">
        <f t="shared" si="32"/>
        <v>8.1999999999999993</v>
      </c>
      <c r="KK7" s="26" t="str">
        <f t="shared" si="165"/>
        <v>8.2</v>
      </c>
      <c r="KL7" s="32" t="str">
        <f t="shared" si="33"/>
        <v>B+</v>
      </c>
      <c r="KM7" s="30">
        <f t="shared" si="34"/>
        <v>3.5</v>
      </c>
      <c r="KN7" s="37" t="str">
        <f t="shared" si="35"/>
        <v>3.5</v>
      </c>
      <c r="KO7" s="64">
        <v>2</v>
      </c>
      <c r="KP7" s="68">
        <v>2</v>
      </c>
      <c r="KQ7" s="98">
        <v>9.1999999999999993</v>
      </c>
      <c r="KR7" s="99">
        <v>9</v>
      </c>
      <c r="KS7" s="187"/>
      <c r="KT7" s="19">
        <f t="shared" si="36"/>
        <v>9.1</v>
      </c>
      <c r="KU7" s="26">
        <f t="shared" si="37"/>
        <v>9.1</v>
      </c>
      <c r="KV7" s="26" t="str">
        <f t="shared" si="166"/>
        <v>9.1</v>
      </c>
      <c r="KW7" s="32" t="str">
        <f t="shared" si="228"/>
        <v>A</v>
      </c>
      <c r="KX7" s="30">
        <f t="shared" si="38"/>
        <v>4</v>
      </c>
      <c r="KY7" s="37" t="str">
        <f t="shared" si="39"/>
        <v>4.0</v>
      </c>
      <c r="KZ7" s="64">
        <v>2</v>
      </c>
      <c r="LA7" s="68">
        <v>2</v>
      </c>
      <c r="LB7" s="21">
        <v>8.9</v>
      </c>
      <c r="LC7" s="24">
        <v>9</v>
      </c>
      <c r="LD7" s="25"/>
      <c r="LE7" s="19">
        <f t="shared" si="209"/>
        <v>9</v>
      </c>
      <c r="LF7" s="26">
        <f t="shared" si="167"/>
        <v>9</v>
      </c>
      <c r="LG7" s="26" t="str">
        <f t="shared" si="229"/>
        <v>9.0</v>
      </c>
      <c r="LH7" s="32" t="str">
        <f t="shared" si="168"/>
        <v>A</v>
      </c>
      <c r="LI7" s="30">
        <f t="shared" si="169"/>
        <v>4</v>
      </c>
      <c r="LJ7" s="37" t="str">
        <f t="shared" si="170"/>
        <v>4.0</v>
      </c>
      <c r="LK7" s="62">
        <v>3</v>
      </c>
      <c r="LL7" s="279">
        <v>3</v>
      </c>
      <c r="LM7" s="85">
        <f t="shared" si="171"/>
        <v>18</v>
      </c>
      <c r="LN7" s="86">
        <f t="shared" si="172"/>
        <v>8.716666666666665</v>
      </c>
      <c r="LO7" s="124" t="str">
        <f t="shared" si="173"/>
        <v>8.72</v>
      </c>
      <c r="LP7" s="86">
        <f t="shared" si="174"/>
        <v>3.8611111111111112</v>
      </c>
      <c r="LQ7" s="124" t="str">
        <f t="shared" si="175"/>
        <v>3.86</v>
      </c>
      <c r="LR7" s="330" t="str">
        <f t="shared" si="176"/>
        <v>Lên lớp</v>
      </c>
      <c r="LS7" s="331">
        <f t="shared" si="177"/>
        <v>18</v>
      </c>
      <c r="LT7" s="332">
        <f t="shared" si="178"/>
        <v>8.716666666666665</v>
      </c>
      <c r="LU7" s="332">
        <f t="shared" si="179"/>
        <v>3.8611111111111112</v>
      </c>
      <c r="LV7" s="334">
        <f t="shared" si="180"/>
        <v>55</v>
      </c>
      <c r="LW7" s="335">
        <f t="shared" si="181"/>
        <v>55</v>
      </c>
      <c r="LX7" s="336">
        <f t="shared" si="182"/>
        <v>8.2409090909090903</v>
      </c>
      <c r="LY7" s="337">
        <f t="shared" si="183"/>
        <v>3.5636363636363635</v>
      </c>
      <c r="LZ7" s="336" t="str">
        <f t="shared" si="184"/>
        <v>3.56</v>
      </c>
      <c r="MA7" s="330" t="str">
        <f t="shared" si="185"/>
        <v>Lên lớp</v>
      </c>
    </row>
    <row r="8" spans="1:339" s="233" customFormat="1" ht="18">
      <c r="A8" s="10">
        <v>7</v>
      </c>
      <c r="B8" s="76" t="s">
        <v>90</v>
      </c>
      <c r="C8" s="77" t="s">
        <v>144</v>
      </c>
      <c r="D8" s="78" t="s">
        <v>145</v>
      </c>
      <c r="E8" s="79" t="s">
        <v>138</v>
      </c>
      <c r="F8" s="58"/>
      <c r="G8" s="80" t="s">
        <v>497</v>
      </c>
      <c r="H8" s="50" t="s">
        <v>17</v>
      </c>
      <c r="I8" s="82" t="s">
        <v>531</v>
      </c>
      <c r="J8" s="82" t="s">
        <v>775</v>
      </c>
      <c r="K8" s="12">
        <v>6.5</v>
      </c>
      <c r="L8" s="28" t="str">
        <f t="shared" si="40"/>
        <v>6.5</v>
      </c>
      <c r="M8" s="32" t="str">
        <f t="shared" si="210"/>
        <v>C+</v>
      </c>
      <c r="N8" s="39">
        <f t="shared" si="211"/>
        <v>2.5</v>
      </c>
      <c r="O8" s="37" t="str">
        <f t="shared" si="43"/>
        <v>2.5</v>
      </c>
      <c r="P8" s="11">
        <v>2</v>
      </c>
      <c r="Q8" s="16">
        <v>7</v>
      </c>
      <c r="R8" s="28" t="str">
        <f t="shared" si="44"/>
        <v>7.0</v>
      </c>
      <c r="S8" s="32" t="str">
        <f t="shared" si="212"/>
        <v>B</v>
      </c>
      <c r="T8" s="39">
        <f t="shared" si="213"/>
        <v>3</v>
      </c>
      <c r="U8" s="37" t="str">
        <f t="shared" si="47"/>
        <v>3.0</v>
      </c>
      <c r="V8" s="11">
        <v>3</v>
      </c>
      <c r="W8" s="21">
        <v>7.8</v>
      </c>
      <c r="X8" s="24">
        <v>7</v>
      </c>
      <c r="Y8" s="25"/>
      <c r="Z8" s="27">
        <f t="shared" si="4"/>
        <v>7.3</v>
      </c>
      <c r="AA8" s="28">
        <f t="shared" si="5"/>
        <v>7.3</v>
      </c>
      <c r="AB8" s="28" t="str">
        <f t="shared" si="48"/>
        <v>7.3</v>
      </c>
      <c r="AC8" s="32" t="str">
        <f t="shared" si="49"/>
        <v>B</v>
      </c>
      <c r="AD8" s="30">
        <f t="shared" si="214"/>
        <v>3</v>
      </c>
      <c r="AE8" s="37" t="str">
        <f t="shared" si="51"/>
        <v>3.0</v>
      </c>
      <c r="AF8" s="64">
        <v>4</v>
      </c>
      <c r="AG8" s="68">
        <v>4</v>
      </c>
      <c r="AH8" s="21">
        <v>6.7</v>
      </c>
      <c r="AI8" s="24">
        <v>6</v>
      </c>
      <c r="AJ8" s="25"/>
      <c r="AK8" s="27">
        <f t="shared" si="186"/>
        <v>6.3</v>
      </c>
      <c r="AL8" s="28">
        <f t="shared" si="187"/>
        <v>6.3</v>
      </c>
      <c r="AM8" s="28" t="str">
        <f t="shared" si="54"/>
        <v>6.3</v>
      </c>
      <c r="AN8" s="32" t="str">
        <f t="shared" ref="AN8:AN29" si="231">IF(AL8&gt;=8.5,"A",IF(AL8&gt;=8,"B+",IF(AL8&gt;=7,"B",IF(AL8&gt;=6.5,"C+",IF(AL8&gt;=5.5,"C",IF(AL8&gt;=5,"D+",IF(AL8&gt;=4,"D","F")))))))</f>
        <v>C</v>
      </c>
      <c r="AO8" s="30">
        <f t="shared" ref="AO8:AO29" si="232">IF(AN8="A",4,IF(AN8="B+",3.5,IF(AN8="B",3,IF(AN8="C+",2.5,IF(AN8="C",2,IF(AN8="D+",1.5,IF(AN8="D",1,0)))))))</f>
        <v>2</v>
      </c>
      <c r="AP8" s="37" t="str">
        <f t="shared" si="57"/>
        <v>2.0</v>
      </c>
      <c r="AQ8" s="71">
        <v>2</v>
      </c>
      <c r="AR8" s="73">
        <v>2</v>
      </c>
      <c r="AS8" s="21">
        <v>5.8</v>
      </c>
      <c r="AT8" s="24">
        <v>5</v>
      </c>
      <c r="AU8" s="25"/>
      <c r="AV8" s="27">
        <f t="shared" si="188"/>
        <v>5.3</v>
      </c>
      <c r="AW8" s="28">
        <f t="shared" si="189"/>
        <v>5.3</v>
      </c>
      <c r="AX8" s="28" t="str">
        <f t="shared" si="60"/>
        <v>5.3</v>
      </c>
      <c r="AY8" s="32" t="str">
        <f t="shared" si="190"/>
        <v>D+</v>
      </c>
      <c r="AZ8" s="30">
        <f t="shared" si="217"/>
        <v>1.5</v>
      </c>
      <c r="BA8" s="37" t="str">
        <f t="shared" si="63"/>
        <v>1.5</v>
      </c>
      <c r="BB8" s="64">
        <v>3</v>
      </c>
      <c r="BC8" s="68">
        <v>3</v>
      </c>
      <c r="BD8" s="21">
        <v>5.8</v>
      </c>
      <c r="BE8" s="24">
        <v>5</v>
      </c>
      <c r="BF8" s="25"/>
      <c r="BG8" s="27">
        <f t="shared" si="218"/>
        <v>5.3</v>
      </c>
      <c r="BH8" s="28">
        <f t="shared" si="219"/>
        <v>5.3</v>
      </c>
      <c r="BI8" s="28" t="str">
        <f t="shared" si="64"/>
        <v>5.3</v>
      </c>
      <c r="BJ8" s="32" t="str">
        <f t="shared" si="220"/>
        <v>D+</v>
      </c>
      <c r="BK8" s="30">
        <f t="shared" si="221"/>
        <v>1.5</v>
      </c>
      <c r="BL8" s="37" t="str">
        <f t="shared" si="67"/>
        <v>1.5</v>
      </c>
      <c r="BM8" s="64">
        <v>3</v>
      </c>
      <c r="BN8" s="68">
        <v>3</v>
      </c>
      <c r="BO8" s="21">
        <v>6.4</v>
      </c>
      <c r="BP8" s="24">
        <v>5</v>
      </c>
      <c r="BQ8" s="25"/>
      <c r="BR8" s="27">
        <f t="shared" si="12"/>
        <v>5.6</v>
      </c>
      <c r="BS8" s="28">
        <f t="shared" si="13"/>
        <v>5.6</v>
      </c>
      <c r="BT8" s="28" t="str">
        <f t="shared" si="68"/>
        <v>5.6</v>
      </c>
      <c r="BU8" s="32" t="str">
        <f t="shared" si="14"/>
        <v>C</v>
      </c>
      <c r="BV8" s="66">
        <f t="shared" si="15"/>
        <v>2</v>
      </c>
      <c r="BW8" s="37" t="str">
        <f t="shared" si="69"/>
        <v>2.0</v>
      </c>
      <c r="BX8" s="64">
        <v>2</v>
      </c>
      <c r="BY8" s="75">
        <v>2</v>
      </c>
      <c r="BZ8" s="21">
        <v>6.8</v>
      </c>
      <c r="CA8" s="24">
        <v>9</v>
      </c>
      <c r="CB8" s="25"/>
      <c r="CC8" s="27">
        <f t="shared" si="222"/>
        <v>8.1</v>
      </c>
      <c r="CD8" s="28">
        <f t="shared" si="223"/>
        <v>8.1</v>
      </c>
      <c r="CE8" s="28" t="str">
        <f t="shared" si="70"/>
        <v>8.1</v>
      </c>
      <c r="CF8" s="32" t="str">
        <f t="shared" si="224"/>
        <v>B+</v>
      </c>
      <c r="CG8" s="30">
        <f t="shared" si="225"/>
        <v>3.5</v>
      </c>
      <c r="CH8" s="37" t="str">
        <f t="shared" si="73"/>
        <v>3.5</v>
      </c>
      <c r="CI8" s="64">
        <v>3</v>
      </c>
      <c r="CJ8" s="68">
        <v>3</v>
      </c>
      <c r="CK8" s="85">
        <f t="shared" si="74"/>
        <v>17</v>
      </c>
      <c r="CL8" s="86">
        <f t="shared" si="16"/>
        <v>6.4176470588235288</v>
      </c>
      <c r="CM8" s="124" t="str">
        <f t="shared" si="75"/>
        <v>6.42</v>
      </c>
      <c r="CN8" s="86">
        <f t="shared" si="17"/>
        <v>2.3235294117647061</v>
      </c>
      <c r="CO8" s="124" t="str">
        <f t="shared" si="76"/>
        <v>2.32</v>
      </c>
      <c r="CP8" s="52" t="str">
        <f t="shared" si="191"/>
        <v>Lên lớp</v>
      </c>
      <c r="CQ8" s="52">
        <f t="shared" si="18"/>
        <v>17</v>
      </c>
      <c r="CR8" s="86">
        <f t="shared" si="19"/>
        <v>6.4176470588235288</v>
      </c>
      <c r="CS8" s="127" t="str">
        <f t="shared" si="77"/>
        <v>6.42</v>
      </c>
      <c r="CT8" s="86">
        <f t="shared" si="20"/>
        <v>2.3235294117647061</v>
      </c>
      <c r="CU8" s="127" t="str">
        <f t="shared" si="78"/>
        <v>2.32</v>
      </c>
      <c r="CV8" s="52" t="str">
        <f t="shared" si="230"/>
        <v>Lên lớp</v>
      </c>
      <c r="CW8" s="232">
        <v>6.2</v>
      </c>
      <c r="CX8" s="52">
        <v>5</v>
      </c>
      <c r="CY8" s="52"/>
      <c r="CZ8" s="27">
        <f t="shared" si="79"/>
        <v>5.5</v>
      </c>
      <c r="DA8" s="28">
        <f t="shared" si="80"/>
        <v>5.5</v>
      </c>
      <c r="DB8" s="29" t="str">
        <f t="shared" si="81"/>
        <v>5.5</v>
      </c>
      <c r="DC8" s="32" t="str">
        <f t="shared" si="82"/>
        <v>C</v>
      </c>
      <c r="DD8" s="30">
        <f t="shared" si="83"/>
        <v>2</v>
      </c>
      <c r="DE8" s="29" t="str">
        <f t="shared" si="84"/>
        <v>2.0</v>
      </c>
      <c r="DF8" s="71"/>
      <c r="DG8" s="203"/>
      <c r="DH8" s="229">
        <v>0</v>
      </c>
      <c r="DI8" s="230"/>
      <c r="DJ8" s="230"/>
      <c r="DK8" s="27">
        <f t="shared" si="85"/>
        <v>0</v>
      </c>
      <c r="DL8" s="28">
        <f t="shared" si="86"/>
        <v>0</v>
      </c>
      <c r="DM8" s="30" t="str">
        <f t="shared" si="87"/>
        <v>0.0</v>
      </c>
      <c r="DN8" s="32" t="str">
        <f t="shared" si="88"/>
        <v>F</v>
      </c>
      <c r="DO8" s="30">
        <f t="shared" si="89"/>
        <v>0</v>
      </c>
      <c r="DP8" s="30" t="str">
        <f t="shared" si="90"/>
        <v>0.0</v>
      </c>
      <c r="DQ8" s="71"/>
      <c r="DR8" s="203"/>
      <c r="DS8" s="204">
        <f t="shared" si="91"/>
        <v>2.75</v>
      </c>
      <c r="DT8" s="30" t="str">
        <f t="shared" si="92"/>
        <v>2.8</v>
      </c>
      <c r="DU8" s="32" t="str">
        <f t="shared" si="93"/>
        <v>F</v>
      </c>
      <c r="DV8" s="30">
        <f t="shared" si="94"/>
        <v>0</v>
      </c>
      <c r="DW8" s="30" t="str">
        <f t="shared" si="95"/>
        <v>0.0</v>
      </c>
      <c r="DX8" s="71">
        <v>3</v>
      </c>
      <c r="DY8" s="203"/>
      <c r="DZ8" s="232">
        <v>0</v>
      </c>
      <c r="EA8" s="52"/>
      <c r="EB8" s="52"/>
      <c r="EC8" s="27">
        <f t="shared" si="96"/>
        <v>0</v>
      </c>
      <c r="ED8" s="28">
        <f t="shared" si="97"/>
        <v>0</v>
      </c>
      <c r="EE8" s="29" t="str">
        <f t="shared" si="98"/>
        <v>0.0</v>
      </c>
      <c r="EF8" s="32" t="str">
        <f t="shared" si="99"/>
        <v>F</v>
      </c>
      <c r="EG8" s="29">
        <f t="shared" si="100"/>
        <v>0</v>
      </c>
      <c r="EH8" s="29" t="str">
        <f t="shared" si="101"/>
        <v>0.0</v>
      </c>
      <c r="EI8" s="71">
        <v>3</v>
      </c>
      <c r="EJ8" s="203"/>
      <c r="EK8" s="234">
        <v>6.9</v>
      </c>
      <c r="EL8" s="230">
        <v>1</v>
      </c>
      <c r="EM8" s="52">
        <v>5</v>
      </c>
      <c r="EN8" s="27">
        <f t="shared" si="102"/>
        <v>3.4</v>
      </c>
      <c r="EO8" s="28">
        <f t="shared" si="103"/>
        <v>5.8</v>
      </c>
      <c r="EP8" s="29" t="str">
        <f t="shared" si="104"/>
        <v>5.8</v>
      </c>
      <c r="EQ8" s="32" t="str">
        <f t="shared" si="105"/>
        <v>C</v>
      </c>
      <c r="ER8" s="30">
        <f t="shared" si="106"/>
        <v>2</v>
      </c>
      <c r="ES8" s="29" t="str">
        <f t="shared" si="107"/>
        <v>2.0</v>
      </c>
      <c r="ET8" s="71">
        <v>3</v>
      </c>
      <c r="EU8" s="203">
        <v>3</v>
      </c>
      <c r="EV8" s="232">
        <v>5.4</v>
      </c>
      <c r="EW8" s="52">
        <v>5</v>
      </c>
      <c r="EX8" s="52"/>
      <c r="EY8" s="27">
        <f t="shared" si="108"/>
        <v>5.2</v>
      </c>
      <c r="EZ8" s="28">
        <f t="shared" si="109"/>
        <v>5.2</v>
      </c>
      <c r="FA8" s="29" t="str">
        <f t="shared" si="110"/>
        <v>5.2</v>
      </c>
      <c r="FB8" s="32" t="str">
        <f t="shared" si="111"/>
        <v>D+</v>
      </c>
      <c r="FC8" s="30">
        <f t="shared" si="112"/>
        <v>1.5</v>
      </c>
      <c r="FD8" s="29" t="str">
        <f t="shared" si="113"/>
        <v>1.5</v>
      </c>
      <c r="FE8" s="71">
        <v>2</v>
      </c>
      <c r="FF8" s="203">
        <v>2</v>
      </c>
      <c r="FG8" s="234">
        <v>7.3</v>
      </c>
      <c r="FH8" s="230"/>
      <c r="FI8" s="230">
        <v>0</v>
      </c>
      <c r="FJ8" s="27">
        <f t="shared" si="114"/>
        <v>2.9</v>
      </c>
      <c r="FK8" s="28">
        <f t="shared" si="115"/>
        <v>2.9</v>
      </c>
      <c r="FL8" s="29" t="str">
        <f t="shared" si="116"/>
        <v>2.9</v>
      </c>
      <c r="FM8" s="32" t="str">
        <f t="shared" si="117"/>
        <v>F</v>
      </c>
      <c r="FN8" s="30">
        <f t="shared" si="118"/>
        <v>0</v>
      </c>
      <c r="FO8" s="29" t="str">
        <f t="shared" si="119"/>
        <v>0.0</v>
      </c>
      <c r="FP8" s="71">
        <v>3</v>
      </c>
      <c r="FQ8" s="203"/>
      <c r="FR8" s="229">
        <v>6.3</v>
      </c>
      <c r="FS8" s="52">
        <v>7</v>
      </c>
      <c r="FT8" s="52"/>
      <c r="FU8" s="27">
        <f t="shared" si="120"/>
        <v>6.7</v>
      </c>
      <c r="FV8" s="28">
        <f t="shared" si="121"/>
        <v>6.7</v>
      </c>
      <c r="FW8" s="29" t="str">
        <f t="shared" si="122"/>
        <v>6.7</v>
      </c>
      <c r="FX8" s="32" t="str">
        <f t="shared" si="123"/>
        <v>C+</v>
      </c>
      <c r="FY8" s="30">
        <f t="shared" si="124"/>
        <v>2.5</v>
      </c>
      <c r="FZ8" s="29" t="str">
        <f t="shared" si="125"/>
        <v>2.5</v>
      </c>
      <c r="GA8" s="71">
        <v>2</v>
      </c>
      <c r="GB8" s="203">
        <v>2</v>
      </c>
      <c r="GC8" s="232">
        <v>8.3000000000000007</v>
      </c>
      <c r="GD8" s="52">
        <v>4</v>
      </c>
      <c r="GE8" s="52"/>
      <c r="GF8" s="27">
        <f t="shared" si="126"/>
        <v>5.7</v>
      </c>
      <c r="GG8" s="28">
        <f t="shared" si="127"/>
        <v>5.7</v>
      </c>
      <c r="GH8" s="29" t="str">
        <f t="shared" si="128"/>
        <v>5.7</v>
      </c>
      <c r="GI8" s="32" t="str">
        <f t="shared" si="129"/>
        <v>C</v>
      </c>
      <c r="GJ8" s="30">
        <f t="shared" si="130"/>
        <v>2</v>
      </c>
      <c r="GK8" s="29" t="str">
        <f t="shared" si="131"/>
        <v>2.0</v>
      </c>
      <c r="GL8" s="71">
        <v>2</v>
      </c>
      <c r="GM8" s="203">
        <v>2</v>
      </c>
      <c r="GN8" s="234">
        <v>6.3</v>
      </c>
      <c r="GO8" s="230"/>
      <c r="GP8" s="230">
        <v>0</v>
      </c>
      <c r="GQ8" s="27">
        <f t="shared" si="132"/>
        <v>2.5</v>
      </c>
      <c r="GR8" s="28">
        <f t="shared" si="133"/>
        <v>2.5</v>
      </c>
      <c r="GS8" s="29" t="str">
        <f t="shared" si="192"/>
        <v>2.5</v>
      </c>
      <c r="GT8" s="32" t="str">
        <f t="shared" si="134"/>
        <v>F</v>
      </c>
      <c r="GU8" s="30">
        <f t="shared" si="135"/>
        <v>0</v>
      </c>
      <c r="GV8" s="29" t="str">
        <f t="shared" si="136"/>
        <v>0.0</v>
      </c>
      <c r="GW8" s="71">
        <v>2</v>
      </c>
      <c r="GX8" s="203"/>
      <c r="GY8" s="85">
        <f t="shared" si="137"/>
        <v>20</v>
      </c>
      <c r="GZ8" s="86">
        <f t="shared" si="138"/>
        <v>3.7275</v>
      </c>
      <c r="HA8" s="124" t="str">
        <f t="shared" si="139"/>
        <v>3.73</v>
      </c>
      <c r="HB8" s="86">
        <f t="shared" si="140"/>
        <v>0.9</v>
      </c>
      <c r="HC8" s="124" t="str">
        <f t="shared" si="141"/>
        <v>0.90</v>
      </c>
      <c r="HD8" s="52" t="str">
        <f t="shared" si="142"/>
        <v>Cảnh báo KQHT</v>
      </c>
      <c r="HE8" s="52">
        <f t="shared" si="143"/>
        <v>9</v>
      </c>
      <c r="HF8" s="86">
        <f t="shared" si="144"/>
        <v>5.8444444444444441</v>
      </c>
      <c r="HG8" s="127" t="str">
        <f t="shared" si="145"/>
        <v>5.84</v>
      </c>
      <c r="HH8" s="86">
        <f t="shared" si="146"/>
        <v>2</v>
      </c>
      <c r="HI8" s="127" t="str">
        <f t="shared" si="147"/>
        <v>2.00</v>
      </c>
      <c r="HJ8" s="227">
        <f t="shared" si="148"/>
        <v>37</v>
      </c>
      <c r="HK8" s="58">
        <f t="shared" si="149"/>
        <v>26</v>
      </c>
      <c r="HL8" s="228">
        <f t="shared" si="23"/>
        <v>6.2192307692307685</v>
      </c>
      <c r="HM8" s="127" t="str">
        <f t="shared" si="150"/>
        <v>6.22</v>
      </c>
      <c r="HN8" s="228">
        <f t="shared" si="24"/>
        <v>2.2115384615384617</v>
      </c>
      <c r="HO8" s="127" t="str">
        <f t="shared" si="151"/>
        <v>2.21</v>
      </c>
      <c r="HP8" s="52" t="str">
        <f t="shared" si="25"/>
        <v>Lên lớp</v>
      </c>
      <c r="HQ8" s="58" t="s">
        <v>987</v>
      </c>
      <c r="HR8" s="96">
        <v>0</v>
      </c>
      <c r="HS8" s="106"/>
      <c r="HT8" s="285"/>
      <c r="HU8" s="27">
        <f t="shared" si="193"/>
        <v>0</v>
      </c>
      <c r="HV8" s="282">
        <f t="shared" si="194"/>
        <v>0</v>
      </c>
      <c r="HW8" s="26" t="str">
        <f t="shared" si="226"/>
        <v>0.0</v>
      </c>
      <c r="HX8" s="283" t="str">
        <f t="shared" si="195"/>
        <v>F</v>
      </c>
      <c r="HY8" s="281">
        <f t="shared" si="196"/>
        <v>0</v>
      </c>
      <c r="HZ8" s="44" t="str">
        <f t="shared" si="197"/>
        <v>0.0</v>
      </c>
      <c r="IA8" s="64">
        <v>3</v>
      </c>
      <c r="IB8" s="68">
        <v>3</v>
      </c>
      <c r="IC8" s="21">
        <v>0</v>
      </c>
      <c r="ID8" s="24"/>
      <c r="IE8" s="25"/>
      <c r="IF8" s="27">
        <f t="shared" si="198"/>
        <v>0</v>
      </c>
      <c r="IG8" s="282">
        <f t="shared" si="199"/>
        <v>0</v>
      </c>
      <c r="IH8" s="26" t="str">
        <f t="shared" si="227"/>
        <v>0.0</v>
      </c>
      <c r="II8" s="283" t="str">
        <f t="shared" si="200"/>
        <v>F</v>
      </c>
      <c r="IJ8" s="281">
        <f t="shared" si="201"/>
        <v>0</v>
      </c>
      <c r="IK8" s="44" t="str">
        <f t="shared" si="202"/>
        <v>0.0</v>
      </c>
      <c r="IL8" s="64">
        <v>1</v>
      </c>
      <c r="IM8" s="68"/>
      <c r="IN8" s="96">
        <v>0</v>
      </c>
      <c r="IO8" s="106"/>
      <c r="IP8" s="285"/>
      <c r="IQ8" s="27">
        <f t="shared" si="203"/>
        <v>0</v>
      </c>
      <c r="IR8" s="28">
        <f t="shared" si="204"/>
        <v>0</v>
      </c>
      <c r="IS8" s="26" t="str">
        <f t="shared" si="205"/>
        <v>0.0</v>
      </c>
      <c r="IT8" s="32" t="str">
        <f t="shared" si="206"/>
        <v>F</v>
      </c>
      <c r="IU8" s="30">
        <f t="shared" si="207"/>
        <v>0</v>
      </c>
      <c r="IV8" s="37" t="str">
        <f t="shared" si="208"/>
        <v>0.0</v>
      </c>
      <c r="IW8" s="64">
        <v>2</v>
      </c>
      <c r="IX8" s="68"/>
      <c r="IY8" s="96">
        <v>1.2</v>
      </c>
      <c r="IZ8" s="106"/>
      <c r="JA8" s="285"/>
      <c r="JB8" s="19">
        <f t="shared" si="152"/>
        <v>0.5</v>
      </c>
      <c r="JC8" s="26">
        <f t="shared" si="153"/>
        <v>0.5</v>
      </c>
      <c r="JD8" s="26" t="str">
        <f t="shared" si="154"/>
        <v>0.5</v>
      </c>
      <c r="JE8" s="32" t="str">
        <f t="shared" si="155"/>
        <v>F</v>
      </c>
      <c r="JF8" s="30">
        <f t="shared" si="156"/>
        <v>0</v>
      </c>
      <c r="JG8" s="37" t="str">
        <f t="shared" si="157"/>
        <v>0.0</v>
      </c>
      <c r="JH8" s="64">
        <v>2</v>
      </c>
      <c r="JI8" s="68"/>
      <c r="JJ8" s="96">
        <v>0</v>
      </c>
      <c r="JK8" s="106"/>
      <c r="JL8" s="285"/>
      <c r="JM8" s="19">
        <f t="shared" si="158"/>
        <v>0</v>
      </c>
      <c r="JN8" s="26">
        <f t="shared" si="159"/>
        <v>0</v>
      </c>
      <c r="JO8" s="26" t="str">
        <f t="shared" si="160"/>
        <v>0.0</v>
      </c>
      <c r="JP8" s="32" t="str">
        <f t="shared" si="161"/>
        <v>F</v>
      </c>
      <c r="JQ8" s="30">
        <f t="shared" si="162"/>
        <v>0</v>
      </c>
      <c r="JR8" s="37" t="str">
        <f t="shared" si="163"/>
        <v>0.0</v>
      </c>
      <c r="JS8" s="64">
        <v>1</v>
      </c>
      <c r="JT8" s="68"/>
      <c r="JU8" s="96">
        <v>0</v>
      </c>
      <c r="JV8" s="106">
        <v>0</v>
      </c>
      <c r="JW8" s="285"/>
      <c r="JX8" s="27">
        <f t="shared" si="26"/>
        <v>0</v>
      </c>
      <c r="JY8" s="28">
        <f t="shared" si="27"/>
        <v>0</v>
      </c>
      <c r="JZ8" s="28" t="str">
        <f t="shared" si="164"/>
        <v>0.0</v>
      </c>
      <c r="KA8" s="32" t="str">
        <f t="shared" si="28"/>
        <v>F</v>
      </c>
      <c r="KB8" s="30">
        <f t="shared" si="29"/>
        <v>0</v>
      </c>
      <c r="KC8" s="37" t="str">
        <f t="shared" si="30"/>
        <v>0.0</v>
      </c>
      <c r="KD8" s="64">
        <v>2</v>
      </c>
      <c r="KE8" s="68"/>
      <c r="KF8" s="96">
        <v>0</v>
      </c>
      <c r="KG8" s="106"/>
      <c r="KH8" s="285"/>
      <c r="KI8" s="27">
        <f t="shared" si="31"/>
        <v>0</v>
      </c>
      <c r="KJ8" s="28">
        <f t="shared" si="32"/>
        <v>0</v>
      </c>
      <c r="KK8" s="26" t="str">
        <f t="shared" si="165"/>
        <v>0.0</v>
      </c>
      <c r="KL8" s="32" t="str">
        <f t="shared" si="33"/>
        <v>F</v>
      </c>
      <c r="KM8" s="30">
        <f t="shared" si="34"/>
        <v>0</v>
      </c>
      <c r="KN8" s="37" t="str">
        <f t="shared" si="35"/>
        <v>0.0</v>
      </c>
      <c r="KO8" s="64">
        <v>2</v>
      </c>
      <c r="KP8" s="68"/>
      <c r="KQ8" s="98">
        <v>0</v>
      </c>
      <c r="KR8" s="99"/>
      <c r="KS8" s="187"/>
      <c r="KT8" s="27">
        <f t="shared" si="36"/>
        <v>0</v>
      </c>
      <c r="KU8" s="28">
        <f t="shared" si="37"/>
        <v>0</v>
      </c>
      <c r="KV8" s="26" t="str">
        <f t="shared" si="166"/>
        <v>0.0</v>
      </c>
      <c r="KW8" s="32" t="str">
        <f t="shared" si="228"/>
        <v>F</v>
      </c>
      <c r="KX8" s="30">
        <f t="shared" si="38"/>
        <v>0</v>
      </c>
      <c r="KY8" s="37" t="str">
        <f t="shared" si="39"/>
        <v>0.0</v>
      </c>
      <c r="KZ8" s="64">
        <v>2</v>
      </c>
      <c r="LA8" s="68"/>
      <c r="LB8" s="21">
        <v>0</v>
      </c>
      <c r="LC8" s="24"/>
      <c r="LD8" s="25"/>
      <c r="LE8" s="19">
        <f t="shared" si="209"/>
        <v>0</v>
      </c>
      <c r="LF8" s="26">
        <f t="shared" si="167"/>
        <v>0</v>
      </c>
      <c r="LG8" s="26" t="str">
        <f t="shared" si="229"/>
        <v>0.0</v>
      </c>
      <c r="LH8" s="32" t="str">
        <f t="shared" si="168"/>
        <v>F</v>
      </c>
      <c r="LI8" s="30">
        <f t="shared" si="169"/>
        <v>0</v>
      </c>
      <c r="LJ8" s="37" t="str">
        <f t="shared" si="170"/>
        <v>0.0</v>
      </c>
      <c r="LK8" s="62">
        <v>3</v>
      </c>
      <c r="LL8" s="279"/>
      <c r="LM8" s="85">
        <f t="shared" si="171"/>
        <v>18</v>
      </c>
      <c r="LN8" s="86">
        <f t="shared" si="172"/>
        <v>5.5555555555555552E-2</v>
      </c>
      <c r="LO8" s="124" t="str">
        <f t="shared" si="173"/>
        <v>0.06</v>
      </c>
      <c r="LP8" s="86">
        <f t="shared" si="174"/>
        <v>0</v>
      </c>
      <c r="LQ8" s="124" t="str">
        <f t="shared" si="175"/>
        <v>0.00</v>
      </c>
      <c r="LR8" s="330" t="str">
        <f t="shared" si="176"/>
        <v>Cảnh báo KQHT</v>
      </c>
      <c r="LS8" s="331">
        <f t="shared" si="177"/>
        <v>3</v>
      </c>
      <c r="LT8" s="332">
        <f t="shared" si="178"/>
        <v>0</v>
      </c>
      <c r="LU8" s="332">
        <f t="shared" si="179"/>
        <v>0</v>
      </c>
      <c r="LV8" s="334">
        <f t="shared" si="180"/>
        <v>55</v>
      </c>
      <c r="LW8" s="335">
        <f t="shared" si="181"/>
        <v>29</v>
      </c>
      <c r="LX8" s="336">
        <f t="shared" si="182"/>
        <v>5.5758620689655167</v>
      </c>
      <c r="LY8" s="337">
        <f t="shared" si="183"/>
        <v>1.9827586206896552</v>
      </c>
      <c r="LZ8" s="336" t="str">
        <f t="shared" si="184"/>
        <v>1.98</v>
      </c>
      <c r="MA8" s="330" t="str">
        <f t="shared" si="185"/>
        <v>Lên lớp</v>
      </c>
    </row>
    <row r="9" spans="1:339" s="233" customFormat="1" ht="18">
      <c r="A9" s="10">
        <v>8</v>
      </c>
      <c r="B9" s="76" t="s">
        <v>90</v>
      </c>
      <c r="C9" s="77" t="s">
        <v>146</v>
      </c>
      <c r="D9" s="78" t="s">
        <v>147</v>
      </c>
      <c r="E9" s="79" t="s">
        <v>148</v>
      </c>
      <c r="F9" s="50"/>
      <c r="G9" s="80" t="s">
        <v>498</v>
      </c>
      <c r="H9" s="50" t="s">
        <v>17</v>
      </c>
      <c r="I9" s="82" t="s">
        <v>532</v>
      </c>
      <c r="J9" s="82" t="s">
        <v>778</v>
      </c>
      <c r="K9" s="112"/>
      <c r="L9" s="28" t="str">
        <f t="shared" si="40"/>
        <v>0.0</v>
      </c>
      <c r="M9" s="32" t="str">
        <f t="shared" ref="M9:M11" si="233">IF(K9&gt;=8.5,"A",IF(K9&gt;=8,"B+",IF(K9&gt;=7,"B",IF(K9&gt;=6.5,"C+",IF(K9&gt;=5.5,"C",IF(K9&gt;=5,"D+",IF(K9&gt;=4,"D","F")))))))</f>
        <v>F</v>
      </c>
      <c r="N9" s="39">
        <f t="shared" ref="N9:N11" si="234">IF(M9="A",4,IF(M9="B+",3.5,IF(M9="B",3,IF(M9="C+",2.5,IF(M9="C",2,IF(M9="D+",1.5,IF(M9="D",1,0)))))))</f>
        <v>0</v>
      </c>
      <c r="O9" s="37" t="str">
        <f t="shared" si="43"/>
        <v>0.0</v>
      </c>
      <c r="P9" s="11"/>
      <c r="Q9" s="16">
        <v>6</v>
      </c>
      <c r="R9" s="28" t="str">
        <f t="shared" si="44"/>
        <v>6.0</v>
      </c>
      <c r="S9" s="32" t="str">
        <f t="shared" ref="S9:S11" si="235">IF(Q9&gt;=8.5,"A",IF(Q9&gt;=8,"B+",IF(Q9&gt;=7,"B",IF(Q9&gt;=6.5,"C+",IF(Q9&gt;=5.5,"C",IF(Q9&gt;=5,"D+",IF(Q9&gt;=4,"D","F")))))))</f>
        <v>C</v>
      </c>
      <c r="T9" s="39">
        <f t="shared" ref="T9:T11" si="236">IF(S9="A",4,IF(S9="B+",3.5,IF(S9="B",3,IF(S9="C+",2.5,IF(S9="C",2,IF(S9="D+",1.5,IF(S9="D",1,0)))))))</f>
        <v>2</v>
      </c>
      <c r="U9" s="37" t="str">
        <f t="shared" si="47"/>
        <v>2.0</v>
      </c>
      <c r="V9" s="11">
        <v>3</v>
      </c>
      <c r="W9" s="96">
        <v>0</v>
      </c>
      <c r="X9" s="24"/>
      <c r="Y9" s="25"/>
      <c r="Z9" s="27">
        <f t="shared" si="4"/>
        <v>0</v>
      </c>
      <c r="AA9" s="28">
        <f t="shared" si="5"/>
        <v>0</v>
      </c>
      <c r="AB9" s="28" t="str">
        <f t="shared" si="48"/>
        <v>0.0</v>
      </c>
      <c r="AC9" s="32" t="str">
        <f t="shared" si="49"/>
        <v>F</v>
      </c>
      <c r="AD9" s="30">
        <f t="shared" si="214"/>
        <v>0</v>
      </c>
      <c r="AE9" s="37" t="str">
        <f t="shared" si="51"/>
        <v>0.0</v>
      </c>
      <c r="AF9" s="64"/>
      <c r="AG9" s="68"/>
      <c r="AH9" s="96">
        <v>0</v>
      </c>
      <c r="AI9" s="24"/>
      <c r="AJ9" s="25"/>
      <c r="AK9" s="27">
        <f t="shared" si="186"/>
        <v>0</v>
      </c>
      <c r="AL9" s="28">
        <f t="shared" si="187"/>
        <v>0</v>
      </c>
      <c r="AM9" s="28" t="str">
        <f t="shared" si="54"/>
        <v>0.0</v>
      </c>
      <c r="AN9" s="32" t="str">
        <f t="shared" si="231"/>
        <v>F</v>
      </c>
      <c r="AO9" s="30">
        <f t="shared" si="232"/>
        <v>0</v>
      </c>
      <c r="AP9" s="37" t="str">
        <f t="shared" si="57"/>
        <v>0.0</v>
      </c>
      <c r="AQ9" s="71"/>
      <c r="AR9" s="73"/>
      <c r="AS9" s="21">
        <v>6</v>
      </c>
      <c r="AT9" s="24">
        <v>5</v>
      </c>
      <c r="AU9" s="25"/>
      <c r="AV9" s="27">
        <f t="shared" si="188"/>
        <v>5.4</v>
      </c>
      <c r="AW9" s="28">
        <f t="shared" si="189"/>
        <v>5.4</v>
      </c>
      <c r="AX9" s="28" t="str">
        <f t="shared" si="60"/>
        <v>5.4</v>
      </c>
      <c r="AY9" s="32" t="str">
        <f t="shared" si="190"/>
        <v>D+</v>
      </c>
      <c r="AZ9" s="30">
        <f t="shared" si="217"/>
        <v>1.5</v>
      </c>
      <c r="BA9" s="37" t="str">
        <f t="shared" si="63"/>
        <v>1.5</v>
      </c>
      <c r="BB9" s="64">
        <v>3</v>
      </c>
      <c r="BC9" s="68">
        <v>3</v>
      </c>
      <c r="BD9" s="21">
        <v>6.2</v>
      </c>
      <c r="BE9" s="24">
        <v>7</v>
      </c>
      <c r="BF9" s="25"/>
      <c r="BG9" s="27">
        <f t="shared" si="218"/>
        <v>6.7</v>
      </c>
      <c r="BH9" s="28">
        <f t="shared" si="219"/>
        <v>6.7</v>
      </c>
      <c r="BI9" s="28" t="str">
        <f t="shared" si="64"/>
        <v>6.7</v>
      </c>
      <c r="BJ9" s="32" t="str">
        <f t="shared" si="220"/>
        <v>C+</v>
      </c>
      <c r="BK9" s="30">
        <f t="shared" si="221"/>
        <v>2.5</v>
      </c>
      <c r="BL9" s="37" t="str">
        <f t="shared" si="67"/>
        <v>2.5</v>
      </c>
      <c r="BM9" s="64">
        <v>3</v>
      </c>
      <c r="BN9" s="68">
        <v>3</v>
      </c>
      <c r="BO9" s="96">
        <v>0</v>
      </c>
      <c r="BP9" s="106"/>
      <c r="BQ9" s="25"/>
      <c r="BR9" s="27">
        <f t="shared" ref="BR9:BR11" si="237">ROUND((BO9*0.4+BP9*0.6),1)</f>
        <v>0</v>
      </c>
      <c r="BS9" s="28">
        <f t="shared" ref="BS9:BS11" si="238">ROUND(MAX((BO9*0.4+BP9*0.6),(BO9*0.4+BQ9*0.6)),1)</f>
        <v>0</v>
      </c>
      <c r="BT9" s="28" t="str">
        <f t="shared" si="68"/>
        <v>0.0</v>
      </c>
      <c r="BU9" s="32" t="str">
        <f t="shared" ref="BU9:BU11" si="239">IF(BS9&gt;=8.5,"A",IF(BS9&gt;=8,"B+",IF(BS9&gt;=7,"B",IF(BS9&gt;=6.5,"C+",IF(BS9&gt;=5.5,"C",IF(BS9&gt;=5,"D+",IF(BS9&gt;=4,"D","F")))))))</f>
        <v>F</v>
      </c>
      <c r="BV9" s="66">
        <f t="shared" ref="BV9:BV11" si="240">IF(BU9="A",4,IF(BU9="B+",3.5,IF(BU9="B",3,IF(BU9="C+",2.5,IF(BU9="C",2,IF(BU9="D+",1.5,IF(BU9="D",1,0)))))))</f>
        <v>0</v>
      </c>
      <c r="BW9" s="37" t="str">
        <f t="shared" si="69"/>
        <v>0.0</v>
      </c>
      <c r="BX9" s="64"/>
      <c r="BY9" s="75"/>
      <c r="BZ9" s="21">
        <v>7.7</v>
      </c>
      <c r="CA9" s="24">
        <v>7</v>
      </c>
      <c r="CB9" s="25"/>
      <c r="CC9" s="27">
        <f t="shared" ref="CC9:CC29" si="241">ROUND((BZ9*0.4+CA9*0.6),1)</f>
        <v>7.3</v>
      </c>
      <c r="CD9" s="28">
        <f t="shared" ref="CD9:CD29" si="242">ROUND(MAX((BZ9*0.4+CA9*0.6),(BZ9*0.4+CB9*0.6)),1)</f>
        <v>7.3</v>
      </c>
      <c r="CE9" s="28" t="str">
        <f t="shared" si="70"/>
        <v>7.3</v>
      </c>
      <c r="CF9" s="32" t="str">
        <f t="shared" ref="CF9:CF29" si="243">IF(CD9&gt;=8.5,"A",IF(CD9&gt;=8,"B+",IF(CD9&gt;=7,"B",IF(CD9&gt;=6.5,"C+",IF(CD9&gt;=5.5,"C",IF(CD9&gt;=5,"D+",IF(CD9&gt;=4,"D","F")))))))</f>
        <v>B</v>
      </c>
      <c r="CG9" s="30">
        <f t="shared" ref="CG9:CG29" si="244">IF(CF9="A",4,IF(CF9="B+",3.5,IF(CF9="B",3,IF(CF9="C+",2.5,IF(CF9="C",2,IF(CF9="D+",1.5,IF(CF9="D",1,0)))))))</f>
        <v>3</v>
      </c>
      <c r="CH9" s="37" t="str">
        <f t="shared" si="73"/>
        <v>3.0</v>
      </c>
      <c r="CI9" s="64">
        <v>3</v>
      </c>
      <c r="CJ9" s="68">
        <v>3</v>
      </c>
      <c r="CK9" s="85">
        <f t="shared" si="74"/>
        <v>9</v>
      </c>
      <c r="CL9" s="86">
        <f t="shared" si="16"/>
        <v>6.4666666666666668</v>
      </c>
      <c r="CM9" s="124" t="str">
        <f t="shared" si="75"/>
        <v>6.47</v>
      </c>
      <c r="CN9" s="86">
        <f t="shared" si="17"/>
        <v>2.3333333333333335</v>
      </c>
      <c r="CO9" s="124" t="str">
        <f t="shared" si="76"/>
        <v>2.33</v>
      </c>
      <c r="CP9" s="52" t="str">
        <f t="shared" si="191"/>
        <v>Lên lớp</v>
      </c>
      <c r="CQ9" s="52">
        <f t="shared" si="18"/>
        <v>9</v>
      </c>
      <c r="CR9" s="86">
        <f t="shared" si="19"/>
        <v>6.4666666666666668</v>
      </c>
      <c r="CS9" s="127" t="str">
        <f t="shared" si="77"/>
        <v>6.47</v>
      </c>
      <c r="CT9" s="86">
        <f t="shared" si="20"/>
        <v>2.3333333333333335</v>
      </c>
      <c r="CU9" s="127" t="str">
        <f t="shared" si="78"/>
        <v>2.33</v>
      </c>
      <c r="CV9" s="52" t="str">
        <f t="shared" si="230"/>
        <v>Lên lớp</v>
      </c>
      <c r="CW9" s="232">
        <v>7.8</v>
      </c>
      <c r="CX9" s="52">
        <v>8</v>
      </c>
      <c r="CY9" s="52"/>
      <c r="CZ9" s="27">
        <f t="shared" si="79"/>
        <v>7.9</v>
      </c>
      <c r="DA9" s="28">
        <f t="shared" si="80"/>
        <v>7.9</v>
      </c>
      <c r="DB9" s="29" t="str">
        <f t="shared" si="81"/>
        <v>7.9</v>
      </c>
      <c r="DC9" s="32" t="str">
        <f t="shared" si="82"/>
        <v>B</v>
      </c>
      <c r="DD9" s="30">
        <f t="shared" si="83"/>
        <v>3</v>
      </c>
      <c r="DE9" s="29" t="str">
        <f t="shared" si="84"/>
        <v>3.0</v>
      </c>
      <c r="DF9" s="71"/>
      <c r="DG9" s="203"/>
      <c r="DH9" s="229">
        <v>6.2</v>
      </c>
      <c r="DI9" s="230">
        <v>7</v>
      </c>
      <c r="DJ9" s="230"/>
      <c r="DK9" s="27">
        <f t="shared" si="85"/>
        <v>6.7</v>
      </c>
      <c r="DL9" s="28">
        <f t="shared" si="86"/>
        <v>6.7</v>
      </c>
      <c r="DM9" s="30" t="str">
        <f t="shared" si="87"/>
        <v>6.7</v>
      </c>
      <c r="DN9" s="32" t="str">
        <f t="shared" si="88"/>
        <v>C+</v>
      </c>
      <c r="DO9" s="30">
        <f t="shared" si="89"/>
        <v>2.5</v>
      </c>
      <c r="DP9" s="30" t="str">
        <f t="shared" si="90"/>
        <v>2.5</v>
      </c>
      <c r="DQ9" s="71"/>
      <c r="DR9" s="203"/>
      <c r="DS9" s="204">
        <f t="shared" si="91"/>
        <v>7.3000000000000007</v>
      </c>
      <c r="DT9" s="30" t="str">
        <f t="shared" si="92"/>
        <v>7.3</v>
      </c>
      <c r="DU9" s="32" t="str">
        <f t="shared" si="93"/>
        <v>B</v>
      </c>
      <c r="DV9" s="30">
        <f t="shared" si="94"/>
        <v>3</v>
      </c>
      <c r="DW9" s="30" t="str">
        <f t="shared" si="95"/>
        <v>3.0</v>
      </c>
      <c r="DX9" s="71">
        <v>3</v>
      </c>
      <c r="DY9" s="203">
        <v>3</v>
      </c>
      <c r="DZ9" s="232">
        <v>6.3</v>
      </c>
      <c r="EA9" s="52">
        <v>5</v>
      </c>
      <c r="EB9" s="52"/>
      <c r="EC9" s="27">
        <f t="shared" si="96"/>
        <v>5.5</v>
      </c>
      <c r="ED9" s="28">
        <f t="shared" si="97"/>
        <v>5.5</v>
      </c>
      <c r="EE9" s="29" t="str">
        <f t="shared" si="98"/>
        <v>5.5</v>
      </c>
      <c r="EF9" s="32" t="str">
        <f t="shared" si="99"/>
        <v>C</v>
      </c>
      <c r="EG9" s="29">
        <f t="shared" si="100"/>
        <v>2</v>
      </c>
      <c r="EH9" s="29" t="str">
        <f t="shared" si="101"/>
        <v>2.0</v>
      </c>
      <c r="EI9" s="71">
        <v>3</v>
      </c>
      <c r="EJ9" s="203">
        <v>3</v>
      </c>
      <c r="EK9" s="232">
        <v>7.1</v>
      </c>
      <c r="EL9" s="52">
        <v>8</v>
      </c>
      <c r="EM9" s="52"/>
      <c r="EN9" s="27">
        <f t="shared" si="102"/>
        <v>7.6</v>
      </c>
      <c r="EO9" s="28">
        <f t="shared" si="103"/>
        <v>7.6</v>
      </c>
      <c r="EP9" s="29" t="str">
        <f t="shared" si="104"/>
        <v>7.6</v>
      </c>
      <c r="EQ9" s="32" t="str">
        <f t="shared" si="105"/>
        <v>B</v>
      </c>
      <c r="ER9" s="30">
        <f t="shared" si="106"/>
        <v>3</v>
      </c>
      <c r="ES9" s="29" t="str">
        <f t="shared" si="107"/>
        <v>3.0</v>
      </c>
      <c r="ET9" s="71">
        <v>3</v>
      </c>
      <c r="EU9" s="203">
        <v>3</v>
      </c>
      <c r="EV9" s="232">
        <v>6.2</v>
      </c>
      <c r="EW9" s="52">
        <v>9</v>
      </c>
      <c r="EX9" s="52"/>
      <c r="EY9" s="27">
        <f t="shared" si="108"/>
        <v>7.9</v>
      </c>
      <c r="EZ9" s="28">
        <f t="shared" si="109"/>
        <v>7.9</v>
      </c>
      <c r="FA9" s="29" t="str">
        <f t="shared" si="110"/>
        <v>7.9</v>
      </c>
      <c r="FB9" s="32" t="str">
        <f t="shared" si="111"/>
        <v>B</v>
      </c>
      <c r="FC9" s="30">
        <f t="shared" si="112"/>
        <v>3</v>
      </c>
      <c r="FD9" s="29" t="str">
        <f t="shared" si="113"/>
        <v>3.0</v>
      </c>
      <c r="FE9" s="71">
        <v>2</v>
      </c>
      <c r="FF9" s="203">
        <v>2</v>
      </c>
      <c r="FG9" s="232">
        <v>9.6</v>
      </c>
      <c r="FH9" s="52">
        <v>9</v>
      </c>
      <c r="FI9" s="52"/>
      <c r="FJ9" s="27">
        <f t="shared" si="114"/>
        <v>9.1999999999999993</v>
      </c>
      <c r="FK9" s="28">
        <f t="shared" si="115"/>
        <v>9.1999999999999993</v>
      </c>
      <c r="FL9" s="29" t="str">
        <f t="shared" si="116"/>
        <v>9.2</v>
      </c>
      <c r="FM9" s="32" t="str">
        <f t="shared" si="117"/>
        <v>A</v>
      </c>
      <c r="FN9" s="30">
        <f t="shared" si="118"/>
        <v>4</v>
      </c>
      <c r="FO9" s="29" t="str">
        <f t="shared" si="119"/>
        <v>4.0</v>
      </c>
      <c r="FP9" s="71">
        <v>3</v>
      </c>
      <c r="FQ9" s="203">
        <v>3</v>
      </c>
      <c r="FR9" s="229">
        <v>8.3000000000000007</v>
      </c>
      <c r="FS9" s="52">
        <v>8</v>
      </c>
      <c r="FT9" s="52"/>
      <c r="FU9" s="27">
        <f t="shared" si="120"/>
        <v>8.1</v>
      </c>
      <c r="FV9" s="28">
        <f t="shared" si="121"/>
        <v>8.1</v>
      </c>
      <c r="FW9" s="29" t="str">
        <f t="shared" si="122"/>
        <v>8.1</v>
      </c>
      <c r="FX9" s="32" t="str">
        <f t="shared" si="123"/>
        <v>B+</v>
      </c>
      <c r="FY9" s="30">
        <f t="shared" si="124"/>
        <v>3.5</v>
      </c>
      <c r="FZ9" s="29" t="str">
        <f t="shared" si="125"/>
        <v>3.5</v>
      </c>
      <c r="GA9" s="71">
        <v>2</v>
      </c>
      <c r="GB9" s="203">
        <v>2</v>
      </c>
      <c r="GC9" s="232">
        <v>9</v>
      </c>
      <c r="GD9" s="52">
        <v>4</v>
      </c>
      <c r="GE9" s="52"/>
      <c r="GF9" s="27">
        <f t="shared" si="126"/>
        <v>6</v>
      </c>
      <c r="GG9" s="28">
        <f t="shared" si="127"/>
        <v>6</v>
      </c>
      <c r="GH9" s="29" t="str">
        <f t="shared" si="128"/>
        <v>6.0</v>
      </c>
      <c r="GI9" s="32" t="str">
        <f t="shared" si="129"/>
        <v>C</v>
      </c>
      <c r="GJ9" s="30">
        <f t="shared" si="130"/>
        <v>2</v>
      </c>
      <c r="GK9" s="29" t="str">
        <f t="shared" si="131"/>
        <v>2.0</v>
      </c>
      <c r="GL9" s="71">
        <v>2</v>
      </c>
      <c r="GM9" s="203">
        <v>2</v>
      </c>
      <c r="GN9" s="235"/>
      <c r="GO9" s="188"/>
      <c r="GP9" s="188"/>
      <c r="GQ9" s="27">
        <f t="shared" si="132"/>
        <v>0</v>
      </c>
      <c r="GR9" s="28">
        <f t="shared" si="133"/>
        <v>0</v>
      </c>
      <c r="GS9" s="29" t="str">
        <f t="shared" si="192"/>
        <v>0.0</v>
      </c>
      <c r="GT9" s="32" t="str">
        <f t="shared" si="134"/>
        <v>F</v>
      </c>
      <c r="GU9" s="30">
        <f t="shared" si="135"/>
        <v>0</v>
      </c>
      <c r="GV9" s="29" t="str">
        <f t="shared" si="136"/>
        <v>0.0</v>
      </c>
      <c r="GW9" s="71"/>
      <c r="GX9" s="203"/>
      <c r="GY9" s="85">
        <f t="shared" si="137"/>
        <v>18</v>
      </c>
      <c r="GZ9" s="86">
        <f t="shared" si="138"/>
        <v>7.3777777777777782</v>
      </c>
      <c r="HA9" s="124" t="str">
        <f t="shared" si="139"/>
        <v>7.38</v>
      </c>
      <c r="HB9" s="86">
        <f t="shared" si="140"/>
        <v>2.9444444444444446</v>
      </c>
      <c r="HC9" s="124" t="str">
        <f t="shared" si="141"/>
        <v>2.94</v>
      </c>
      <c r="HD9" s="52" t="str">
        <f t="shared" si="142"/>
        <v>Lên lớp</v>
      </c>
      <c r="HE9" s="52">
        <f t="shared" si="143"/>
        <v>18</v>
      </c>
      <c r="HF9" s="86">
        <f t="shared" si="144"/>
        <v>7.3777777777777782</v>
      </c>
      <c r="HG9" s="127" t="str">
        <f t="shared" si="145"/>
        <v>7.38</v>
      </c>
      <c r="HH9" s="86">
        <f t="shared" si="146"/>
        <v>2.9444444444444446</v>
      </c>
      <c r="HI9" s="127" t="str">
        <f t="shared" si="147"/>
        <v>2.94</v>
      </c>
      <c r="HJ9" s="227">
        <f t="shared" si="148"/>
        <v>27</v>
      </c>
      <c r="HK9" s="58">
        <f t="shared" si="149"/>
        <v>27</v>
      </c>
      <c r="HL9" s="228">
        <f t="shared" si="23"/>
        <v>7.0740740740740744</v>
      </c>
      <c r="HM9" s="127" t="str">
        <f t="shared" si="150"/>
        <v>7.07</v>
      </c>
      <c r="HN9" s="228">
        <f t="shared" si="24"/>
        <v>2.7407407407407409</v>
      </c>
      <c r="HO9" s="127" t="str">
        <f t="shared" si="151"/>
        <v>2.74</v>
      </c>
      <c r="HP9" s="52" t="str">
        <f t="shared" si="25"/>
        <v>Lên lớp</v>
      </c>
      <c r="HQ9" s="58" t="s">
        <v>986</v>
      </c>
      <c r="HR9" s="21">
        <v>8.9</v>
      </c>
      <c r="HS9" s="24">
        <v>8</v>
      </c>
      <c r="HT9" s="25"/>
      <c r="HU9" s="27">
        <f t="shared" si="193"/>
        <v>8.4</v>
      </c>
      <c r="HV9" s="282">
        <f t="shared" si="194"/>
        <v>8.4</v>
      </c>
      <c r="HW9" s="28" t="str">
        <f t="shared" si="226"/>
        <v>8.4</v>
      </c>
      <c r="HX9" s="283" t="str">
        <f t="shared" si="195"/>
        <v>B+</v>
      </c>
      <c r="HY9" s="281">
        <f t="shared" si="196"/>
        <v>3.5</v>
      </c>
      <c r="HZ9" s="44" t="str">
        <f t="shared" si="197"/>
        <v>3.5</v>
      </c>
      <c r="IA9" s="64">
        <v>3</v>
      </c>
      <c r="IB9" s="68">
        <v>3</v>
      </c>
      <c r="IC9" s="21">
        <v>9</v>
      </c>
      <c r="ID9" s="24">
        <v>8</v>
      </c>
      <c r="IE9" s="25"/>
      <c r="IF9" s="27">
        <f t="shared" si="198"/>
        <v>8.4</v>
      </c>
      <c r="IG9" s="282">
        <f t="shared" si="199"/>
        <v>8.4</v>
      </c>
      <c r="IH9" s="28" t="str">
        <f t="shared" si="227"/>
        <v>8.4</v>
      </c>
      <c r="II9" s="283" t="str">
        <f t="shared" si="200"/>
        <v>B+</v>
      </c>
      <c r="IJ9" s="281">
        <f t="shared" si="201"/>
        <v>3.5</v>
      </c>
      <c r="IK9" s="44" t="str">
        <f t="shared" si="202"/>
        <v>3.5</v>
      </c>
      <c r="IL9" s="64">
        <v>1</v>
      </c>
      <c r="IM9" s="68">
        <v>1</v>
      </c>
      <c r="IN9" s="21">
        <v>7.7</v>
      </c>
      <c r="IO9" s="24">
        <v>8</v>
      </c>
      <c r="IP9" s="25"/>
      <c r="IQ9" s="27">
        <f t="shared" si="203"/>
        <v>7.9</v>
      </c>
      <c r="IR9" s="28">
        <f t="shared" si="204"/>
        <v>7.9</v>
      </c>
      <c r="IS9" s="28" t="str">
        <f t="shared" si="205"/>
        <v>7.9</v>
      </c>
      <c r="IT9" s="32" t="str">
        <f t="shared" si="206"/>
        <v>B</v>
      </c>
      <c r="IU9" s="30">
        <f t="shared" si="207"/>
        <v>3</v>
      </c>
      <c r="IV9" s="37" t="str">
        <f t="shared" si="208"/>
        <v>3.0</v>
      </c>
      <c r="IW9" s="64">
        <v>2</v>
      </c>
      <c r="IX9" s="68">
        <v>2</v>
      </c>
      <c r="IY9" s="21">
        <v>7.2</v>
      </c>
      <c r="IZ9" s="24">
        <v>6</v>
      </c>
      <c r="JA9" s="25"/>
      <c r="JB9" s="19">
        <f t="shared" si="152"/>
        <v>6.5</v>
      </c>
      <c r="JC9" s="26">
        <f t="shared" si="153"/>
        <v>6.5</v>
      </c>
      <c r="JD9" s="26" t="str">
        <f t="shared" si="154"/>
        <v>6.5</v>
      </c>
      <c r="JE9" s="32" t="str">
        <f t="shared" si="155"/>
        <v>C+</v>
      </c>
      <c r="JF9" s="30">
        <f t="shared" si="156"/>
        <v>2.5</v>
      </c>
      <c r="JG9" s="37" t="str">
        <f t="shared" si="157"/>
        <v>2.5</v>
      </c>
      <c r="JH9" s="64">
        <v>2</v>
      </c>
      <c r="JI9" s="68">
        <v>2</v>
      </c>
      <c r="JJ9" s="98">
        <v>7.4</v>
      </c>
      <c r="JK9" s="99">
        <v>8</v>
      </c>
      <c r="JL9" s="187"/>
      <c r="JM9" s="19">
        <f t="shared" si="158"/>
        <v>7.8</v>
      </c>
      <c r="JN9" s="26">
        <f t="shared" si="159"/>
        <v>7.8</v>
      </c>
      <c r="JO9" s="26" t="str">
        <f t="shared" si="160"/>
        <v>7.8</v>
      </c>
      <c r="JP9" s="32" t="str">
        <f t="shared" si="161"/>
        <v>B</v>
      </c>
      <c r="JQ9" s="30">
        <f t="shared" si="162"/>
        <v>3</v>
      </c>
      <c r="JR9" s="37" t="str">
        <f t="shared" si="163"/>
        <v>3.0</v>
      </c>
      <c r="JS9" s="64">
        <v>1</v>
      </c>
      <c r="JT9" s="68">
        <v>1</v>
      </c>
      <c r="JU9" s="98">
        <v>8</v>
      </c>
      <c r="JV9" s="99">
        <v>8</v>
      </c>
      <c r="JW9" s="187"/>
      <c r="JX9" s="27">
        <f t="shared" si="26"/>
        <v>8</v>
      </c>
      <c r="JY9" s="28">
        <f t="shared" si="27"/>
        <v>8</v>
      </c>
      <c r="JZ9" s="26" t="str">
        <f t="shared" si="164"/>
        <v>8.0</v>
      </c>
      <c r="KA9" s="32" t="str">
        <f t="shared" si="28"/>
        <v>B+</v>
      </c>
      <c r="KB9" s="30">
        <f t="shared" si="29"/>
        <v>3.5</v>
      </c>
      <c r="KC9" s="37" t="str">
        <f t="shared" si="30"/>
        <v>3.5</v>
      </c>
      <c r="KD9" s="64">
        <v>2</v>
      </c>
      <c r="KE9" s="68">
        <v>2</v>
      </c>
      <c r="KF9" s="98">
        <v>8.1999999999999993</v>
      </c>
      <c r="KG9" s="99">
        <v>8</v>
      </c>
      <c r="KH9" s="187"/>
      <c r="KI9" s="27">
        <f t="shared" si="31"/>
        <v>8.1</v>
      </c>
      <c r="KJ9" s="28">
        <f t="shared" si="32"/>
        <v>8.1</v>
      </c>
      <c r="KK9" s="28" t="str">
        <f t="shared" si="165"/>
        <v>8.1</v>
      </c>
      <c r="KL9" s="32" t="str">
        <f t="shared" si="33"/>
        <v>B+</v>
      </c>
      <c r="KM9" s="30">
        <f t="shared" si="34"/>
        <v>3.5</v>
      </c>
      <c r="KN9" s="37" t="str">
        <f t="shared" si="35"/>
        <v>3.5</v>
      </c>
      <c r="KO9" s="64">
        <v>2</v>
      </c>
      <c r="KP9" s="68">
        <v>2</v>
      </c>
      <c r="KQ9" s="98">
        <v>8.8000000000000007</v>
      </c>
      <c r="KR9" s="99">
        <v>9</v>
      </c>
      <c r="KS9" s="187"/>
      <c r="KT9" s="27">
        <f t="shared" si="36"/>
        <v>8.9</v>
      </c>
      <c r="KU9" s="28">
        <f t="shared" si="37"/>
        <v>8.9</v>
      </c>
      <c r="KV9" s="28" t="str">
        <f t="shared" si="166"/>
        <v>8.9</v>
      </c>
      <c r="KW9" s="32" t="str">
        <f t="shared" si="228"/>
        <v>A</v>
      </c>
      <c r="KX9" s="30">
        <f t="shared" si="38"/>
        <v>4</v>
      </c>
      <c r="KY9" s="37" t="str">
        <f t="shared" si="39"/>
        <v>4.0</v>
      </c>
      <c r="KZ9" s="64">
        <v>2</v>
      </c>
      <c r="LA9" s="68">
        <v>2</v>
      </c>
      <c r="LB9" s="21">
        <v>7.9</v>
      </c>
      <c r="LC9" s="24">
        <v>9</v>
      </c>
      <c r="LD9" s="25"/>
      <c r="LE9" s="27">
        <f t="shared" si="209"/>
        <v>8.6</v>
      </c>
      <c r="LF9" s="28">
        <f t="shared" si="167"/>
        <v>8.6</v>
      </c>
      <c r="LG9" s="28" t="str">
        <f t="shared" si="229"/>
        <v>8.6</v>
      </c>
      <c r="LH9" s="32" t="str">
        <f t="shared" si="168"/>
        <v>A</v>
      </c>
      <c r="LI9" s="30">
        <f t="shared" si="169"/>
        <v>4</v>
      </c>
      <c r="LJ9" s="37" t="str">
        <f t="shared" si="170"/>
        <v>4.0</v>
      </c>
      <c r="LK9" s="62">
        <v>3</v>
      </c>
      <c r="LL9" s="279">
        <v>3</v>
      </c>
      <c r="LM9" s="85">
        <f t="shared" si="171"/>
        <v>18</v>
      </c>
      <c r="LN9" s="86">
        <f t="shared" si="172"/>
        <v>8.1111111111111107</v>
      </c>
      <c r="LO9" s="124" t="str">
        <f t="shared" si="173"/>
        <v>8.11</v>
      </c>
      <c r="LP9" s="86">
        <f t="shared" si="174"/>
        <v>3.4444444444444446</v>
      </c>
      <c r="LQ9" s="124" t="str">
        <f t="shared" si="175"/>
        <v>3.44</v>
      </c>
      <c r="LR9" s="330" t="str">
        <f t="shared" si="176"/>
        <v>Lên lớp</v>
      </c>
      <c r="LS9" s="331">
        <f t="shared" si="177"/>
        <v>18</v>
      </c>
      <c r="LT9" s="332">
        <f t="shared" si="178"/>
        <v>8.1111111111111107</v>
      </c>
      <c r="LU9" s="332">
        <f t="shared" si="179"/>
        <v>3.4444444444444446</v>
      </c>
      <c r="LV9" s="334">
        <f t="shared" si="180"/>
        <v>45</v>
      </c>
      <c r="LW9" s="335">
        <f t="shared" si="181"/>
        <v>45</v>
      </c>
      <c r="LX9" s="336">
        <f t="shared" si="182"/>
        <v>7.4888888888888889</v>
      </c>
      <c r="LY9" s="337">
        <f t="shared" si="183"/>
        <v>3.0222222222222221</v>
      </c>
      <c r="LZ9" s="336" t="str">
        <f t="shared" si="184"/>
        <v>3.02</v>
      </c>
      <c r="MA9" s="330" t="str">
        <f t="shared" si="185"/>
        <v>Lên lớp</v>
      </c>
    </row>
    <row r="10" spans="1:339" s="233" customFormat="1" ht="18">
      <c r="A10" s="10">
        <v>9</v>
      </c>
      <c r="B10" s="76" t="s">
        <v>90</v>
      </c>
      <c r="C10" s="77" t="s">
        <v>149</v>
      </c>
      <c r="D10" s="78" t="s">
        <v>150</v>
      </c>
      <c r="E10" s="79" t="s">
        <v>151</v>
      </c>
      <c r="F10" s="50"/>
      <c r="G10" s="80" t="s">
        <v>499</v>
      </c>
      <c r="H10" s="50" t="s">
        <v>17</v>
      </c>
      <c r="I10" s="82" t="s">
        <v>533</v>
      </c>
      <c r="J10" s="82" t="s">
        <v>777</v>
      </c>
      <c r="K10" s="113"/>
      <c r="L10" s="28" t="str">
        <f t="shared" si="40"/>
        <v>0.0</v>
      </c>
      <c r="M10" s="32" t="str">
        <f t="shared" si="233"/>
        <v>F</v>
      </c>
      <c r="N10" s="39">
        <f t="shared" si="234"/>
        <v>0</v>
      </c>
      <c r="O10" s="37" t="str">
        <f t="shared" si="43"/>
        <v>0.0</v>
      </c>
      <c r="P10" s="11"/>
      <c r="Q10" s="16">
        <v>6</v>
      </c>
      <c r="R10" s="28" t="str">
        <f t="shared" si="44"/>
        <v>6.0</v>
      </c>
      <c r="S10" s="32" t="str">
        <f t="shared" si="235"/>
        <v>C</v>
      </c>
      <c r="T10" s="39">
        <f t="shared" si="236"/>
        <v>2</v>
      </c>
      <c r="U10" s="37" t="str">
        <f t="shared" si="47"/>
        <v>2.0</v>
      </c>
      <c r="V10" s="11">
        <v>3</v>
      </c>
      <c r="W10" s="21">
        <v>6.7</v>
      </c>
      <c r="X10" s="24">
        <v>6</v>
      </c>
      <c r="Y10" s="25"/>
      <c r="Z10" s="27">
        <f t="shared" si="4"/>
        <v>6.3</v>
      </c>
      <c r="AA10" s="28">
        <f t="shared" si="5"/>
        <v>6.3</v>
      </c>
      <c r="AB10" s="28" t="str">
        <f t="shared" si="48"/>
        <v>6.3</v>
      </c>
      <c r="AC10" s="32" t="str">
        <f t="shared" si="49"/>
        <v>C</v>
      </c>
      <c r="AD10" s="30">
        <f t="shared" si="214"/>
        <v>2</v>
      </c>
      <c r="AE10" s="37" t="str">
        <f t="shared" si="51"/>
        <v>2.0</v>
      </c>
      <c r="AF10" s="64">
        <v>4</v>
      </c>
      <c r="AG10" s="68">
        <v>4</v>
      </c>
      <c r="AH10" s="21">
        <v>8.3000000000000007</v>
      </c>
      <c r="AI10" s="24">
        <v>8</v>
      </c>
      <c r="AJ10" s="25"/>
      <c r="AK10" s="27">
        <f t="shared" si="186"/>
        <v>8.1</v>
      </c>
      <c r="AL10" s="28">
        <f t="shared" si="187"/>
        <v>8.1</v>
      </c>
      <c r="AM10" s="28" t="str">
        <f t="shared" si="54"/>
        <v>8.1</v>
      </c>
      <c r="AN10" s="32" t="str">
        <f t="shared" si="231"/>
        <v>B+</v>
      </c>
      <c r="AO10" s="30">
        <f t="shared" si="232"/>
        <v>3.5</v>
      </c>
      <c r="AP10" s="37" t="str">
        <f t="shared" si="57"/>
        <v>3.5</v>
      </c>
      <c r="AQ10" s="71">
        <v>2</v>
      </c>
      <c r="AR10" s="73">
        <v>2</v>
      </c>
      <c r="AS10" s="21">
        <v>6.3</v>
      </c>
      <c r="AT10" s="24">
        <v>6</v>
      </c>
      <c r="AU10" s="25"/>
      <c r="AV10" s="27">
        <f t="shared" si="188"/>
        <v>6.1</v>
      </c>
      <c r="AW10" s="28">
        <f t="shared" si="189"/>
        <v>6.1</v>
      </c>
      <c r="AX10" s="28" t="str">
        <f t="shared" si="60"/>
        <v>6.1</v>
      </c>
      <c r="AY10" s="32" t="str">
        <f t="shared" si="190"/>
        <v>C</v>
      </c>
      <c r="AZ10" s="30">
        <f t="shared" si="217"/>
        <v>2</v>
      </c>
      <c r="BA10" s="37" t="str">
        <f t="shared" si="63"/>
        <v>2.0</v>
      </c>
      <c r="BB10" s="64">
        <v>3</v>
      </c>
      <c r="BC10" s="68">
        <v>3</v>
      </c>
      <c r="BD10" s="96">
        <v>0</v>
      </c>
      <c r="BE10" s="106"/>
      <c r="BF10" s="25"/>
      <c r="BG10" s="27">
        <f t="shared" si="218"/>
        <v>0</v>
      </c>
      <c r="BH10" s="28">
        <f t="shared" si="219"/>
        <v>0</v>
      </c>
      <c r="BI10" s="28" t="str">
        <f t="shared" si="64"/>
        <v>0.0</v>
      </c>
      <c r="BJ10" s="32" t="str">
        <f t="shared" si="220"/>
        <v>F</v>
      </c>
      <c r="BK10" s="30">
        <f t="shared" si="221"/>
        <v>0</v>
      </c>
      <c r="BL10" s="37" t="str">
        <f t="shared" si="67"/>
        <v>0.0</v>
      </c>
      <c r="BM10" s="64">
        <v>3</v>
      </c>
      <c r="BN10" s="68"/>
      <c r="BO10" s="96">
        <v>0</v>
      </c>
      <c r="BP10" s="106"/>
      <c r="BQ10" s="25"/>
      <c r="BR10" s="27">
        <f t="shared" si="237"/>
        <v>0</v>
      </c>
      <c r="BS10" s="28">
        <f t="shared" si="238"/>
        <v>0</v>
      </c>
      <c r="BT10" s="28" t="str">
        <f t="shared" si="68"/>
        <v>0.0</v>
      </c>
      <c r="BU10" s="32" t="str">
        <f t="shared" si="239"/>
        <v>F</v>
      </c>
      <c r="BV10" s="66">
        <f t="shared" si="240"/>
        <v>0</v>
      </c>
      <c r="BW10" s="37" t="str">
        <f t="shared" si="69"/>
        <v>0.0</v>
      </c>
      <c r="BX10" s="64">
        <v>2</v>
      </c>
      <c r="BY10" s="75"/>
      <c r="BZ10" s="21">
        <v>6.2</v>
      </c>
      <c r="CA10" s="24">
        <v>6</v>
      </c>
      <c r="CB10" s="25"/>
      <c r="CC10" s="27">
        <f t="shared" si="241"/>
        <v>6.1</v>
      </c>
      <c r="CD10" s="28">
        <f t="shared" si="242"/>
        <v>6.1</v>
      </c>
      <c r="CE10" s="28" t="str">
        <f t="shared" si="70"/>
        <v>6.1</v>
      </c>
      <c r="CF10" s="32" t="str">
        <f t="shared" si="243"/>
        <v>C</v>
      </c>
      <c r="CG10" s="30">
        <f t="shared" si="244"/>
        <v>2</v>
      </c>
      <c r="CH10" s="37" t="str">
        <f t="shared" si="73"/>
        <v>2.0</v>
      </c>
      <c r="CI10" s="64">
        <v>3</v>
      </c>
      <c r="CJ10" s="68">
        <v>3</v>
      </c>
      <c r="CK10" s="85">
        <f t="shared" si="74"/>
        <v>17</v>
      </c>
      <c r="CL10" s="86">
        <f t="shared" si="16"/>
        <v>4.5882352941176467</v>
      </c>
      <c r="CM10" s="124" t="str">
        <f t="shared" si="75"/>
        <v>4.59</v>
      </c>
      <c r="CN10" s="86">
        <f t="shared" si="17"/>
        <v>1.588235294117647</v>
      </c>
      <c r="CO10" s="124" t="str">
        <f t="shared" si="76"/>
        <v>1.59</v>
      </c>
      <c r="CP10" s="52" t="str">
        <f t="shared" si="191"/>
        <v>Lên lớp</v>
      </c>
      <c r="CQ10" s="52">
        <f t="shared" si="18"/>
        <v>12</v>
      </c>
      <c r="CR10" s="86">
        <f t="shared" si="19"/>
        <v>6.5</v>
      </c>
      <c r="CS10" s="127" t="str">
        <f t="shared" si="77"/>
        <v>6.50</v>
      </c>
      <c r="CT10" s="86">
        <f t="shared" si="20"/>
        <v>2.25</v>
      </c>
      <c r="CU10" s="127" t="str">
        <f t="shared" si="78"/>
        <v>2.25</v>
      </c>
      <c r="CV10" s="52" t="str">
        <f t="shared" si="230"/>
        <v>Lên lớp</v>
      </c>
      <c r="CW10" s="232">
        <v>0</v>
      </c>
      <c r="CX10" s="52"/>
      <c r="CY10" s="52"/>
      <c r="CZ10" s="27">
        <f t="shared" si="79"/>
        <v>0</v>
      </c>
      <c r="DA10" s="28">
        <f t="shared" si="80"/>
        <v>0</v>
      </c>
      <c r="DB10" s="29" t="str">
        <f t="shared" si="81"/>
        <v>0.0</v>
      </c>
      <c r="DC10" s="32" t="str">
        <f t="shared" si="82"/>
        <v>F</v>
      </c>
      <c r="DD10" s="30">
        <f t="shared" si="83"/>
        <v>0</v>
      </c>
      <c r="DE10" s="29" t="str">
        <f t="shared" si="84"/>
        <v>0.0</v>
      </c>
      <c r="DF10" s="71"/>
      <c r="DG10" s="203"/>
      <c r="DH10" s="229">
        <v>0</v>
      </c>
      <c r="DI10" s="230"/>
      <c r="DJ10" s="230"/>
      <c r="DK10" s="27">
        <f t="shared" si="85"/>
        <v>0</v>
      </c>
      <c r="DL10" s="28">
        <f t="shared" si="86"/>
        <v>0</v>
      </c>
      <c r="DM10" s="30" t="str">
        <f t="shared" si="87"/>
        <v>0.0</v>
      </c>
      <c r="DN10" s="32" t="str">
        <f t="shared" si="88"/>
        <v>F</v>
      </c>
      <c r="DO10" s="30">
        <f t="shared" si="89"/>
        <v>0</v>
      </c>
      <c r="DP10" s="30" t="str">
        <f t="shared" si="90"/>
        <v>0.0</v>
      </c>
      <c r="DQ10" s="71"/>
      <c r="DR10" s="203"/>
      <c r="DS10" s="204">
        <f t="shared" si="91"/>
        <v>0</v>
      </c>
      <c r="DT10" s="30" t="str">
        <f t="shared" si="92"/>
        <v>0.0</v>
      </c>
      <c r="DU10" s="32" t="str">
        <f t="shared" si="93"/>
        <v>F</v>
      </c>
      <c r="DV10" s="30">
        <f t="shared" si="94"/>
        <v>0</v>
      </c>
      <c r="DW10" s="30" t="str">
        <f t="shared" si="95"/>
        <v>0.0</v>
      </c>
      <c r="DX10" s="71">
        <v>3</v>
      </c>
      <c r="DY10" s="203"/>
      <c r="DZ10" s="232">
        <v>0</v>
      </c>
      <c r="EA10" s="52"/>
      <c r="EB10" s="52"/>
      <c r="EC10" s="27">
        <f t="shared" si="96"/>
        <v>0</v>
      </c>
      <c r="ED10" s="28">
        <f t="shared" si="97"/>
        <v>0</v>
      </c>
      <c r="EE10" s="29" t="str">
        <f t="shared" si="98"/>
        <v>0.0</v>
      </c>
      <c r="EF10" s="32" t="str">
        <f t="shared" si="99"/>
        <v>F</v>
      </c>
      <c r="EG10" s="29">
        <f t="shared" si="100"/>
        <v>0</v>
      </c>
      <c r="EH10" s="29" t="str">
        <f t="shared" si="101"/>
        <v>0.0</v>
      </c>
      <c r="EI10" s="71">
        <v>3</v>
      </c>
      <c r="EJ10" s="203"/>
      <c r="EK10" s="234">
        <v>6.7</v>
      </c>
      <c r="EL10" s="230">
        <v>0</v>
      </c>
      <c r="EM10" s="52">
        <v>0</v>
      </c>
      <c r="EN10" s="27">
        <f t="shared" si="102"/>
        <v>2.7</v>
      </c>
      <c r="EO10" s="28">
        <f t="shared" si="103"/>
        <v>2.7</v>
      </c>
      <c r="EP10" s="29" t="str">
        <f t="shared" si="104"/>
        <v>2.7</v>
      </c>
      <c r="EQ10" s="32" t="str">
        <f t="shared" si="105"/>
        <v>F</v>
      </c>
      <c r="ER10" s="30">
        <f t="shared" si="106"/>
        <v>0</v>
      </c>
      <c r="ES10" s="29" t="str">
        <f t="shared" si="107"/>
        <v>0.0</v>
      </c>
      <c r="ET10" s="71">
        <v>3</v>
      </c>
      <c r="EU10" s="203"/>
      <c r="EV10" s="232">
        <v>0</v>
      </c>
      <c r="EW10" s="52"/>
      <c r="EX10" s="52"/>
      <c r="EY10" s="27">
        <f t="shared" si="108"/>
        <v>0</v>
      </c>
      <c r="EZ10" s="28">
        <f t="shared" si="109"/>
        <v>0</v>
      </c>
      <c r="FA10" s="29" t="str">
        <f t="shared" si="110"/>
        <v>0.0</v>
      </c>
      <c r="FB10" s="32" t="str">
        <f t="shared" si="111"/>
        <v>F</v>
      </c>
      <c r="FC10" s="30">
        <f t="shared" si="112"/>
        <v>0</v>
      </c>
      <c r="FD10" s="29" t="str">
        <f t="shared" si="113"/>
        <v>0.0</v>
      </c>
      <c r="FE10" s="71">
        <v>2</v>
      </c>
      <c r="FF10" s="203"/>
      <c r="FG10" s="235">
        <v>0</v>
      </c>
      <c r="FH10" s="188"/>
      <c r="FI10" s="188"/>
      <c r="FJ10" s="27">
        <f t="shared" si="114"/>
        <v>0</v>
      </c>
      <c r="FK10" s="28">
        <f t="shared" si="115"/>
        <v>0</v>
      </c>
      <c r="FL10" s="29" t="str">
        <f t="shared" si="116"/>
        <v>0.0</v>
      </c>
      <c r="FM10" s="32" t="str">
        <f t="shared" si="117"/>
        <v>F</v>
      </c>
      <c r="FN10" s="30">
        <f t="shared" si="118"/>
        <v>0</v>
      </c>
      <c r="FO10" s="29" t="str">
        <f t="shared" si="119"/>
        <v>0.0</v>
      </c>
      <c r="FP10" s="71">
        <v>3</v>
      </c>
      <c r="FQ10" s="203"/>
      <c r="FR10" s="229">
        <v>0</v>
      </c>
      <c r="FS10" s="52"/>
      <c r="FT10" s="52"/>
      <c r="FU10" s="27">
        <f t="shared" si="120"/>
        <v>0</v>
      </c>
      <c r="FV10" s="28">
        <f t="shared" si="121"/>
        <v>0</v>
      </c>
      <c r="FW10" s="29" t="str">
        <f t="shared" si="122"/>
        <v>0.0</v>
      </c>
      <c r="FX10" s="32" t="str">
        <f t="shared" si="123"/>
        <v>F</v>
      </c>
      <c r="FY10" s="30">
        <f t="shared" si="124"/>
        <v>0</v>
      </c>
      <c r="FZ10" s="29" t="str">
        <f t="shared" si="125"/>
        <v>0.0</v>
      </c>
      <c r="GA10" s="71">
        <v>2</v>
      </c>
      <c r="GB10" s="203"/>
      <c r="GC10" s="232">
        <v>0</v>
      </c>
      <c r="GD10" s="52"/>
      <c r="GE10" s="52"/>
      <c r="GF10" s="27">
        <f t="shared" si="126"/>
        <v>0</v>
      </c>
      <c r="GG10" s="28">
        <f t="shared" si="127"/>
        <v>0</v>
      </c>
      <c r="GH10" s="29" t="str">
        <f t="shared" si="128"/>
        <v>0.0</v>
      </c>
      <c r="GI10" s="32" t="str">
        <f t="shared" si="129"/>
        <v>F</v>
      </c>
      <c r="GJ10" s="30">
        <f t="shared" si="130"/>
        <v>0</v>
      </c>
      <c r="GK10" s="29" t="str">
        <f t="shared" si="131"/>
        <v>0.0</v>
      </c>
      <c r="GL10" s="71">
        <v>2</v>
      </c>
      <c r="GM10" s="203"/>
      <c r="GN10" s="235">
        <v>0</v>
      </c>
      <c r="GO10" s="188"/>
      <c r="GP10" s="188"/>
      <c r="GQ10" s="27">
        <f t="shared" si="132"/>
        <v>0</v>
      </c>
      <c r="GR10" s="28">
        <f t="shared" si="133"/>
        <v>0</v>
      </c>
      <c r="GS10" s="29" t="str">
        <f t="shared" si="192"/>
        <v>0.0</v>
      </c>
      <c r="GT10" s="32" t="str">
        <f t="shared" si="134"/>
        <v>F</v>
      </c>
      <c r="GU10" s="30">
        <f t="shared" si="135"/>
        <v>0</v>
      </c>
      <c r="GV10" s="29" t="str">
        <f t="shared" si="136"/>
        <v>0.0</v>
      </c>
      <c r="GW10" s="71">
        <v>2</v>
      </c>
      <c r="GX10" s="203"/>
      <c r="GY10" s="85">
        <f t="shared" si="137"/>
        <v>20</v>
      </c>
      <c r="GZ10" s="86">
        <f t="shared" si="138"/>
        <v>0.40500000000000008</v>
      </c>
      <c r="HA10" s="124" t="str">
        <f t="shared" si="139"/>
        <v>0.41</v>
      </c>
      <c r="HB10" s="86">
        <f t="shared" si="140"/>
        <v>0</v>
      </c>
      <c r="HC10" s="124" t="str">
        <f t="shared" si="141"/>
        <v>0.00</v>
      </c>
      <c r="HD10" s="52" t="str">
        <f t="shared" si="142"/>
        <v>Cảnh báo KQHT</v>
      </c>
      <c r="HE10" s="52">
        <f t="shared" si="143"/>
        <v>0</v>
      </c>
      <c r="HF10" s="86" t="e">
        <f t="shared" si="144"/>
        <v>#DIV/0!</v>
      </c>
      <c r="HG10" s="127" t="e">
        <f t="shared" si="145"/>
        <v>#DIV/0!</v>
      </c>
      <c r="HH10" s="86" t="e">
        <f t="shared" si="146"/>
        <v>#DIV/0!</v>
      </c>
      <c r="HI10" s="127" t="e">
        <f t="shared" si="147"/>
        <v>#DIV/0!</v>
      </c>
      <c r="HJ10" s="227">
        <f t="shared" si="148"/>
        <v>37</v>
      </c>
      <c r="HK10" s="58">
        <f t="shared" si="149"/>
        <v>12</v>
      </c>
      <c r="HL10" s="228" t="e">
        <f t="shared" si="23"/>
        <v>#DIV/0!</v>
      </c>
      <c r="HM10" s="127" t="e">
        <f t="shared" si="150"/>
        <v>#DIV/0!</v>
      </c>
      <c r="HN10" s="228" t="e">
        <f t="shared" si="24"/>
        <v>#DIV/0!</v>
      </c>
      <c r="HO10" s="127" t="e">
        <f t="shared" si="151"/>
        <v>#DIV/0!</v>
      </c>
      <c r="HP10" s="52" t="e">
        <f t="shared" si="25"/>
        <v>#DIV/0!</v>
      </c>
      <c r="HQ10" s="58" t="s">
        <v>987</v>
      </c>
      <c r="HR10" s="21">
        <v>6</v>
      </c>
      <c r="HS10" s="24">
        <v>5</v>
      </c>
      <c r="HT10" s="25"/>
      <c r="HU10" s="27">
        <f t="shared" si="193"/>
        <v>5.4</v>
      </c>
      <c r="HV10" s="282">
        <f t="shared" si="194"/>
        <v>5.4</v>
      </c>
      <c r="HW10" s="26" t="str">
        <f t="shared" si="226"/>
        <v>5.4</v>
      </c>
      <c r="HX10" s="283" t="str">
        <f t="shared" si="195"/>
        <v>D+</v>
      </c>
      <c r="HY10" s="281">
        <f t="shared" si="196"/>
        <v>1.5</v>
      </c>
      <c r="HZ10" s="44" t="str">
        <f t="shared" si="197"/>
        <v>1.5</v>
      </c>
      <c r="IA10" s="64">
        <v>3</v>
      </c>
      <c r="IB10" s="68">
        <v>3</v>
      </c>
      <c r="IC10" s="21">
        <v>7.7</v>
      </c>
      <c r="ID10" s="24">
        <v>6</v>
      </c>
      <c r="IE10" s="25"/>
      <c r="IF10" s="27">
        <f t="shared" si="198"/>
        <v>6.7</v>
      </c>
      <c r="IG10" s="282">
        <f t="shared" si="199"/>
        <v>6.7</v>
      </c>
      <c r="IH10" s="26" t="str">
        <f t="shared" si="227"/>
        <v>6.7</v>
      </c>
      <c r="II10" s="283" t="str">
        <f t="shared" si="200"/>
        <v>C+</v>
      </c>
      <c r="IJ10" s="281">
        <f t="shared" si="201"/>
        <v>2.5</v>
      </c>
      <c r="IK10" s="44" t="str">
        <f t="shared" si="202"/>
        <v>2.5</v>
      </c>
      <c r="IL10" s="64">
        <v>1</v>
      </c>
      <c r="IM10" s="68">
        <v>1</v>
      </c>
      <c r="IN10" s="21">
        <v>7</v>
      </c>
      <c r="IO10" s="24">
        <v>5</v>
      </c>
      <c r="IP10" s="25"/>
      <c r="IQ10" s="27">
        <f t="shared" si="203"/>
        <v>5.8</v>
      </c>
      <c r="IR10" s="28">
        <f t="shared" si="204"/>
        <v>5.8</v>
      </c>
      <c r="IS10" s="26" t="str">
        <f t="shared" si="205"/>
        <v>5.8</v>
      </c>
      <c r="IT10" s="32" t="str">
        <f t="shared" si="206"/>
        <v>C</v>
      </c>
      <c r="IU10" s="30">
        <f t="shared" si="207"/>
        <v>2</v>
      </c>
      <c r="IV10" s="37" t="str">
        <f t="shared" si="208"/>
        <v>2.0</v>
      </c>
      <c r="IW10" s="64">
        <v>2</v>
      </c>
      <c r="IX10" s="68">
        <v>2</v>
      </c>
      <c r="IY10" s="21">
        <v>6.4</v>
      </c>
      <c r="IZ10" s="24">
        <v>7</v>
      </c>
      <c r="JA10" s="25"/>
      <c r="JB10" s="19">
        <f t="shared" si="152"/>
        <v>6.8</v>
      </c>
      <c r="JC10" s="26">
        <f t="shared" si="153"/>
        <v>6.8</v>
      </c>
      <c r="JD10" s="26" t="str">
        <f t="shared" si="154"/>
        <v>6.8</v>
      </c>
      <c r="JE10" s="32" t="str">
        <f t="shared" si="155"/>
        <v>C+</v>
      </c>
      <c r="JF10" s="30">
        <f t="shared" si="156"/>
        <v>2.5</v>
      </c>
      <c r="JG10" s="37" t="str">
        <f t="shared" si="157"/>
        <v>2.5</v>
      </c>
      <c r="JH10" s="64">
        <v>2</v>
      </c>
      <c r="JI10" s="68">
        <v>2</v>
      </c>
      <c r="JJ10" s="98">
        <v>5.8</v>
      </c>
      <c r="JK10" s="99">
        <v>6</v>
      </c>
      <c r="JL10" s="187"/>
      <c r="JM10" s="19">
        <f t="shared" si="158"/>
        <v>5.9</v>
      </c>
      <c r="JN10" s="26">
        <f t="shared" si="159"/>
        <v>5.9</v>
      </c>
      <c r="JO10" s="26" t="str">
        <f t="shared" si="160"/>
        <v>5.9</v>
      </c>
      <c r="JP10" s="32" t="str">
        <f t="shared" si="161"/>
        <v>C</v>
      </c>
      <c r="JQ10" s="30">
        <f t="shared" si="162"/>
        <v>2</v>
      </c>
      <c r="JR10" s="37" t="str">
        <f t="shared" si="163"/>
        <v>2.0</v>
      </c>
      <c r="JS10" s="64">
        <v>1</v>
      </c>
      <c r="JT10" s="68">
        <v>1</v>
      </c>
      <c r="JU10" s="98">
        <v>5.7</v>
      </c>
      <c r="JV10" s="99">
        <v>9</v>
      </c>
      <c r="JW10" s="187"/>
      <c r="JX10" s="19">
        <f t="shared" si="26"/>
        <v>7.7</v>
      </c>
      <c r="JY10" s="26">
        <f t="shared" si="27"/>
        <v>7.7</v>
      </c>
      <c r="JZ10" s="26" t="str">
        <f t="shared" si="164"/>
        <v>7.7</v>
      </c>
      <c r="KA10" s="32" t="str">
        <f t="shared" si="28"/>
        <v>B</v>
      </c>
      <c r="KB10" s="30">
        <f t="shared" si="29"/>
        <v>3</v>
      </c>
      <c r="KC10" s="37" t="str">
        <f t="shared" si="30"/>
        <v>3.0</v>
      </c>
      <c r="KD10" s="64">
        <v>2</v>
      </c>
      <c r="KE10" s="68">
        <v>2</v>
      </c>
      <c r="KF10" s="115">
        <v>6.2</v>
      </c>
      <c r="KG10" s="116">
        <v>2</v>
      </c>
      <c r="KH10" s="128">
        <v>8</v>
      </c>
      <c r="KI10" s="27">
        <f t="shared" si="31"/>
        <v>3.7</v>
      </c>
      <c r="KJ10" s="28">
        <f t="shared" si="32"/>
        <v>7.3</v>
      </c>
      <c r="KK10" s="26" t="str">
        <f t="shared" si="165"/>
        <v>7.3</v>
      </c>
      <c r="KL10" s="32" t="str">
        <f t="shared" si="33"/>
        <v>B</v>
      </c>
      <c r="KM10" s="30">
        <f t="shared" si="34"/>
        <v>3</v>
      </c>
      <c r="KN10" s="37" t="str">
        <f t="shared" si="35"/>
        <v>3.0</v>
      </c>
      <c r="KO10" s="64">
        <v>2</v>
      </c>
      <c r="KP10" s="68">
        <v>2</v>
      </c>
      <c r="KQ10" s="98">
        <v>5.8</v>
      </c>
      <c r="KR10" s="99">
        <v>7</v>
      </c>
      <c r="KS10" s="187"/>
      <c r="KT10" s="19">
        <f t="shared" si="36"/>
        <v>6.5</v>
      </c>
      <c r="KU10" s="26">
        <f t="shared" si="37"/>
        <v>6.5</v>
      </c>
      <c r="KV10" s="26" t="str">
        <f t="shared" si="166"/>
        <v>6.5</v>
      </c>
      <c r="KW10" s="32" t="str">
        <f t="shared" si="228"/>
        <v>C+</v>
      </c>
      <c r="KX10" s="30">
        <f t="shared" si="38"/>
        <v>2.5</v>
      </c>
      <c r="KY10" s="37" t="str">
        <f t="shared" si="39"/>
        <v>2.5</v>
      </c>
      <c r="KZ10" s="64">
        <v>2</v>
      </c>
      <c r="LA10" s="68">
        <v>2</v>
      </c>
      <c r="LB10" s="21">
        <v>6.6</v>
      </c>
      <c r="LC10" s="24">
        <v>5</v>
      </c>
      <c r="LD10" s="25"/>
      <c r="LE10" s="19">
        <f t="shared" si="209"/>
        <v>5.6</v>
      </c>
      <c r="LF10" s="26">
        <f t="shared" si="167"/>
        <v>5.6</v>
      </c>
      <c r="LG10" s="26" t="str">
        <f t="shared" si="229"/>
        <v>5.6</v>
      </c>
      <c r="LH10" s="32" t="str">
        <f t="shared" si="168"/>
        <v>C</v>
      </c>
      <c r="LI10" s="30">
        <f t="shared" si="169"/>
        <v>2</v>
      </c>
      <c r="LJ10" s="37" t="str">
        <f t="shared" si="170"/>
        <v>2.0</v>
      </c>
      <c r="LK10" s="62">
        <v>3</v>
      </c>
      <c r="LL10" s="279">
        <v>3</v>
      </c>
      <c r="LM10" s="85">
        <f t="shared" si="171"/>
        <v>18</v>
      </c>
      <c r="LN10" s="86">
        <f t="shared" si="172"/>
        <v>6.322222222222222</v>
      </c>
      <c r="LO10" s="124" t="str">
        <f t="shared" si="173"/>
        <v>6.32</v>
      </c>
      <c r="LP10" s="86">
        <f t="shared" si="174"/>
        <v>2.2777777777777777</v>
      </c>
      <c r="LQ10" s="124" t="str">
        <f t="shared" si="175"/>
        <v>2.28</v>
      </c>
      <c r="LR10" s="330" t="str">
        <f t="shared" si="176"/>
        <v>Lên lớp</v>
      </c>
      <c r="LS10" s="331">
        <f t="shared" si="177"/>
        <v>18</v>
      </c>
      <c r="LT10" s="332">
        <f t="shared" si="178"/>
        <v>6.322222222222222</v>
      </c>
      <c r="LU10" s="332">
        <f t="shared" si="179"/>
        <v>2.2777777777777777</v>
      </c>
      <c r="LV10" s="334">
        <f t="shared" si="180"/>
        <v>55</v>
      </c>
      <c r="LW10" s="335">
        <f t="shared" si="181"/>
        <v>30</v>
      </c>
      <c r="LX10" s="336" t="e">
        <f t="shared" si="182"/>
        <v>#DIV/0!</v>
      </c>
      <c r="LY10" s="337" t="e">
        <f t="shared" si="183"/>
        <v>#DIV/0!</v>
      </c>
      <c r="LZ10" s="336" t="e">
        <f t="shared" si="184"/>
        <v>#DIV/0!</v>
      </c>
      <c r="MA10" s="330" t="e">
        <f t="shared" si="185"/>
        <v>#DIV/0!</v>
      </c>
    </row>
    <row r="11" spans="1:339" s="233" customFormat="1" ht="18">
      <c r="A11" s="10">
        <v>10</v>
      </c>
      <c r="B11" s="76" t="s">
        <v>90</v>
      </c>
      <c r="C11" s="77" t="s">
        <v>152</v>
      </c>
      <c r="D11" s="78" t="s">
        <v>18</v>
      </c>
      <c r="E11" s="79" t="s">
        <v>153</v>
      </c>
      <c r="F11" s="50"/>
      <c r="G11" s="80" t="s">
        <v>500</v>
      </c>
      <c r="H11" s="50" t="s">
        <v>17</v>
      </c>
      <c r="I11" s="83" t="s">
        <v>534</v>
      </c>
      <c r="J11" s="83" t="s">
        <v>777</v>
      </c>
      <c r="K11" s="12">
        <v>5.5</v>
      </c>
      <c r="L11" s="28" t="str">
        <f t="shared" si="40"/>
        <v>5.5</v>
      </c>
      <c r="M11" s="32" t="str">
        <f t="shared" si="233"/>
        <v>C</v>
      </c>
      <c r="N11" s="39">
        <f t="shared" si="234"/>
        <v>2</v>
      </c>
      <c r="O11" s="37" t="str">
        <f t="shared" si="43"/>
        <v>2.0</v>
      </c>
      <c r="P11" s="11">
        <v>2</v>
      </c>
      <c r="Q11" s="16">
        <v>6</v>
      </c>
      <c r="R11" s="28" t="str">
        <f t="shared" si="44"/>
        <v>6.0</v>
      </c>
      <c r="S11" s="32" t="str">
        <f t="shared" si="235"/>
        <v>C</v>
      </c>
      <c r="T11" s="39">
        <f t="shared" si="236"/>
        <v>2</v>
      </c>
      <c r="U11" s="37" t="str">
        <f t="shared" si="47"/>
        <v>2.0</v>
      </c>
      <c r="V11" s="11">
        <v>3</v>
      </c>
      <c r="W11" s="21">
        <v>6.5</v>
      </c>
      <c r="X11" s="24">
        <v>6</v>
      </c>
      <c r="Y11" s="25"/>
      <c r="Z11" s="27">
        <f t="shared" si="4"/>
        <v>6.2</v>
      </c>
      <c r="AA11" s="28">
        <f t="shared" si="5"/>
        <v>6.2</v>
      </c>
      <c r="AB11" s="28" t="str">
        <f t="shared" si="48"/>
        <v>6.2</v>
      </c>
      <c r="AC11" s="32" t="str">
        <f t="shared" si="49"/>
        <v>C</v>
      </c>
      <c r="AD11" s="30">
        <f t="shared" si="214"/>
        <v>2</v>
      </c>
      <c r="AE11" s="37" t="str">
        <f t="shared" si="51"/>
        <v>2.0</v>
      </c>
      <c r="AF11" s="64">
        <v>4</v>
      </c>
      <c r="AG11" s="68">
        <v>4</v>
      </c>
      <c r="AH11" s="21">
        <v>7.3</v>
      </c>
      <c r="AI11" s="24">
        <v>7</v>
      </c>
      <c r="AJ11" s="25"/>
      <c r="AK11" s="27">
        <f t="shared" si="186"/>
        <v>7.1</v>
      </c>
      <c r="AL11" s="28">
        <f t="shared" si="187"/>
        <v>7.1</v>
      </c>
      <c r="AM11" s="28" t="str">
        <f t="shared" si="54"/>
        <v>7.1</v>
      </c>
      <c r="AN11" s="32" t="str">
        <f t="shared" si="231"/>
        <v>B</v>
      </c>
      <c r="AO11" s="30">
        <f t="shared" si="232"/>
        <v>3</v>
      </c>
      <c r="AP11" s="37" t="str">
        <f t="shared" si="57"/>
        <v>3.0</v>
      </c>
      <c r="AQ11" s="71">
        <v>2</v>
      </c>
      <c r="AR11" s="73">
        <v>2</v>
      </c>
      <c r="AS11" s="21">
        <v>5.5</v>
      </c>
      <c r="AT11" s="24">
        <v>6</v>
      </c>
      <c r="AU11" s="25"/>
      <c r="AV11" s="27">
        <f t="shared" si="188"/>
        <v>5.8</v>
      </c>
      <c r="AW11" s="28">
        <f t="shared" si="189"/>
        <v>5.8</v>
      </c>
      <c r="AX11" s="28" t="str">
        <f t="shared" si="60"/>
        <v>5.8</v>
      </c>
      <c r="AY11" s="32" t="str">
        <f t="shared" si="190"/>
        <v>C</v>
      </c>
      <c r="AZ11" s="30">
        <f t="shared" si="217"/>
        <v>2</v>
      </c>
      <c r="BA11" s="37" t="str">
        <f t="shared" si="63"/>
        <v>2.0</v>
      </c>
      <c r="BB11" s="64">
        <v>3</v>
      </c>
      <c r="BC11" s="68">
        <v>3</v>
      </c>
      <c r="BD11" s="21">
        <v>5</v>
      </c>
      <c r="BE11" s="24">
        <v>4</v>
      </c>
      <c r="BF11" s="25"/>
      <c r="BG11" s="27">
        <f t="shared" si="218"/>
        <v>4.4000000000000004</v>
      </c>
      <c r="BH11" s="28">
        <f t="shared" si="219"/>
        <v>4.4000000000000004</v>
      </c>
      <c r="BI11" s="28" t="str">
        <f t="shared" si="64"/>
        <v>4.4</v>
      </c>
      <c r="BJ11" s="32" t="str">
        <f t="shared" si="220"/>
        <v>D</v>
      </c>
      <c r="BK11" s="30">
        <f t="shared" si="221"/>
        <v>1</v>
      </c>
      <c r="BL11" s="37" t="str">
        <f t="shared" si="67"/>
        <v>1.0</v>
      </c>
      <c r="BM11" s="64">
        <v>3</v>
      </c>
      <c r="BN11" s="68">
        <v>3</v>
      </c>
      <c r="BO11" s="108">
        <v>7.6</v>
      </c>
      <c r="BP11" s="109">
        <v>5</v>
      </c>
      <c r="BQ11" s="111"/>
      <c r="BR11" s="27">
        <f t="shared" si="237"/>
        <v>6</v>
      </c>
      <c r="BS11" s="28">
        <f t="shared" si="238"/>
        <v>6</v>
      </c>
      <c r="BT11" s="28" t="str">
        <f t="shared" si="68"/>
        <v>6.0</v>
      </c>
      <c r="BU11" s="32" t="str">
        <f t="shared" si="239"/>
        <v>C</v>
      </c>
      <c r="BV11" s="66">
        <f t="shared" si="240"/>
        <v>2</v>
      </c>
      <c r="BW11" s="37" t="str">
        <f t="shared" si="69"/>
        <v>2.0</v>
      </c>
      <c r="BX11" s="64">
        <v>2</v>
      </c>
      <c r="BY11" s="75">
        <v>2</v>
      </c>
      <c r="BZ11" s="21">
        <v>6.3</v>
      </c>
      <c r="CA11" s="24">
        <v>6</v>
      </c>
      <c r="CB11" s="25"/>
      <c r="CC11" s="27">
        <f t="shared" si="241"/>
        <v>6.1</v>
      </c>
      <c r="CD11" s="28">
        <f t="shared" si="242"/>
        <v>6.1</v>
      </c>
      <c r="CE11" s="28" t="str">
        <f t="shared" si="70"/>
        <v>6.1</v>
      </c>
      <c r="CF11" s="32" t="str">
        <f t="shared" si="243"/>
        <v>C</v>
      </c>
      <c r="CG11" s="30">
        <f t="shared" si="244"/>
        <v>2</v>
      </c>
      <c r="CH11" s="37" t="str">
        <f t="shared" si="73"/>
        <v>2.0</v>
      </c>
      <c r="CI11" s="64">
        <v>3</v>
      </c>
      <c r="CJ11" s="68">
        <v>3</v>
      </c>
      <c r="CK11" s="85">
        <f t="shared" si="74"/>
        <v>17</v>
      </c>
      <c r="CL11" s="86">
        <f t="shared" si="16"/>
        <v>5.8764705882352937</v>
      </c>
      <c r="CM11" s="124" t="str">
        <f t="shared" si="75"/>
        <v>5.88</v>
      </c>
      <c r="CN11" s="86">
        <f t="shared" si="17"/>
        <v>1.9411764705882353</v>
      </c>
      <c r="CO11" s="124" t="str">
        <f t="shared" si="76"/>
        <v>1.94</v>
      </c>
      <c r="CP11" s="52" t="str">
        <f t="shared" si="191"/>
        <v>Lên lớp</v>
      </c>
      <c r="CQ11" s="52">
        <f t="shared" si="18"/>
        <v>17</v>
      </c>
      <c r="CR11" s="86">
        <f t="shared" si="19"/>
        <v>5.8764705882352937</v>
      </c>
      <c r="CS11" s="127" t="str">
        <f t="shared" si="77"/>
        <v>5.88</v>
      </c>
      <c r="CT11" s="86">
        <f t="shared" si="20"/>
        <v>1.9411764705882353</v>
      </c>
      <c r="CU11" s="127" t="str">
        <f t="shared" si="78"/>
        <v>1.94</v>
      </c>
      <c r="CV11" s="52" t="str">
        <f t="shared" si="230"/>
        <v>Lên lớp</v>
      </c>
      <c r="CW11" s="232">
        <v>6.6</v>
      </c>
      <c r="CX11" s="52">
        <v>5</v>
      </c>
      <c r="CY11" s="52"/>
      <c r="CZ11" s="27">
        <f t="shared" si="79"/>
        <v>5.6</v>
      </c>
      <c r="DA11" s="28">
        <f t="shared" si="80"/>
        <v>5.6</v>
      </c>
      <c r="DB11" s="29" t="str">
        <f t="shared" si="81"/>
        <v>5.6</v>
      </c>
      <c r="DC11" s="32" t="str">
        <f t="shared" si="82"/>
        <v>C</v>
      </c>
      <c r="DD11" s="30">
        <f t="shared" si="83"/>
        <v>2</v>
      </c>
      <c r="DE11" s="29" t="str">
        <f t="shared" si="84"/>
        <v>2.0</v>
      </c>
      <c r="DF11" s="71"/>
      <c r="DG11" s="203"/>
      <c r="DH11" s="229">
        <v>5.8</v>
      </c>
      <c r="DI11" s="230">
        <v>4</v>
      </c>
      <c r="DJ11" s="230"/>
      <c r="DK11" s="27">
        <f t="shared" si="85"/>
        <v>4.7</v>
      </c>
      <c r="DL11" s="28">
        <f t="shared" si="86"/>
        <v>4.7</v>
      </c>
      <c r="DM11" s="30" t="str">
        <f t="shared" si="87"/>
        <v>4.7</v>
      </c>
      <c r="DN11" s="32" t="str">
        <f t="shared" si="88"/>
        <v>D</v>
      </c>
      <c r="DO11" s="30">
        <f t="shared" si="89"/>
        <v>1</v>
      </c>
      <c r="DP11" s="30" t="str">
        <f t="shared" si="90"/>
        <v>1.0</v>
      </c>
      <c r="DQ11" s="71"/>
      <c r="DR11" s="203"/>
      <c r="DS11" s="204">
        <f t="shared" si="91"/>
        <v>5.15</v>
      </c>
      <c r="DT11" s="30" t="str">
        <f t="shared" si="92"/>
        <v>5.2</v>
      </c>
      <c r="DU11" s="32" t="str">
        <f t="shared" si="93"/>
        <v>D+</v>
      </c>
      <c r="DV11" s="30">
        <f t="shared" si="94"/>
        <v>1.5</v>
      </c>
      <c r="DW11" s="30" t="str">
        <f t="shared" si="95"/>
        <v>1.5</v>
      </c>
      <c r="DX11" s="71">
        <v>3</v>
      </c>
      <c r="DY11" s="203">
        <v>3</v>
      </c>
      <c r="DZ11" s="232">
        <v>6.3</v>
      </c>
      <c r="EA11" s="52">
        <v>2</v>
      </c>
      <c r="EB11" s="52">
        <v>6</v>
      </c>
      <c r="EC11" s="27">
        <f t="shared" si="96"/>
        <v>3.7</v>
      </c>
      <c r="ED11" s="28">
        <f t="shared" si="97"/>
        <v>6.1</v>
      </c>
      <c r="EE11" s="29" t="str">
        <f t="shared" si="98"/>
        <v>6.1</v>
      </c>
      <c r="EF11" s="32" t="str">
        <f t="shared" si="99"/>
        <v>C</v>
      </c>
      <c r="EG11" s="29">
        <f t="shared" si="100"/>
        <v>2</v>
      </c>
      <c r="EH11" s="29" t="str">
        <f t="shared" si="101"/>
        <v>2.0</v>
      </c>
      <c r="EI11" s="71">
        <v>3</v>
      </c>
      <c r="EJ11" s="203">
        <v>3</v>
      </c>
      <c r="EK11" s="234">
        <v>7</v>
      </c>
      <c r="EL11" s="230">
        <v>1</v>
      </c>
      <c r="EM11" s="52">
        <v>4</v>
      </c>
      <c r="EN11" s="27">
        <f t="shared" si="102"/>
        <v>3.4</v>
      </c>
      <c r="EO11" s="28">
        <f t="shared" si="103"/>
        <v>5.2</v>
      </c>
      <c r="EP11" s="29" t="str">
        <f t="shared" si="104"/>
        <v>5.2</v>
      </c>
      <c r="EQ11" s="32" t="str">
        <f t="shared" si="105"/>
        <v>D+</v>
      </c>
      <c r="ER11" s="30">
        <f t="shared" si="106"/>
        <v>1.5</v>
      </c>
      <c r="ES11" s="29" t="str">
        <f t="shared" si="107"/>
        <v>1.5</v>
      </c>
      <c r="ET11" s="71">
        <v>3</v>
      </c>
      <c r="EU11" s="203">
        <v>3</v>
      </c>
      <c r="EV11" s="232">
        <v>5.6</v>
      </c>
      <c r="EW11" s="52">
        <v>5</v>
      </c>
      <c r="EX11" s="52"/>
      <c r="EY11" s="27">
        <f t="shared" si="108"/>
        <v>5.2</v>
      </c>
      <c r="EZ11" s="28">
        <f t="shared" si="109"/>
        <v>5.2</v>
      </c>
      <c r="FA11" s="29" t="str">
        <f t="shared" si="110"/>
        <v>5.2</v>
      </c>
      <c r="FB11" s="32" t="str">
        <f t="shared" si="111"/>
        <v>D+</v>
      </c>
      <c r="FC11" s="30">
        <f t="shared" si="112"/>
        <v>1.5</v>
      </c>
      <c r="FD11" s="29" t="str">
        <f t="shared" si="113"/>
        <v>1.5</v>
      </c>
      <c r="FE11" s="71">
        <v>2</v>
      </c>
      <c r="FF11" s="203">
        <v>2</v>
      </c>
      <c r="FG11" s="234">
        <v>6.7</v>
      </c>
      <c r="FH11" s="230">
        <v>1</v>
      </c>
      <c r="FI11" s="230">
        <v>1</v>
      </c>
      <c r="FJ11" s="27">
        <f t="shared" si="114"/>
        <v>3.3</v>
      </c>
      <c r="FK11" s="28">
        <f t="shared" si="115"/>
        <v>3.3</v>
      </c>
      <c r="FL11" s="29" t="str">
        <f t="shared" si="116"/>
        <v>3.3</v>
      </c>
      <c r="FM11" s="32" t="str">
        <f t="shared" si="117"/>
        <v>F</v>
      </c>
      <c r="FN11" s="30">
        <f t="shared" si="118"/>
        <v>0</v>
      </c>
      <c r="FO11" s="29" t="str">
        <f t="shared" si="119"/>
        <v>0.0</v>
      </c>
      <c r="FP11" s="71">
        <v>3</v>
      </c>
      <c r="FQ11" s="203"/>
      <c r="FR11" s="229">
        <v>7.3</v>
      </c>
      <c r="FS11" s="52">
        <v>7</v>
      </c>
      <c r="FT11" s="52"/>
      <c r="FU11" s="27">
        <f t="shared" si="120"/>
        <v>7.1</v>
      </c>
      <c r="FV11" s="28">
        <f t="shared" si="121"/>
        <v>7.1</v>
      </c>
      <c r="FW11" s="29" t="str">
        <f t="shared" si="122"/>
        <v>7.1</v>
      </c>
      <c r="FX11" s="32" t="str">
        <f t="shared" si="123"/>
        <v>B</v>
      </c>
      <c r="FY11" s="30">
        <f t="shared" si="124"/>
        <v>3</v>
      </c>
      <c r="FZ11" s="29" t="str">
        <f t="shared" si="125"/>
        <v>3.0</v>
      </c>
      <c r="GA11" s="71">
        <v>2</v>
      </c>
      <c r="GB11" s="203">
        <v>2</v>
      </c>
      <c r="GC11" s="232">
        <v>7.7</v>
      </c>
      <c r="GD11" s="52">
        <v>5</v>
      </c>
      <c r="GE11" s="52"/>
      <c r="GF11" s="27">
        <f t="shared" si="126"/>
        <v>6.1</v>
      </c>
      <c r="GG11" s="28">
        <f t="shared" si="127"/>
        <v>6.1</v>
      </c>
      <c r="GH11" s="29" t="str">
        <f t="shared" si="128"/>
        <v>6.1</v>
      </c>
      <c r="GI11" s="32" t="str">
        <f t="shared" si="129"/>
        <v>C</v>
      </c>
      <c r="GJ11" s="30">
        <f t="shared" si="130"/>
        <v>2</v>
      </c>
      <c r="GK11" s="29" t="str">
        <f t="shared" si="131"/>
        <v>2.0</v>
      </c>
      <c r="GL11" s="71">
        <v>2</v>
      </c>
      <c r="GM11" s="203">
        <v>2</v>
      </c>
      <c r="GN11" s="232">
        <v>6.3</v>
      </c>
      <c r="GO11" s="52">
        <v>5</v>
      </c>
      <c r="GP11" s="52"/>
      <c r="GQ11" s="27">
        <f t="shared" si="132"/>
        <v>5.5</v>
      </c>
      <c r="GR11" s="28">
        <f t="shared" si="133"/>
        <v>5.5</v>
      </c>
      <c r="GS11" s="29" t="str">
        <f t="shared" si="192"/>
        <v>5.5</v>
      </c>
      <c r="GT11" s="32" t="str">
        <f t="shared" si="134"/>
        <v>C</v>
      </c>
      <c r="GU11" s="30">
        <f t="shared" si="135"/>
        <v>2</v>
      </c>
      <c r="GV11" s="29" t="str">
        <f t="shared" si="136"/>
        <v>2.0</v>
      </c>
      <c r="GW11" s="71">
        <v>2</v>
      </c>
      <c r="GX11" s="203">
        <v>2</v>
      </c>
      <c r="GY11" s="85">
        <f t="shared" si="137"/>
        <v>20</v>
      </c>
      <c r="GZ11" s="86">
        <f t="shared" si="138"/>
        <v>5.3525000000000009</v>
      </c>
      <c r="HA11" s="124" t="str">
        <f t="shared" si="139"/>
        <v>5.35</v>
      </c>
      <c r="HB11" s="86">
        <f t="shared" si="140"/>
        <v>1.6</v>
      </c>
      <c r="HC11" s="124" t="str">
        <f t="shared" si="141"/>
        <v>1.60</v>
      </c>
      <c r="HD11" s="52" t="str">
        <f t="shared" si="142"/>
        <v>Lên lớp</v>
      </c>
      <c r="HE11" s="52">
        <f t="shared" si="143"/>
        <v>17</v>
      </c>
      <c r="HF11" s="86">
        <f t="shared" si="144"/>
        <v>5.7147058823529413</v>
      </c>
      <c r="HG11" s="127" t="str">
        <f t="shared" si="145"/>
        <v>5.71</v>
      </c>
      <c r="HH11" s="86">
        <f t="shared" si="146"/>
        <v>1.8823529411764706</v>
      </c>
      <c r="HI11" s="127" t="str">
        <f t="shared" si="147"/>
        <v>1.88</v>
      </c>
      <c r="HJ11" s="227">
        <f t="shared" si="148"/>
        <v>37</v>
      </c>
      <c r="HK11" s="58">
        <f t="shared" si="149"/>
        <v>34</v>
      </c>
      <c r="HL11" s="228">
        <f t="shared" si="23"/>
        <v>5.7955882352941179</v>
      </c>
      <c r="HM11" s="127" t="str">
        <f t="shared" si="150"/>
        <v>5.80</v>
      </c>
      <c r="HN11" s="228">
        <f t="shared" si="24"/>
        <v>1.911764705882353</v>
      </c>
      <c r="HO11" s="127" t="str">
        <f t="shared" si="151"/>
        <v>1.91</v>
      </c>
      <c r="HP11" s="52" t="str">
        <f t="shared" si="25"/>
        <v>Lên lớp</v>
      </c>
      <c r="HQ11" s="58" t="s">
        <v>986</v>
      </c>
      <c r="HR11" s="21">
        <v>6.3</v>
      </c>
      <c r="HS11" s="24">
        <v>3</v>
      </c>
      <c r="HT11" s="25"/>
      <c r="HU11" s="27">
        <f t="shared" si="193"/>
        <v>4.3</v>
      </c>
      <c r="HV11" s="282">
        <f t="shared" si="194"/>
        <v>4.3</v>
      </c>
      <c r="HW11" s="26" t="str">
        <f t="shared" si="226"/>
        <v>4.3</v>
      </c>
      <c r="HX11" s="283" t="str">
        <f t="shared" si="195"/>
        <v>D</v>
      </c>
      <c r="HY11" s="281">
        <f t="shared" si="196"/>
        <v>1</v>
      </c>
      <c r="HZ11" s="44" t="str">
        <f t="shared" si="197"/>
        <v>1.0</v>
      </c>
      <c r="IA11" s="64">
        <v>3</v>
      </c>
      <c r="IB11" s="68">
        <v>3</v>
      </c>
      <c r="IC11" s="21">
        <v>7</v>
      </c>
      <c r="ID11" s="24">
        <v>4</v>
      </c>
      <c r="IE11" s="25"/>
      <c r="IF11" s="27">
        <f t="shared" si="198"/>
        <v>5.2</v>
      </c>
      <c r="IG11" s="282">
        <f t="shared" si="199"/>
        <v>5.2</v>
      </c>
      <c r="IH11" s="26" t="str">
        <f t="shared" si="227"/>
        <v>5.2</v>
      </c>
      <c r="II11" s="283" t="str">
        <f t="shared" si="200"/>
        <v>D+</v>
      </c>
      <c r="IJ11" s="281">
        <f t="shared" si="201"/>
        <v>1.5</v>
      </c>
      <c r="IK11" s="44" t="str">
        <f t="shared" si="202"/>
        <v>1.5</v>
      </c>
      <c r="IL11" s="64">
        <v>1</v>
      </c>
      <c r="IM11" s="68">
        <v>1</v>
      </c>
      <c r="IN11" s="21">
        <v>6.7</v>
      </c>
      <c r="IO11" s="24">
        <v>4</v>
      </c>
      <c r="IP11" s="25"/>
      <c r="IQ11" s="27">
        <f t="shared" si="203"/>
        <v>5.0999999999999996</v>
      </c>
      <c r="IR11" s="28">
        <f t="shared" si="204"/>
        <v>5.0999999999999996</v>
      </c>
      <c r="IS11" s="28" t="str">
        <f t="shared" si="205"/>
        <v>5.1</v>
      </c>
      <c r="IT11" s="32" t="str">
        <f t="shared" si="206"/>
        <v>D+</v>
      </c>
      <c r="IU11" s="30">
        <f t="shared" si="207"/>
        <v>1.5</v>
      </c>
      <c r="IV11" s="37" t="str">
        <f t="shared" si="208"/>
        <v>1.5</v>
      </c>
      <c r="IW11" s="64">
        <v>2</v>
      </c>
      <c r="IX11" s="68">
        <v>2</v>
      </c>
      <c r="IY11" s="21">
        <v>6.2</v>
      </c>
      <c r="IZ11" s="24">
        <v>5</v>
      </c>
      <c r="JA11" s="25"/>
      <c r="JB11" s="19">
        <f t="shared" si="152"/>
        <v>5.5</v>
      </c>
      <c r="JC11" s="26">
        <f t="shared" si="153"/>
        <v>5.5</v>
      </c>
      <c r="JD11" s="26" t="str">
        <f t="shared" si="154"/>
        <v>5.5</v>
      </c>
      <c r="JE11" s="32" t="str">
        <f t="shared" si="155"/>
        <v>C</v>
      </c>
      <c r="JF11" s="30">
        <f t="shared" si="156"/>
        <v>2</v>
      </c>
      <c r="JG11" s="37" t="str">
        <f t="shared" si="157"/>
        <v>2.0</v>
      </c>
      <c r="JH11" s="64">
        <v>2</v>
      </c>
      <c r="JI11" s="68">
        <v>2</v>
      </c>
      <c r="JJ11" s="98">
        <v>5</v>
      </c>
      <c r="JK11" s="99">
        <v>6</v>
      </c>
      <c r="JL11" s="187"/>
      <c r="JM11" s="19">
        <f t="shared" si="158"/>
        <v>5.6</v>
      </c>
      <c r="JN11" s="26">
        <f t="shared" si="159"/>
        <v>5.6</v>
      </c>
      <c r="JO11" s="26" t="str">
        <f t="shared" si="160"/>
        <v>5.6</v>
      </c>
      <c r="JP11" s="32" t="str">
        <f t="shared" si="161"/>
        <v>C</v>
      </c>
      <c r="JQ11" s="30">
        <f t="shared" si="162"/>
        <v>2</v>
      </c>
      <c r="JR11" s="37" t="str">
        <f t="shared" si="163"/>
        <v>2.0</v>
      </c>
      <c r="JS11" s="64">
        <v>1</v>
      </c>
      <c r="JT11" s="68">
        <v>1</v>
      </c>
      <c r="JU11" s="98">
        <v>8</v>
      </c>
      <c r="JV11" s="99">
        <v>6</v>
      </c>
      <c r="JW11" s="187"/>
      <c r="JX11" s="27">
        <f t="shared" si="26"/>
        <v>6.8</v>
      </c>
      <c r="JY11" s="28">
        <f t="shared" si="27"/>
        <v>6.8</v>
      </c>
      <c r="JZ11" s="26" t="str">
        <f t="shared" si="164"/>
        <v>6.8</v>
      </c>
      <c r="KA11" s="32" t="str">
        <f t="shared" si="28"/>
        <v>C+</v>
      </c>
      <c r="KB11" s="30">
        <f t="shared" si="29"/>
        <v>2.5</v>
      </c>
      <c r="KC11" s="37" t="str">
        <f t="shared" si="30"/>
        <v>2.5</v>
      </c>
      <c r="KD11" s="64">
        <v>2</v>
      </c>
      <c r="KE11" s="68">
        <v>2</v>
      </c>
      <c r="KF11" s="98">
        <v>6</v>
      </c>
      <c r="KG11" s="99">
        <v>4</v>
      </c>
      <c r="KH11" s="187"/>
      <c r="KI11" s="27">
        <f t="shared" si="31"/>
        <v>4.8</v>
      </c>
      <c r="KJ11" s="28">
        <f t="shared" si="32"/>
        <v>4.8</v>
      </c>
      <c r="KK11" s="28" t="str">
        <f t="shared" si="165"/>
        <v>4.8</v>
      </c>
      <c r="KL11" s="32" t="str">
        <f t="shared" si="33"/>
        <v>D</v>
      </c>
      <c r="KM11" s="30">
        <f t="shared" si="34"/>
        <v>1</v>
      </c>
      <c r="KN11" s="37" t="str">
        <f t="shared" si="35"/>
        <v>1.0</v>
      </c>
      <c r="KO11" s="64">
        <v>2</v>
      </c>
      <c r="KP11" s="68">
        <v>2</v>
      </c>
      <c r="KQ11" s="98">
        <v>7.2</v>
      </c>
      <c r="KR11" s="99">
        <v>6</v>
      </c>
      <c r="KS11" s="187"/>
      <c r="KT11" s="27">
        <f t="shared" si="36"/>
        <v>6.5</v>
      </c>
      <c r="KU11" s="28">
        <f t="shared" si="37"/>
        <v>6.5</v>
      </c>
      <c r="KV11" s="26" t="str">
        <f t="shared" si="166"/>
        <v>6.5</v>
      </c>
      <c r="KW11" s="32" t="str">
        <f t="shared" si="228"/>
        <v>C+</v>
      </c>
      <c r="KX11" s="30">
        <f t="shared" si="38"/>
        <v>2.5</v>
      </c>
      <c r="KY11" s="37" t="str">
        <f t="shared" si="39"/>
        <v>2.5</v>
      </c>
      <c r="KZ11" s="64">
        <v>2</v>
      </c>
      <c r="LA11" s="68">
        <v>2</v>
      </c>
      <c r="LB11" s="21">
        <v>6.7</v>
      </c>
      <c r="LC11" s="24">
        <v>4</v>
      </c>
      <c r="LD11" s="25"/>
      <c r="LE11" s="19">
        <f t="shared" si="209"/>
        <v>5.0999999999999996</v>
      </c>
      <c r="LF11" s="26">
        <f t="shared" si="167"/>
        <v>5.0999999999999996</v>
      </c>
      <c r="LG11" s="26" t="str">
        <f t="shared" si="229"/>
        <v>5.1</v>
      </c>
      <c r="LH11" s="32" t="str">
        <f t="shared" si="168"/>
        <v>D+</v>
      </c>
      <c r="LI11" s="30">
        <f t="shared" si="169"/>
        <v>1.5</v>
      </c>
      <c r="LJ11" s="37" t="str">
        <f t="shared" si="170"/>
        <v>1.5</v>
      </c>
      <c r="LK11" s="62">
        <v>3</v>
      </c>
      <c r="LL11" s="279">
        <v>3</v>
      </c>
      <c r="LM11" s="85">
        <f t="shared" si="171"/>
        <v>18</v>
      </c>
      <c r="LN11" s="86">
        <f t="shared" si="172"/>
        <v>5.3555555555555552</v>
      </c>
      <c r="LO11" s="124" t="str">
        <f t="shared" si="173"/>
        <v>5.36</v>
      </c>
      <c r="LP11" s="86">
        <f t="shared" si="174"/>
        <v>1.6666666666666667</v>
      </c>
      <c r="LQ11" s="124" t="str">
        <f t="shared" si="175"/>
        <v>1.67</v>
      </c>
      <c r="LR11" s="330" t="str">
        <f t="shared" si="176"/>
        <v>Lên lớp</v>
      </c>
      <c r="LS11" s="331">
        <f t="shared" si="177"/>
        <v>18</v>
      </c>
      <c r="LT11" s="332">
        <f t="shared" si="178"/>
        <v>5.3555555555555552</v>
      </c>
      <c r="LU11" s="332">
        <f t="shared" si="179"/>
        <v>1.6666666666666667</v>
      </c>
      <c r="LV11" s="334">
        <f t="shared" si="180"/>
        <v>55</v>
      </c>
      <c r="LW11" s="335">
        <f t="shared" si="181"/>
        <v>52</v>
      </c>
      <c r="LX11" s="336">
        <f t="shared" si="182"/>
        <v>5.6432692307692305</v>
      </c>
      <c r="LY11" s="337">
        <f t="shared" si="183"/>
        <v>1.8269230769230769</v>
      </c>
      <c r="LZ11" s="336" t="str">
        <f t="shared" si="184"/>
        <v>1.83</v>
      </c>
      <c r="MA11" s="330" t="str">
        <f t="shared" si="185"/>
        <v>Lên lớp</v>
      </c>
    </row>
    <row r="12" spans="1:339" s="233" customFormat="1" ht="18">
      <c r="A12" s="10">
        <v>11</v>
      </c>
      <c r="B12" s="76" t="s">
        <v>90</v>
      </c>
      <c r="C12" s="77" t="s">
        <v>157</v>
      </c>
      <c r="D12" s="78" t="s">
        <v>18</v>
      </c>
      <c r="E12" s="79" t="s">
        <v>158</v>
      </c>
      <c r="F12" s="50"/>
      <c r="G12" s="80" t="s">
        <v>502</v>
      </c>
      <c r="H12" s="50" t="s">
        <v>17</v>
      </c>
      <c r="I12" s="82" t="s">
        <v>534</v>
      </c>
      <c r="J12" s="82" t="s">
        <v>777</v>
      </c>
      <c r="K12" s="12">
        <v>8.8000000000000007</v>
      </c>
      <c r="L12" s="28" t="str">
        <f t="shared" si="40"/>
        <v>8.8</v>
      </c>
      <c r="M12" s="32" t="str">
        <f t="shared" ref="M12:M13" si="245">IF(K12&gt;=8.5,"A",IF(K12&gt;=8,"B+",IF(K12&gt;=7,"B",IF(K12&gt;=6.5,"C+",IF(K12&gt;=5.5,"C",IF(K12&gt;=5,"D+",IF(K12&gt;=4,"D","F")))))))</f>
        <v>A</v>
      </c>
      <c r="N12" s="39">
        <f t="shared" ref="N12:N13" si="246">IF(M12="A",4,IF(M12="B+",3.5,IF(M12="B",3,IF(M12="C+",2.5,IF(M12="C",2,IF(M12="D+",1.5,IF(M12="D",1,0)))))))</f>
        <v>4</v>
      </c>
      <c r="O12" s="37" t="str">
        <f t="shared" si="43"/>
        <v>4.0</v>
      </c>
      <c r="P12" s="11">
        <v>2</v>
      </c>
      <c r="Q12" s="16">
        <v>6</v>
      </c>
      <c r="R12" s="28" t="str">
        <f t="shared" si="44"/>
        <v>6.0</v>
      </c>
      <c r="S12" s="32" t="str">
        <f t="shared" ref="S12:S13" si="247">IF(Q12&gt;=8.5,"A",IF(Q12&gt;=8,"B+",IF(Q12&gt;=7,"B",IF(Q12&gt;=6.5,"C+",IF(Q12&gt;=5.5,"C",IF(Q12&gt;=5,"D+",IF(Q12&gt;=4,"D","F")))))))</f>
        <v>C</v>
      </c>
      <c r="T12" s="39">
        <f t="shared" ref="T12:T13" si="248">IF(S12="A",4,IF(S12="B+",3.5,IF(S12="B",3,IF(S12="C+",2.5,IF(S12="C",2,IF(S12="D+",1.5,IF(S12="D",1,0)))))))</f>
        <v>2</v>
      </c>
      <c r="U12" s="37" t="str">
        <f t="shared" si="47"/>
        <v>2.0</v>
      </c>
      <c r="V12" s="11">
        <v>3</v>
      </c>
      <c r="W12" s="21">
        <v>6.7</v>
      </c>
      <c r="X12" s="24">
        <v>5</v>
      </c>
      <c r="Y12" s="25"/>
      <c r="Z12" s="27">
        <f t="shared" si="4"/>
        <v>5.7</v>
      </c>
      <c r="AA12" s="28">
        <f t="shared" si="5"/>
        <v>5.7</v>
      </c>
      <c r="AB12" s="28" t="str">
        <f t="shared" si="48"/>
        <v>5.7</v>
      </c>
      <c r="AC12" s="32" t="str">
        <f t="shared" si="49"/>
        <v>C</v>
      </c>
      <c r="AD12" s="30">
        <f t="shared" si="214"/>
        <v>2</v>
      </c>
      <c r="AE12" s="37" t="str">
        <f t="shared" si="51"/>
        <v>2.0</v>
      </c>
      <c r="AF12" s="64">
        <v>4</v>
      </c>
      <c r="AG12" s="68">
        <v>4</v>
      </c>
      <c r="AH12" s="21">
        <v>8</v>
      </c>
      <c r="AI12" s="24">
        <v>8</v>
      </c>
      <c r="AJ12" s="25"/>
      <c r="AK12" s="27">
        <f t="shared" si="186"/>
        <v>8</v>
      </c>
      <c r="AL12" s="28">
        <f t="shared" si="187"/>
        <v>8</v>
      </c>
      <c r="AM12" s="28" t="str">
        <f t="shared" si="54"/>
        <v>8.0</v>
      </c>
      <c r="AN12" s="32" t="str">
        <f t="shared" si="231"/>
        <v>B+</v>
      </c>
      <c r="AO12" s="30">
        <f t="shared" si="232"/>
        <v>3.5</v>
      </c>
      <c r="AP12" s="37" t="str">
        <f t="shared" si="57"/>
        <v>3.5</v>
      </c>
      <c r="AQ12" s="71">
        <v>2</v>
      </c>
      <c r="AR12" s="73">
        <v>2</v>
      </c>
      <c r="AS12" s="21">
        <v>7.5</v>
      </c>
      <c r="AT12" s="24">
        <v>7</v>
      </c>
      <c r="AU12" s="25"/>
      <c r="AV12" s="27">
        <f t="shared" si="188"/>
        <v>7.2</v>
      </c>
      <c r="AW12" s="28">
        <f t="shared" si="189"/>
        <v>7.2</v>
      </c>
      <c r="AX12" s="28" t="str">
        <f t="shared" si="60"/>
        <v>7.2</v>
      </c>
      <c r="AY12" s="32" t="str">
        <f t="shared" si="190"/>
        <v>B</v>
      </c>
      <c r="AZ12" s="30">
        <f t="shared" ref="AZ12:AZ29" si="249">IF(AY12="A",4,IF(AY12="B+",3.5,IF(AY12="B",3,IF(AY12="C+",2.5,IF(AY12="C",2,IF(AY12="D+",1.5,IF(AY12="D",1,0)))))))</f>
        <v>3</v>
      </c>
      <c r="BA12" s="37" t="str">
        <f t="shared" si="63"/>
        <v>3.0</v>
      </c>
      <c r="BB12" s="64">
        <v>3</v>
      </c>
      <c r="BC12" s="68">
        <v>3</v>
      </c>
      <c r="BD12" s="21">
        <v>7.4</v>
      </c>
      <c r="BE12" s="24">
        <v>5</v>
      </c>
      <c r="BF12" s="25"/>
      <c r="BG12" s="27">
        <f t="shared" ref="BG12:BG29" si="250">ROUND((BD12*0.4+BE12*0.6),1)</f>
        <v>6</v>
      </c>
      <c r="BH12" s="28">
        <f t="shared" ref="BH12:BH29" si="251">ROUND(MAX((BD12*0.4+BE12*0.6),(BD12*0.4+BF12*0.6)),1)</f>
        <v>6</v>
      </c>
      <c r="BI12" s="28" t="str">
        <f t="shared" si="64"/>
        <v>6.0</v>
      </c>
      <c r="BJ12" s="32" t="str">
        <f t="shared" ref="BJ12:BJ29" si="252">IF(BH12&gt;=8.5,"A",IF(BH12&gt;=8,"B+",IF(BH12&gt;=7,"B",IF(BH12&gt;=6.5,"C+",IF(BH12&gt;=5.5,"C",IF(BH12&gt;=5,"D+",IF(BH12&gt;=4,"D","F")))))))</f>
        <v>C</v>
      </c>
      <c r="BK12" s="30">
        <f t="shared" ref="BK12:BK29" si="253">IF(BJ12="A",4,IF(BJ12="B+",3.5,IF(BJ12="B",3,IF(BJ12="C+",2.5,IF(BJ12="C",2,IF(BJ12="D+",1.5,IF(BJ12="D",1,0)))))))</f>
        <v>2</v>
      </c>
      <c r="BL12" s="37" t="str">
        <f t="shared" si="67"/>
        <v>2.0</v>
      </c>
      <c r="BM12" s="64">
        <v>3</v>
      </c>
      <c r="BN12" s="68">
        <v>3</v>
      </c>
      <c r="BO12" s="21">
        <v>6.7</v>
      </c>
      <c r="BP12" s="24">
        <v>6</v>
      </c>
      <c r="BQ12" s="25"/>
      <c r="BR12" s="27">
        <f t="shared" ref="BR12:BR29" si="254">ROUND((BO12*0.4+BP12*0.6),1)</f>
        <v>6.3</v>
      </c>
      <c r="BS12" s="28">
        <f t="shared" ref="BS12:BS29" si="255">ROUND(MAX((BO12*0.4+BP12*0.6),(BO12*0.4+BQ12*0.6)),1)</f>
        <v>6.3</v>
      </c>
      <c r="BT12" s="28" t="str">
        <f t="shared" si="68"/>
        <v>6.3</v>
      </c>
      <c r="BU12" s="32" t="str">
        <f t="shared" ref="BU12:BU29" si="256">IF(BS12&gt;=8.5,"A",IF(BS12&gt;=8,"B+",IF(BS12&gt;=7,"B",IF(BS12&gt;=6.5,"C+",IF(BS12&gt;=5.5,"C",IF(BS12&gt;=5,"D+",IF(BS12&gt;=4,"D","F")))))))</f>
        <v>C</v>
      </c>
      <c r="BV12" s="66">
        <f t="shared" ref="BV12:BV29" si="257">IF(BU12="A",4,IF(BU12="B+",3.5,IF(BU12="B",3,IF(BU12="C+",2.5,IF(BU12="C",2,IF(BU12="D+",1.5,IF(BU12="D",1,0)))))))</f>
        <v>2</v>
      </c>
      <c r="BW12" s="37" t="str">
        <f t="shared" si="69"/>
        <v>2.0</v>
      </c>
      <c r="BX12" s="64">
        <v>2</v>
      </c>
      <c r="BY12" s="75">
        <v>2</v>
      </c>
      <c r="BZ12" s="21">
        <v>8.3000000000000007</v>
      </c>
      <c r="CA12" s="24">
        <v>7</v>
      </c>
      <c r="CB12" s="25"/>
      <c r="CC12" s="27">
        <f t="shared" si="241"/>
        <v>7.5</v>
      </c>
      <c r="CD12" s="28">
        <f t="shared" si="242"/>
        <v>7.5</v>
      </c>
      <c r="CE12" s="28" t="str">
        <f t="shared" si="70"/>
        <v>7.5</v>
      </c>
      <c r="CF12" s="32" t="str">
        <f t="shared" si="243"/>
        <v>B</v>
      </c>
      <c r="CG12" s="30">
        <f t="shared" si="244"/>
        <v>3</v>
      </c>
      <c r="CH12" s="37" t="str">
        <f t="shared" si="73"/>
        <v>3.0</v>
      </c>
      <c r="CI12" s="64">
        <v>3</v>
      </c>
      <c r="CJ12" s="68">
        <v>3</v>
      </c>
      <c r="CK12" s="85">
        <f t="shared" si="74"/>
        <v>17</v>
      </c>
      <c r="CL12" s="86">
        <f t="shared" si="16"/>
        <v>6.6764705882352944</v>
      </c>
      <c r="CM12" s="124" t="str">
        <f t="shared" si="75"/>
        <v>6.68</v>
      </c>
      <c r="CN12" s="86">
        <f t="shared" si="17"/>
        <v>2.5294117647058822</v>
      </c>
      <c r="CO12" s="124" t="str">
        <f t="shared" si="76"/>
        <v>2.53</v>
      </c>
      <c r="CP12" s="52" t="str">
        <f t="shared" si="191"/>
        <v>Lên lớp</v>
      </c>
      <c r="CQ12" s="52">
        <f t="shared" si="18"/>
        <v>17</v>
      </c>
      <c r="CR12" s="86">
        <f t="shared" si="19"/>
        <v>6.6764705882352944</v>
      </c>
      <c r="CS12" s="127" t="str">
        <f t="shared" si="77"/>
        <v>6.68</v>
      </c>
      <c r="CT12" s="86">
        <f t="shared" si="20"/>
        <v>2.5294117647058822</v>
      </c>
      <c r="CU12" s="127" t="str">
        <f t="shared" si="78"/>
        <v>2.53</v>
      </c>
      <c r="CV12" s="52" t="str">
        <f t="shared" si="230"/>
        <v>Lên lớp</v>
      </c>
      <c r="CW12" s="232">
        <v>7.4</v>
      </c>
      <c r="CX12" s="52">
        <v>6</v>
      </c>
      <c r="CY12" s="52"/>
      <c r="CZ12" s="27">
        <f t="shared" si="79"/>
        <v>6.6</v>
      </c>
      <c r="DA12" s="28">
        <f t="shared" si="80"/>
        <v>6.6</v>
      </c>
      <c r="DB12" s="29" t="str">
        <f t="shared" si="81"/>
        <v>6.6</v>
      </c>
      <c r="DC12" s="32" t="str">
        <f t="shared" si="82"/>
        <v>C+</v>
      </c>
      <c r="DD12" s="30">
        <f t="shared" si="83"/>
        <v>2.5</v>
      </c>
      <c r="DE12" s="29" t="str">
        <f t="shared" si="84"/>
        <v>2.5</v>
      </c>
      <c r="DF12" s="71"/>
      <c r="DG12" s="203"/>
      <c r="DH12" s="229">
        <v>6.2</v>
      </c>
      <c r="DI12" s="230">
        <v>6</v>
      </c>
      <c r="DJ12" s="230"/>
      <c r="DK12" s="27">
        <f t="shared" si="85"/>
        <v>6.1</v>
      </c>
      <c r="DL12" s="28">
        <f t="shared" si="86"/>
        <v>6.1</v>
      </c>
      <c r="DM12" s="30" t="str">
        <f t="shared" si="87"/>
        <v>6.1</v>
      </c>
      <c r="DN12" s="32" t="str">
        <f t="shared" si="88"/>
        <v>C</v>
      </c>
      <c r="DO12" s="30">
        <f t="shared" si="89"/>
        <v>2</v>
      </c>
      <c r="DP12" s="30" t="str">
        <f t="shared" si="90"/>
        <v>2.0</v>
      </c>
      <c r="DQ12" s="71"/>
      <c r="DR12" s="203"/>
      <c r="DS12" s="204">
        <f t="shared" si="91"/>
        <v>6.35</v>
      </c>
      <c r="DT12" s="30" t="str">
        <f t="shared" si="92"/>
        <v>6.4</v>
      </c>
      <c r="DU12" s="32" t="str">
        <f t="shared" si="93"/>
        <v>C</v>
      </c>
      <c r="DV12" s="30">
        <f t="shared" si="94"/>
        <v>2</v>
      </c>
      <c r="DW12" s="30" t="str">
        <f t="shared" si="95"/>
        <v>2.0</v>
      </c>
      <c r="DX12" s="71">
        <v>3</v>
      </c>
      <c r="DY12" s="203">
        <v>3</v>
      </c>
      <c r="DZ12" s="232">
        <v>6.4</v>
      </c>
      <c r="EA12" s="52">
        <v>5</v>
      </c>
      <c r="EB12" s="52"/>
      <c r="EC12" s="27">
        <f t="shared" si="96"/>
        <v>5.6</v>
      </c>
      <c r="ED12" s="28">
        <f t="shared" si="97"/>
        <v>5.6</v>
      </c>
      <c r="EE12" s="29" t="str">
        <f t="shared" si="98"/>
        <v>5.6</v>
      </c>
      <c r="EF12" s="32" t="str">
        <f t="shared" si="99"/>
        <v>C</v>
      </c>
      <c r="EG12" s="29">
        <f t="shared" si="100"/>
        <v>2</v>
      </c>
      <c r="EH12" s="29" t="str">
        <f t="shared" si="101"/>
        <v>2.0</v>
      </c>
      <c r="EI12" s="71">
        <v>3</v>
      </c>
      <c r="EJ12" s="203">
        <v>3</v>
      </c>
      <c r="EK12" s="232">
        <v>7.3</v>
      </c>
      <c r="EL12" s="52">
        <v>8</v>
      </c>
      <c r="EM12" s="52"/>
      <c r="EN12" s="27">
        <f t="shared" si="102"/>
        <v>7.7</v>
      </c>
      <c r="EO12" s="28">
        <f t="shared" si="103"/>
        <v>7.7</v>
      </c>
      <c r="EP12" s="29" t="str">
        <f t="shared" si="104"/>
        <v>7.7</v>
      </c>
      <c r="EQ12" s="32" t="str">
        <f t="shared" si="105"/>
        <v>B</v>
      </c>
      <c r="ER12" s="30">
        <f t="shared" si="106"/>
        <v>3</v>
      </c>
      <c r="ES12" s="29" t="str">
        <f t="shared" si="107"/>
        <v>3.0</v>
      </c>
      <c r="ET12" s="71">
        <v>3</v>
      </c>
      <c r="EU12" s="203">
        <v>3</v>
      </c>
      <c r="EV12" s="232">
        <v>9</v>
      </c>
      <c r="EW12" s="52">
        <v>10</v>
      </c>
      <c r="EX12" s="52"/>
      <c r="EY12" s="27">
        <f t="shared" si="108"/>
        <v>9.6</v>
      </c>
      <c r="EZ12" s="28">
        <f t="shared" si="109"/>
        <v>9.6</v>
      </c>
      <c r="FA12" s="29" t="str">
        <f t="shared" si="110"/>
        <v>9.6</v>
      </c>
      <c r="FB12" s="32" t="str">
        <f t="shared" si="111"/>
        <v>A</v>
      </c>
      <c r="FC12" s="30">
        <f t="shared" si="112"/>
        <v>4</v>
      </c>
      <c r="FD12" s="29" t="str">
        <f t="shared" si="113"/>
        <v>4.0</v>
      </c>
      <c r="FE12" s="71">
        <v>2</v>
      </c>
      <c r="FF12" s="203">
        <v>2</v>
      </c>
      <c r="FG12" s="232">
        <v>9.3000000000000007</v>
      </c>
      <c r="FH12" s="52">
        <v>8</v>
      </c>
      <c r="FI12" s="52"/>
      <c r="FJ12" s="27">
        <f t="shared" si="114"/>
        <v>8.5</v>
      </c>
      <c r="FK12" s="28">
        <f t="shared" si="115"/>
        <v>8.5</v>
      </c>
      <c r="FL12" s="29" t="str">
        <f t="shared" si="116"/>
        <v>8.5</v>
      </c>
      <c r="FM12" s="32" t="str">
        <f t="shared" si="117"/>
        <v>A</v>
      </c>
      <c r="FN12" s="30">
        <f t="shared" si="118"/>
        <v>4</v>
      </c>
      <c r="FO12" s="29" t="str">
        <f t="shared" si="119"/>
        <v>4.0</v>
      </c>
      <c r="FP12" s="71">
        <v>3</v>
      </c>
      <c r="FQ12" s="203">
        <v>3</v>
      </c>
      <c r="FR12" s="229">
        <v>7.3</v>
      </c>
      <c r="FS12" s="52">
        <v>9</v>
      </c>
      <c r="FT12" s="52"/>
      <c r="FU12" s="27">
        <f t="shared" si="120"/>
        <v>8.3000000000000007</v>
      </c>
      <c r="FV12" s="28">
        <f t="shared" si="121"/>
        <v>8.3000000000000007</v>
      </c>
      <c r="FW12" s="29" t="str">
        <f t="shared" si="122"/>
        <v>8.3</v>
      </c>
      <c r="FX12" s="32" t="str">
        <f t="shared" si="123"/>
        <v>B+</v>
      </c>
      <c r="FY12" s="30">
        <f t="shared" si="124"/>
        <v>3.5</v>
      </c>
      <c r="FZ12" s="29" t="str">
        <f t="shared" si="125"/>
        <v>3.5</v>
      </c>
      <c r="GA12" s="71">
        <v>2</v>
      </c>
      <c r="GB12" s="203">
        <v>2</v>
      </c>
      <c r="GC12" s="232">
        <v>8</v>
      </c>
      <c r="GD12" s="52">
        <v>8</v>
      </c>
      <c r="GE12" s="52"/>
      <c r="GF12" s="27">
        <f t="shared" si="126"/>
        <v>8</v>
      </c>
      <c r="GG12" s="28">
        <f t="shared" si="127"/>
        <v>8</v>
      </c>
      <c r="GH12" s="29" t="str">
        <f t="shared" si="128"/>
        <v>8.0</v>
      </c>
      <c r="GI12" s="32" t="str">
        <f t="shared" si="129"/>
        <v>B+</v>
      </c>
      <c r="GJ12" s="30">
        <f t="shared" si="130"/>
        <v>3.5</v>
      </c>
      <c r="GK12" s="29" t="str">
        <f t="shared" si="131"/>
        <v>3.5</v>
      </c>
      <c r="GL12" s="71">
        <v>2</v>
      </c>
      <c r="GM12" s="203">
        <v>2</v>
      </c>
      <c r="GN12" s="232">
        <v>7.3</v>
      </c>
      <c r="GO12" s="52">
        <v>6</v>
      </c>
      <c r="GP12" s="52"/>
      <c r="GQ12" s="27">
        <f t="shared" si="132"/>
        <v>6.5</v>
      </c>
      <c r="GR12" s="28">
        <f t="shared" si="133"/>
        <v>6.5</v>
      </c>
      <c r="GS12" s="29" t="str">
        <f t="shared" si="192"/>
        <v>6.5</v>
      </c>
      <c r="GT12" s="32" t="str">
        <f t="shared" si="134"/>
        <v>C+</v>
      </c>
      <c r="GU12" s="30">
        <f t="shared" si="135"/>
        <v>2.5</v>
      </c>
      <c r="GV12" s="29" t="str">
        <f t="shared" si="136"/>
        <v>2.5</v>
      </c>
      <c r="GW12" s="71">
        <v>2</v>
      </c>
      <c r="GX12" s="203">
        <v>2</v>
      </c>
      <c r="GY12" s="85">
        <f t="shared" si="137"/>
        <v>20</v>
      </c>
      <c r="GZ12" s="86">
        <f t="shared" si="138"/>
        <v>7.4625000000000004</v>
      </c>
      <c r="HA12" s="124" t="str">
        <f t="shared" si="139"/>
        <v>7.46</v>
      </c>
      <c r="HB12" s="86">
        <f t="shared" si="140"/>
        <v>3</v>
      </c>
      <c r="HC12" s="124" t="str">
        <f t="shared" si="141"/>
        <v>3.00</v>
      </c>
      <c r="HD12" s="52" t="str">
        <f t="shared" si="142"/>
        <v>Lên lớp</v>
      </c>
      <c r="HE12" s="52">
        <f t="shared" si="143"/>
        <v>20</v>
      </c>
      <c r="HF12" s="86">
        <f t="shared" si="144"/>
        <v>7.4625000000000004</v>
      </c>
      <c r="HG12" s="127" t="str">
        <f t="shared" si="145"/>
        <v>7.46</v>
      </c>
      <c r="HH12" s="86">
        <f t="shared" si="146"/>
        <v>3</v>
      </c>
      <c r="HI12" s="127" t="str">
        <f t="shared" si="147"/>
        <v>3.00</v>
      </c>
      <c r="HJ12" s="227">
        <f t="shared" si="148"/>
        <v>37</v>
      </c>
      <c r="HK12" s="58">
        <f t="shared" si="149"/>
        <v>37</v>
      </c>
      <c r="HL12" s="228">
        <f t="shared" si="23"/>
        <v>7.1013513513513518</v>
      </c>
      <c r="HM12" s="127" t="str">
        <f t="shared" si="150"/>
        <v>7.10</v>
      </c>
      <c r="HN12" s="228">
        <f t="shared" si="24"/>
        <v>2.7837837837837838</v>
      </c>
      <c r="HO12" s="127" t="str">
        <f t="shared" si="151"/>
        <v>2.78</v>
      </c>
      <c r="HP12" s="52" t="str">
        <f t="shared" si="25"/>
        <v>Lên lớp</v>
      </c>
      <c r="HQ12" s="58" t="s">
        <v>986</v>
      </c>
      <c r="HR12" s="115">
        <v>8</v>
      </c>
      <c r="HS12" s="116">
        <v>0</v>
      </c>
      <c r="HT12" s="128">
        <v>0</v>
      </c>
      <c r="HU12" s="27">
        <f t="shared" si="193"/>
        <v>3.2</v>
      </c>
      <c r="HV12" s="282">
        <f t="shared" si="194"/>
        <v>3.2</v>
      </c>
      <c r="HW12" s="28" t="str">
        <f t="shared" si="226"/>
        <v>3.2</v>
      </c>
      <c r="HX12" s="283" t="str">
        <f t="shared" si="195"/>
        <v>F</v>
      </c>
      <c r="HY12" s="281">
        <f t="shared" si="196"/>
        <v>0</v>
      </c>
      <c r="HZ12" s="44" t="str">
        <f t="shared" si="197"/>
        <v>0.0</v>
      </c>
      <c r="IA12" s="64">
        <v>3</v>
      </c>
      <c r="IB12" s="68">
        <v>3</v>
      </c>
      <c r="IC12" s="21">
        <v>0</v>
      </c>
      <c r="ID12" s="24"/>
      <c r="IE12" s="25"/>
      <c r="IF12" s="27">
        <f t="shared" si="198"/>
        <v>0</v>
      </c>
      <c r="IG12" s="282">
        <f t="shared" si="199"/>
        <v>0</v>
      </c>
      <c r="IH12" s="26" t="str">
        <f t="shared" si="227"/>
        <v>0.0</v>
      </c>
      <c r="II12" s="283" t="str">
        <f t="shared" si="200"/>
        <v>F</v>
      </c>
      <c r="IJ12" s="281">
        <f t="shared" si="201"/>
        <v>0</v>
      </c>
      <c r="IK12" s="44" t="str">
        <f t="shared" si="202"/>
        <v>0.0</v>
      </c>
      <c r="IL12" s="64">
        <v>1</v>
      </c>
      <c r="IM12" s="68"/>
      <c r="IN12" s="115">
        <v>8</v>
      </c>
      <c r="IO12" s="116">
        <v>0</v>
      </c>
      <c r="IP12" s="128">
        <v>0</v>
      </c>
      <c r="IQ12" s="27">
        <f t="shared" si="203"/>
        <v>3.2</v>
      </c>
      <c r="IR12" s="28">
        <f t="shared" si="204"/>
        <v>3.2</v>
      </c>
      <c r="IS12" s="26" t="str">
        <f t="shared" si="205"/>
        <v>3.2</v>
      </c>
      <c r="IT12" s="32" t="str">
        <f t="shared" si="206"/>
        <v>F</v>
      </c>
      <c r="IU12" s="30">
        <f t="shared" si="207"/>
        <v>0</v>
      </c>
      <c r="IV12" s="37" t="str">
        <f t="shared" si="208"/>
        <v>0.0</v>
      </c>
      <c r="IW12" s="64">
        <v>2</v>
      </c>
      <c r="IX12" s="68"/>
      <c r="IY12" s="115">
        <v>6.8</v>
      </c>
      <c r="IZ12" s="116">
        <v>0</v>
      </c>
      <c r="JA12" s="25">
        <v>0</v>
      </c>
      <c r="JB12" s="19">
        <f t="shared" si="152"/>
        <v>2.7</v>
      </c>
      <c r="JC12" s="26">
        <f t="shared" si="153"/>
        <v>2.7</v>
      </c>
      <c r="JD12" s="26" t="str">
        <f t="shared" si="154"/>
        <v>2.7</v>
      </c>
      <c r="JE12" s="32" t="str">
        <f t="shared" si="155"/>
        <v>F</v>
      </c>
      <c r="JF12" s="30">
        <f t="shared" si="156"/>
        <v>0</v>
      </c>
      <c r="JG12" s="37" t="str">
        <f t="shared" si="157"/>
        <v>0.0</v>
      </c>
      <c r="JH12" s="64">
        <v>2</v>
      </c>
      <c r="JI12" s="68"/>
      <c r="JJ12" s="96">
        <v>3.6</v>
      </c>
      <c r="JK12" s="106"/>
      <c r="JL12" s="285"/>
      <c r="JM12" s="19">
        <f t="shared" si="158"/>
        <v>1.4</v>
      </c>
      <c r="JN12" s="26">
        <f t="shared" si="159"/>
        <v>1.4</v>
      </c>
      <c r="JO12" s="26" t="str">
        <f t="shared" si="160"/>
        <v>1.4</v>
      </c>
      <c r="JP12" s="32" t="str">
        <f t="shared" si="161"/>
        <v>F</v>
      </c>
      <c r="JQ12" s="30">
        <f t="shared" si="162"/>
        <v>0</v>
      </c>
      <c r="JR12" s="37" t="str">
        <f t="shared" si="163"/>
        <v>0.0</v>
      </c>
      <c r="JS12" s="64">
        <v>1</v>
      </c>
      <c r="JT12" s="68"/>
      <c r="JU12" s="96">
        <v>0</v>
      </c>
      <c r="JV12" s="106">
        <v>0</v>
      </c>
      <c r="JW12" s="285"/>
      <c r="JX12" s="27">
        <f t="shared" si="26"/>
        <v>0</v>
      </c>
      <c r="JY12" s="28">
        <f t="shared" si="27"/>
        <v>0</v>
      </c>
      <c r="JZ12" s="26" t="str">
        <f t="shared" si="164"/>
        <v>0.0</v>
      </c>
      <c r="KA12" s="32" t="str">
        <f t="shared" si="28"/>
        <v>F</v>
      </c>
      <c r="KB12" s="30">
        <f t="shared" si="29"/>
        <v>0</v>
      </c>
      <c r="KC12" s="37" t="str">
        <f t="shared" si="30"/>
        <v>0.0</v>
      </c>
      <c r="KD12" s="64">
        <v>2</v>
      </c>
      <c r="KE12" s="68"/>
      <c r="KF12" s="96">
        <v>0</v>
      </c>
      <c r="KG12" s="106"/>
      <c r="KH12" s="285"/>
      <c r="KI12" s="27">
        <f t="shared" si="31"/>
        <v>0</v>
      </c>
      <c r="KJ12" s="28">
        <f t="shared" si="32"/>
        <v>0</v>
      </c>
      <c r="KK12" s="26" t="str">
        <f t="shared" si="165"/>
        <v>0.0</v>
      </c>
      <c r="KL12" s="32" t="str">
        <f t="shared" si="33"/>
        <v>F</v>
      </c>
      <c r="KM12" s="30">
        <f t="shared" si="34"/>
        <v>0</v>
      </c>
      <c r="KN12" s="37" t="str">
        <f t="shared" si="35"/>
        <v>0.0</v>
      </c>
      <c r="KO12" s="64">
        <v>2</v>
      </c>
      <c r="KP12" s="68"/>
      <c r="KQ12" s="98">
        <v>0</v>
      </c>
      <c r="KR12" s="99"/>
      <c r="KS12" s="187"/>
      <c r="KT12" s="27">
        <f t="shared" si="36"/>
        <v>0</v>
      </c>
      <c r="KU12" s="28">
        <f t="shared" si="37"/>
        <v>0</v>
      </c>
      <c r="KV12" s="28" t="str">
        <f t="shared" si="166"/>
        <v>0.0</v>
      </c>
      <c r="KW12" s="32" t="str">
        <f t="shared" si="228"/>
        <v>F</v>
      </c>
      <c r="KX12" s="30">
        <f t="shared" si="38"/>
        <v>0</v>
      </c>
      <c r="KY12" s="37" t="str">
        <f t="shared" si="39"/>
        <v>0.0</v>
      </c>
      <c r="KZ12" s="64">
        <v>2</v>
      </c>
      <c r="LA12" s="68"/>
      <c r="LB12" s="21">
        <v>2.6</v>
      </c>
      <c r="LC12" s="24"/>
      <c r="LD12" s="25"/>
      <c r="LE12" s="19">
        <f t="shared" si="209"/>
        <v>1</v>
      </c>
      <c r="LF12" s="26">
        <f t="shared" si="167"/>
        <v>1</v>
      </c>
      <c r="LG12" s="26" t="str">
        <f t="shared" si="229"/>
        <v>1.0</v>
      </c>
      <c r="LH12" s="32" t="str">
        <f t="shared" si="168"/>
        <v>F</v>
      </c>
      <c r="LI12" s="30">
        <f t="shared" si="169"/>
        <v>0</v>
      </c>
      <c r="LJ12" s="37" t="str">
        <f t="shared" si="170"/>
        <v>0.0</v>
      </c>
      <c r="LK12" s="62">
        <v>3</v>
      </c>
      <c r="LL12" s="279"/>
      <c r="LM12" s="85">
        <f t="shared" si="171"/>
        <v>18</v>
      </c>
      <c r="LN12" s="86">
        <f t="shared" si="172"/>
        <v>1.4333333333333331</v>
      </c>
      <c r="LO12" s="124" t="str">
        <f t="shared" si="173"/>
        <v>1.43</v>
      </c>
      <c r="LP12" s="86">
        <f t="shared" si="174"/>
        <v>0</v>
      </c>
      <c r="LQ12" s="124" t="str">
        <f t="shared" si="175"/>
        <v>0.00</v>
      </c>
      <c r="LR12" s="330" t="str">
        <f t="shared" si="176"/>
        <v>Cảnh báo KQHT</v>
      </c>
      <c r="LS12" s="331">
        <f t="shared" si="177"/>
        <v>3</v>
      </c>
      <c r="LT12" s="332">
        <f t="shared" si="178"/>
        <v>3.2000000000000006</v>
      </c>
      <c r="LU12" s="332">
        <f t="shared" si="179"/>
        <v>0</v>
      </c>
      <c r="LV12" s="334">
        <f t="shared" si="180"/>
        <v>55</v>
      </c>
      <c r="LW12" s="335">
        <f t="shared" si="181"/>
        <v>40</v>
      </c>
      <c r="LX12" s="336">
        <f t="shared" si="182"/>
        <v>6.8087500000000007</v>
      </c>
      <c r="LY12" s="337">
        <f t="shared" si="183"/>
        <v>2.5750000000000002</v>
      </c>
      <c r="LZ12" s="336" t="str">
        <f t="shared" si="184"/>
        <v>2.58</v>
      </c>
      <c r="MA12" s="330" t="str">
        <f t="shared" si="185"/>
        <v>Lên lớp</v>
      </c>
    </row>
    <row r="13" spans="1:339" s="233" customFormat="1" ht="18">
      <c r="A13" s="10">
        <v>12</v>
      </c>
      <c r="B13" s="76" t="s">
        <v>90</v>
      </c>
      <c r="C13" s="77" t="s">
        <v>159</v>
      </c>
      <c r="D13" s="78" t="s">
        <v>145</v>
      </c>
      <c r="E13" s="79" t="s">
        <v>160</v>
      </c>
      <c r="F13" s="50"/>
      <c r="G13" s="80" t="s">
        <v>503</v>
      </c>
      <c r="H13" s="50" t="s">
        <v>17</v>
      </c>
      <c r="I13" s="82" t="s">
        <v>536</v>
      </c>
      <c r="J13" s="82" t="s">
        <v>778</v>
      </c>
      <c r="K13" s="12">
        <v>6.5</v>
      </c>
      <c r="L13" s="28" t="str">
        <f t="shared" si="40"/>
        <v>6.5</v>
      </c>
      <c r="M13" s="32" t="str">
        <f t="shared" si="245"/>
        <v>C+</v>
      </c>
      <c r="N13" s="39">
        <f t="shared" si="246"/>
        <v>2.5</v>
      </c>
      <c r="O13" s="37" t="str">
        <f t="shared" si="43"/>
        <v>2.5</v>
      </c>
      <c r="P13" s="11">
        <v>2</v>
      </c>
      <c r="Q13" s="16">
        <v>6</v>
      </c>
      <c r="R13" s="28" t="str">
        <f t="shared" si="44"/>
        <v>6.0</v>
      </c>
      <c r="S13" s="32" t="str">
        <f t="shared" si="247"/>
        <v>C</v>
      </c>
      <c r="T13" s="39">
        <f t="shared" si="248"/>
        <v>2</v>
      </c>
      <c r="U13" s="37" t="str">
        <f t="shared" si="47"/>
        <v>2.0</v>
      </c>
      <c r="V13" s="11">
        <v>3</v>
      </c>
      <c r="W13" s="21">
        <v>7.7</v>
      </c>
      <c r="X13" s="24">
        <v>6</v>
      </c>
      <c r="Y13" s="25"/>
      <c r="Z13" s="27">
        <f t="shared" si="4"/>
        <v>6.7</v>
      </c>
      <c r="AA13" s="28">
        <f t="shared" si="5"/>
        <v>6.7</v>
      </c>
      <c r="AB13" s="28" t="str">
        <f t="shared" si="48"/>
        <v>6.7</v>
      </c>
      <c r="AC13" s="32" t="str">
        <f t="shared" si="49"/>
        <v>C+</v>
      </c>
      <c r="AD13" s="30">
        <f t="shared" si="214"/>
        <v>2.5</v>
      </c>
      <c r="AE13" s="37" t="str">
        <f t="shared" si="51"/>
        <v>2.5</v>
      </c>
      <c r="AF13" s="64">
        <v>4</v>
      </c>
      <c r="AG13" s="68">
        <v>4</v>
      </c>
      <c r="AH13" s="21">
        <v>8.3000000000000007</v>
      </c>
      <c r="AI13" s="24">
        <v>7</v>
      </c>
      <c r="AJ13" s="25"/>
      <c r="AK13" s="27">
        <f t="shared" si="186"/>
        <v>7.5</v>
      </c>
      <c r="AL13" s="28">
        <f t="shared" si="187"/>
        <v>7.5</v>
      </c>
      <c r="AM13" s="28" t="str">
        <f t="shared" si="54"/>
        <v>7.5</v>
      </c>
      <c r="AN13" s="32" t="str">
        <f t="shared" si="231"/>
        <v>B</v>
      </c>
      <c r="AO13" s="30">
        <f t="shared" si="232"/>
        <v>3</v>
      </c>
      <c r="AP13" s="37" t="str">
        <f t="shared" si="57"/>
        <v>3.0</v>
      </c>
      <c r="AQ13" s="71">
        <v>2</v>
      </c>
      <c r="AR13" s="73">
        <v>2</v>
      </c>
      <c r="AS13" s="21">
        <v>7</v>
      </c>
      <c r="AT13" s="24">
        <v>6</v>
      </c>
      <c r="AU13" s="25"/>
      <c r="AV13" s="27">
        <f t="shared" si="188"/>
        <v>6.4</v>
      </c>
      <c r="AW13" s="28">
        <f t="shared" si="189"/>
        <v>6.4</v>
      </c>
      <c r="AX13" s="28" t="str">
        <f t="shared" si="60"/>
        <v>6.4</v>
      </c>
      <c r="AY13" s="32" t="str">
        <f t="shared" si="190"/>
        <v>C</v>
      </c>
      <c r="AZ13" s="30">
        <f t="shared" si="249"/>
        <v>2</v>
      </c>
      <c r="BA13" s="37" t="str">
        <f t="shared" si="63"/>
        <v>2.0</v>
      </c>
      <c r="BB13" s="64">
        <v>3</v>
      </c>
      <c r="BC13" s="68">
        <v>3</v>
      </c>
      <c r="BD13" s="21">
        <v>7.4</v>
      </c>
      <c r="BE13" s="24">
        <v>7</v>
      </c>
      <c r="BF13" s="25"/>
      <c r="BG13" s="27">
        <f t="shared" si="250"/>
        <v>7.2</v>
      </c>
      <c r="BH13" s="28">
        <f t="shared" si="251"/>
        <v>7.2</v>
      </c>
      <c r="BI13" s="28" t="str">
        <f t="shared" si="64"/>
        <v>7.2</v>
      </c>
      <c r="BJ13" s="32" t="str">
        <f t="shared" si="252"/>
        <v>B</v>
      </c>
      <c r="BK13" s="30">
        <f t="shared" si="253"/>
        <v>3</v>
      </c>
      <c r="BL13" s="37" t="str">
        <f t="shared" si="67"/>
        <v>3.0</v>
      </c>
      <c r="BM13" s="64">
        <v>3</v>
      </c>
      <c r="BN13" s="68">
        <v>3</v>
      </c>
      <c r="BO13" s="21">
        <v>7.9</v>
      </c>
      <c r="BP13" s="24">
        <v>6</v>
      </c>
      <c r="BQ13" s="25"/>
      <c r="BR13" s="27">
        <f t="shared" si="254"/>
        <v>6.8</v>
      </c>
      <c r="BS13" s="28">
        <f t="shared" si="255"/>
        <v>6.8</v>
      </c>
      <c r="BT13" s="28" t="str">
        <f t="shared" si="68"/>
        <v>6.8</v>
      </c>
      <c r="BU13" s="32" t="str">
        <f t="shared" si="256"/>
        <v>C+</v>
      </c>
      <c r="BV13" s="66">
        <f t="shared" si="257"/>
        <v>2.5</v>
      </c>
      <c r="BW13" s="37" t="str">
        <f t="shared" si="69"/>
        <v>2.5</v>
      </c>
      <c r="BX13" s="64">
        <v>2</v>
      </c>
      <c r="BY13" s="75">
        <v>2</v>
      </c>
      <c r="BZ13" s="21">
        <v>7.2</v>
      </c>
      <c r="CA13" s="24">
        <v>7</v>
      </c>
      <c r="CB13" s="25"/>
      <c r="CC13" s="27">
        <f t="shared" si="241"/>
        <v>7.1</v>
      </c>
      <c r="CD13" s="28">
        <f t="shared" si="242"/>
        <v>7.1</v>
      </c>
      <c r="CE13" s="28" t="str">
        <f t="shared" si="70"/>
        <v>7.1</v>
      </c>
      <c r="CF13" s="32" t="str">
        <f t="shared" si="243"/>
        <v>B</v>
      </c>
      <c r="CG13" s="30">
        <f t="shared" si="244"/>
        <v>3</v>
      </c>
      <c r="CH13" s="37" t="str">
        <f t="shared" si="73"/>
        <v>3.0</v>
      </c>
      <c r="CI13" s="64">
        <v>3</v>
      </c>
      <c r="CJ13" s="68">
        <v>3</v>
      </c>
      <c r="CK13" s="85">
        <f t="shared" si="74"/>
        <v>17</v>
      </c>
      <c r="CL13" s="86">
        <f t="shared" si="16"/>
        <v>6.9117647058823524</v>
      </c>
      <c r="CM13" s="124" t="str">
        <f t="shared" si="75"/>
        <v>6.91</v>
      </c>
      <c r="CN13" s="86">
        <f t="shared" si="17"/>
        <v>2.6470588235294117</v>
      </c>
      <c r="CO13" s="124" t="str">
        <f t="shared" si="76"/>
        <v>2.65</v>
      </c>
      <c r="CP13" s="52" t="str">
        <f t="shared" si="191"/>
        <v>Lên lớp</v>
      </c>
      <c r="CQ13" s="52">
        <f t="shared" si="18"/>
        <v>17</v>
      </c>
      <c r="CR13" s="86">
        <f t="shared" si="19"/>
        <v>6.9117647058823524</v>
      </c>
      <c r="CS13" s="127" t="str">
        <f t="shared" si="77"/>
        <v>6.91</v>
      </c>
      <c r="CT13" s="86">
        <f t="shared" si="20"/>
        <v>2.6470588235294117</v>
      </c>
      <c r="CU13" s="127" t="str">
        <f t="shared" si="78"/>
        <v>2.65</v>
      </c>
      <c r="CV13" s="52" t="str">
        <f t="shared" si="230"/>
        <v>Lên lớp</v>
      </c>
      <c r="CW13" s="232">
        <v>8.4</v>
      </c>
      <c r="CX13" s="52">
        <v>9</v>
      </c>
      <c r="CY13" s="52"/>
      <c r="CZ13" s="27">
        <f t="shared" si="79"/>
        <v>8.8000000000000007</v>
      </c>
      <c r="DA13" s="28">
        <f t="shared" si="80"/>
        <v>8.8000000000000007</v>
      </c>
      <c r="DB13" s="29" t="str">
        <f t="shared" si="81"/>
        <v>8.8</v>
      </c>
      <c r="DC13" s="32" t="str">
        <f t="shared" si="82"/>
        <v>A</v>
      </c>
      <c r="DD13" s="30">
        <f t="shared" si="83"/>
        <v>4</v>
      </c>
      <c r="DE13" s="29" t="str">
        <f t="shared" si="84"/>
        <v>4.0</v>
      </c>
      <c r="DF13" s="71"/>
      <c r="DG13" s="203"/>
      <c r="DH13" s="229">
        <v>7.2</v>
      </c>
      <c r="DI13" s="230">
        <v>9</v>
      </c>
      <c r="DJ13" s="230"/>
      <c r="DK13" s="27">
        <f t="shared" si="85"/>
        <v>8.3000000000000007</v>
      </c>
      <c r="DL13" s="28">
        <f t="shared" si="86"/>
        <v>8.3000000000000007</v>
      </c>
      <c r="DM13" s="30" t="str">
        <f t="shared" si="87"/>
        <v>8.3</v>
      </c>
      <c r="DN13" s="32" t="str">
        <f t="shared" si="88"/>
        <v>B+</v>
      </c>
      <c r="DO13" s="30">
        <f t="shared" si="89"/>
        <v>3.5</v>
      </c>
      <c r="DP13" s="30" t="str">
        <f t="shared" si="90"/>
        <v>3.5</v>
      </c>
      <c r="DQ13" s="71"/>
      <c r="DR13" s="203"/>
      <c r="DS13" s="204">
        <f t="shared" si="91"/>
        <v>8.5500000000000007</v>
      </c>
      <c r="DT13" s="30" t="str">
        <f t="shared" si="92"/>
        <v>8.6</v>
      </c>
      <c r="DU13" s="32" t="str">
        <f t="shared" si="93"/>
        <v>A</v>
      </c>
      <c r="DV13" s="30">
        <f t="shared" si="94"/>
        <v>4</v>
      </c>
      <c r="DW13" s="30" t="str">
        <f t="shared" si="95"/>
        <v>4.0</v>
      </c>
      <c r="DX13" s="71">
        <v>3</v>
      </c>
      <c r="DY13" s="203">
        <v>3</v>
      </c>
      <c r="DZ13" s="232">
        <v>7.6</v>
      </c>
      <c r="EA13" s="52">
        <v>8</v>
      </c>
      <c r="EB13" s="52"/>
      <c r="EC13" s="27">
        <f t="shared" si="96"/>
        <v>7.8</v>
      </c>
      <c r="ED13" s="28">
        <f t="shared" si="97"/>
        <v>7.8</v>
      </c>
      <c r="EE13" s="29" t="str">
        <f t="shared" si="98"/>
        <v>7.8</v>
      </c>
      <c r="EF13" s="32" t="str">
        <f t="shared" si="99"/>
        <v>B</v>
      </c>
      <c r="EG13" s="29">
        <f t="shared" si="100"/>
        <v>3</v>
      </c>
      <c r="EH13" s="29" t="str">
        <f t="shared" si="101"/>
        <v>3.0</v>
      </c>
      <c r="EI13" s="71">
        <v>3</v>
      </c>
      <c r="EJ13" s="203">
        <v>3</v>
      </c>
      <c r="EK13" s="232">
        <v>7.6</v>
      </c>
      <c r="EL13" s="52">
        <v>9</v>
      </c>
      <c r="EM13" s="52"/>
      <c r="EN13" s="27">
        <f t="shared" si="102"/>
        <v>8.4</v>
      </c>
      <c r="EO13" s="28">
        <f t="shared" si="103"/>
        <v>8.4</v>
      </c>
      <c r="EP13" s="29" t="str">
        <f t="shared" si="104"/>
        <v>8.4</v>
      </c>
      <c r="EQ13" s="32" t="str">
        <f t="shared" si="105"/>
        <v>B+</v>
      </c>
      <c r="ER13" s="30">
        <f t="shared" si="106"/>
        <v>3.5</v>
      </c>
      <c r="ES13" s="29" t="str">
        <f t="shared" si="107"/>
        <v>3.5</v>
      </c>
      <c r="ET13" s="71">
        <v>3</v>
      </c>
      <c r="EU13" s="203">
        <v>3</v>
      </c>
      <c r="EV13" s="232">
        <v>8.4</v>
      </c>
      <c r="EW13" s="52">
        <v>9</v>
      </c>
      <c r="EX13" s="52"/>
      <c r="EY13" s="27">
        <f t="shared" si="108"/>
        <v>8.8000000000000007</v>
      </c>
      <c r="EZ13" s="28">
        <f t="shared" si="109"/>
        <v>8.8000000000000007</v>
      </c>
      <c r="FA13" s="29" t="str">
        <f t="shared" si="110"/>
        <v>8.8</v>
      </c>
      <c r="FB13" s="32" t="str">
        <f t="shared" si="111"/>
        <v>A</v>
      </c>
      <c r="FC13" s="30">
        <f t="shared" si="112"/>
        <v>4</v>
      </c>
      <c r="FD13" s="29" t="str">
        <f t="shared" si="113"/>
        <v>4.0</v>
      </c>
      <c r="FE13" s="71">
        <v>2</v>
      </c>
      <c r="FF13" s="203">
        <v>2</v>
      </c>
      <c r="FG13" s="232">
        <v>9.3000000000000007</v>
      </c>
      <c r="FH13" s="52">
        <v>9</v>
      </c>
      <c r="FI13" s="52"/>
      <c r="FJ13" s="27">
        <f t="shared" si="114"/>
        <v>9.1</v>
      </c>
      <c r="FK13" s="28">
        <f t="shared" si="115"/>
        <v>9.1</v>
      </c>
      <c r="FL13" s="29" t="str">
        <f t="shared" si="116"/>
        <v>9.1</v>
      </c>
      <c r="FM13" s="32" t="str">
        <f t="shared" si="117"/>
        <v>A</v>
      </c>
      <c r="FN13" s="30">
        <f t="shared" si="118"/>
        <v>4</v>
      </c>
      <c r="FO13" s="29" t="str">
        <f t="shared" si="119"/>
        <v>4.0</v>
      </c>
      <c r="FP13" s="71">
        <v>3</v>
      </c>
      <c r="FQ13" s="203">
        <v>3</v>
      </c>
      <c r="FR13" s="229">
        <v>7.7</v>
      </c>
      <c r="FS13" s="52">
        <v>9</v>
      </c>
      <c r="FT13" s="52"/>
      <c r="FU13" s="27">
        <f t="shared" si="120"/>
        <v>8.5</v>
      </c>
      <c r="FV13" s="28">
        <f t="shared" si="121"/>
        <v>8.5</v>
      </c>
      <c r="FW13" s="29" t="str">
        <f t="shared" si="122"/>
        <v>8.5</v>
      </c>
      <c r="FX13" s="32" t="str">
        <f t="shared" si="123"/>
        <v>A</v>
      </c>
      <c r="FY13" s="30">
        <f t="shared" si="124"/>
        <v>4</v>
      </c>
      <c r="FZ13" s="29" t="str">
        <f t="shared" si="125"/>
        <v>4.0</v>
      </c>
      <c r="GA13" s="71">
        <v>2</v>
      </c>
      <c r="GB13" s="203">
        <v>2</v>
      </c>
      <c r="GC13" s="232">
        <v>8.6999999999999993</v>
      </c>
      <c r="GD13" s="52">
        <v>8</v>
      </c>
      <c r="GE13" s="52"/>
      <c r="GF13" s="27">
        <f t="shared" si="126"/>
        <v>8.3000000000000007</v>
      </c>
      <c r="GG13" s="28">
        <f t="shared" si="127"/>
        <v>8.3000000000000007</v>
      </c>
      <c r="GH13" s="29" t="str">
        <f t="shared" si="128"/>
        <v>8.3</v>
      </c>
      <c r="GI13" s="32" t="str">
        <f t="shared" si="129"/>
        <v>B+</v>
      </c>
      <c r="GJ13" s="30">
        <f t="shared" si="130"/>
        <v>3.5</v>
      </c>
      <c r="GK13" s="29" t="str">
        <f t="shared" si="131"/>
        <v>3.5</v>
      </c>
      <c r="GL13" s="71">
        <v>2</v>
      </c>
      <c r="GM13" s="203">
        <v>2</v>
      </c>
      <c r="GN13" s="232">
        <v>9</v>
      </c>
      <c r="GO13" s="52">
        <v>7</v>
      </c>
      <c r="GP13" s="52"/>
      <c r="GQ13" s="27">
        <f t="shared" si="132"/>
        <v>7.8</v>
      </c>
      <c r="GR13" s="28">
        <f t="shared" si="133"/>
        <v>7.8</v>
      </c>
      <c r="GS13" s="29" t="str">
        <f t="shared" si="192"/>
        <v>7.8</v>
      </c>
      <c r="GT13" s="32" t="str">
        <f t="shared" si="134"/>
        <v>B</v>
      </c>
      <c r="GU13" s="30">
        <f t="shared" si="135"/>
        <v>3</v>
      </c>
      <c r="GV13" s="29" t="str">
        <f t="shared" si="136"/>
        <v>3.0</v>
      </c>
      <c r="GW13" s="71">
        <v>2</v>
      </c>
      <c r="GX13" s="203">
        <v>2</v>
      </c>
      <c r="GY13" s="85">
        <f t="shared" si="137"/>
        <v>20</v>
      </c>
      <c r="GZ13" s="86">
        <f t="shared" si="138"/>
        <v>8.4175000000000004</v>
      </c>
      <c r="HA13" s="124" t="str">
        <f t="shared" si="139"/>
        <v>8.42</v>
      </c>
      <c r="HB13" s="86">
        <f t="shared" si="140"/>
        <v>3.625</v>
      </c>
      <c r="HC13" s="124" t="str">
        <f t="shared" si="141"/>
        <v>3.63</v>
      </c>
      <c r="HD13" s="52" t="str">
        <f t="shared" si="142"/>
        <v>Lên lớp</v>
      </c>
      <c r="HE13" s="52">
        <f t="shared" si="143"/>
        <v>20</v>
      </c>
      <c r="HF13" s="86">
        <f t="shared" si="144"/>
        <v>8.4175000000000004</v>
      </c>
      <c r="HG13" s="127" t="str">
        <f t="shared" si="145"/>
        <v>8.42</v>
      </c>
      <c r="HH13" s="86">
        <f t="shared" si="146"/>
        <v>3.625</v>
      </c>
      <c r="HI13" s="127" t="str">
        <f t="shared" si="147"/>
        <v>3.63</v>
      </c>
      <c r="HJ13" s="227">
        <f t="shared" si="148"/>
        <v>37</v>
      </c>
      <c r="HK13" s="58">
        <f t="shared" si="149"/>
        <v>37</v>
      </c>
      <c r="HL13" s="228">
        <f t="shared" si="23"/>
        <v>7.7256756756756761</v>
      </c>
      <c r="HM13" s="127" t="str">
        <f t="shared" si="150"/>
        <v>7.73</v>
      </c>
      <c r="HN13" s="228">
        <f t="shared" si="24"/>
        <v>3.1756756756756759</v>
      </c>
      <c r="HO13" s="127" t="str">
        <f t="shared" si="151"/>
        <v>3.18</v>
      </c>
      <c r="HP13" s="52" t="str">
        <f t="shared" si="25"/>
        <v>Lên lớp</v>
      </c>
      <c r="HQ13" s="58" t="s">
        <v>986</v>
      </c>
      <c r="HR13" s="21">
        <v>9.1</v>
      </c>
      <c r="HS13" s="24">
        <v>8</v>
      </c>
      <c r="HT13" s="25"/>
      <c r="HU13" s="27">
        <f t="shared" si="193"/>
        <v>8.4</v>
      </c>
      <c r="HV13" s="282">
        <f t="shared" si="194"/>
        <v>8.4</v>
      </c>
      <c r="HW13" s="26" t="str">
        <f t="shared" si="226"/>
        <v>8.4</v>
      </c>
      <c r="HX13" s="283" t="str">
        <f t="shared" si="195"/>
        <v>B+</v>
      </c>
      <c r="HY13" s="281">
        <f t="shared" si="196"/>
        <v>3.5</v>
      </c>
      <c r="HZ13" s="44" t="str">
        <f t="shared" si="197"/>
        <v>3.5</v>
      </c>
      <c r="IA13" s="64">
        <v>3</v>
      </c>
      <c r="IB13" s="68">
        <v>3</v>
      </c>
      <c r="IC13" s="21">
        <v>8.3000000000000007</v>
      </c>
      <c r="ID13" s="24">
        <v>8</v>
      </c>
      <c r="IE13" s="25"/>
      <c r="IF13" s="27">
        <f t="shared" si="198"/>
        <v>8.1</v>
      </c>
      <c r="IG13" s="282">
        <f t="shared" si="199"/>
        <v>8.1</v>
      </c>
      <c r="IH13" s="26" t="str">
        <f t="shared" si="227"/>
        <v>8.1</v>
      </c>
      <c r="II13" s="283" t="str">
        <f t="shared" si="200"/>
        <v>B+</v>
      </c>
      <c r="IJ13" s="281">
        <f t="shared" si="201"/>
        <v>3.5</v>
      </c>
      <c r="IK13" s="44" t="str">
        <f t="shared" si="202"/>
        <v>3.5</v>
      </c>
      <c r="IL13" s="64">
        <v>1</v>
      </c>
      <c r="IM13" s="68">
        <v>1</v>
      </c>
      <c r="IN13" s="21">
        <v>8.6999999999999993</v>
      </c>
      <c r="IO13" s="24">
        <v>8</v>
      </c>
      <c r="IP13" s="25"/>
      <c r="IQ13" s="27">
        <f t="shared" si="203"/>
        <v>8.3000000000000007</v>
      </c>
      <c r="IR13" s="28">
        <f t="shared" si="204"/>
        <v>8.3000000000000007</v>
      </c>
      <c r="IS13" s="26" t="str">
        <f t="shared" si="205"/>
        <v>8.3</v>
      </c>
      <c r="IT13" s="32" t="str">
        <f t="shared" si="206"/>
        <v>B+</v>
      </c>
      <c r="IU13" s="30">
        <f t="shared" si="207"/>
        <v>3.5</v>
      </c>
      <c r="IV13" s="37" t="str">
        <f t="shared" si="208"/>
        <v>3.5</v>
      </c>
      <c r="IW13" s="64">
        <v>2</v>
      </c>
      <c r="IX13" s="68">
        <v>2</v>
      </c>
      <c r="IY13" s="21">
        <v>7.4</v>
      </c>
      <c r="IZ13" s="24">
        <v>9</v>
      </c>
      <c r="JA13" s="25"/>
      <c r="JB13" s="19">
        <f t="shared" si="152"/>
        <v>8.4</v>
      </c>
      <c r="JC13" s="26">
        <f t="shared" si="153"/>
        <v>8.4</v>
      </c>
      <c r="JD13" s="26" t="str">
        <f t="shared" si="154"/>
        <v>8.4</v>
      </c>
      <c r="JE13" s="32" t="str">
        <f t="shared" si="155"/>
        <v>B+</v>
      </c>
      <c r="JF13" s="30">
        <f t="shared" si="156"/>
        <v>3.5</v>
      </c>
      <c r="JG13" s="37" t="str">
        <f t="shared" si="157"/>
        <v>3.5</v>
      </c>
      <c r="JH13" s="64">
        <v>2</v>
      </c>
      <c r="JI13" s="68">
        <v>2</v>
      </c>
      <c r="JJ13" s="98">
        <v>8.6</v>
      </c>
      <c r="JK13" s="99">
        <v>8</v>
      </c>
      <c r="JL13" s="187"/>
      <c r="JM13" s="19">
        <f t="shared" si="158"/>
        <v>8.1999999999999993</v>
      </c>
      <c r="JN13" s="26">
        <f t="shared" si="159"/>
        <v>8.1999999999999993</v>
      </c>
      <c r="JO13" s="26" t="str">
        <f t="shared" si="160"/>
        <v>8.2</v>
      </c>
      <c r="JP13" s="32" t="str">
        <f t="shared" si="161"/>
        <v>B+</v>
      </c>
      <c r="JQ13" s="30">
        <f t="shared" si="162"/>
        <v>3.5</v>
      </c>
      <c r="JR13" s="37" t="str">
        <f t="shared" si="163"/>
        <v>3.5</v>
      </c>
      <c r="JS13" s="64">
        <v>1</v>
      </c>
      <c r="JT13" s="68">
        <v>1</v>
      </c>
      <c r="JU13" s="98">
        <v>8</v>
      </c>
      <c r="JV13" s="99">
        <v>9</v>
      </c>
      <c r="JW13" s="187"/>
      <c r="JX13" s="27">
        <f t="shared" si="26"/>
        <v>8.6</v>
      </c>
      <c r="JY13" s="28">
        <f t="shared" si="27"/>
        <v>8.6</v>
      </c>
      <c r="JZ13" s="26" t="str">
        <f t="shared" si="164"/>
        <v>8.6</v>
      </c>
      <c r="KA13" s="32" t="str">
        <f t="shared" si="28"/>
        <v>A</v>
      </c>
      <c r="KB13" s="30">
        <f t="shared" si="29"/>
        <v>4</v>
      </c>
      <c r="KC13" s="37" t="str">
        <f t="shared" si="30"/>
        <v>4.0</v>
      </c>
      <c r="KD13" s="64">
        <v>2</v>
      </c>
      <c r="KE13" s="68">
        <v>2</v>
      </c>
      <c r="KF13" s="98">
        <v>8.4</v>
      </c>
      <c r="KG13" s="99">
        <v>8</v>
      </c>
      <c r="KH13" s="187"/>
      <c r="KI13" s="27">
        <f t="shared" si="31"/>
        <v>8.1999999999999993</v>
      </c>
      <c r="KJ13" s="28">
        <f t="shared" si="32"/>
        <v>8.1999999999999993</v>
      </c>
      <c r="KK13" s="26" t="str">
        <f t="shared" si="165"/>
        <v>8.2</v>
      </c>
      <c r="KL13" s="32" t="str">
        <f t="shared" si="33"/>
        <v>B+</v>
      </c>
      <c r="KM13" s="30">
        <f t="shared" si="34"/>
        <v>3.5</v>
      </c>
      <c r="KN13" s="37" t="str">
        <f t="shared" si="35"/>
        <v>3.5</v>
      </c>
      <c r="KO13" s="64">
        <v>2</v>
      </c>
      <c r="KP13" s="68">
        <v>2</v>
      </c>
      <c r="KQ13" s="98">
        <v>9.1999999999999993</v>
      </c>
      <c r="KR13" s="99">
        <v>9</v>
      </c>
      <c r="KS13" s="187"/>
      <c r="KT13" s="19">
        <f t="shared" si="36"/>
        <v>9.1</v>
      </c>
      <c r="KU13" s="26">
        <f t="shared" si="37"/>
        <v>9.1</v>
      </c>
      <c r="KV13" s="26" t="str">
        <f t="shared" si="166"/>
        <v>9.1</v>
      </c>
      <c r="KW13" s="32" t="str">
        <f t="shared" si="228"/>
        <v>A</v>
      </c>
      <c r="KX13" s="30">
        <f t="shared" si="38"/>
        <v>4</v>
      </c>
      <c r="KY13" s="37" t="str">
        <f t="shared" si="39"/>
        <v>4.0</v>
      </c>
      <c r="KZ13" s="64">
        <v>2</v>
      </c>
      <c r="LA13" s="68">
        <v>2</v>
      </c>
      <c r="LB13" s="21">
        <v>8.9</v>
      </c>
      <c r="LC13" s="24">
        <v>9</v>
      </c>
      <c r="LD13" s="25"/>
      <c r="LE13" s="27">
        <f t="shared" si="209"/>
        <v>9</v>
      </c>
      <c r="LF13" s="28">
        <f t="shared" si="167"/>
        <v>9</v>
      </c>
      <c r="LG13" s="28" t="str">
        <f t="shared" si="229"/>
        <v>9.0</v>
      </c>
      <c r="LH13" s="32" t="str">
        <f t="shared" si="168"/>
        <v>A</v>
      </c>
      <c r="LI13" s="30">
        <f t="shared" si="169"/>
        <v>4</v>
      </c>
      <c r="LJ13" s="37" t="str">
        <f t="shared" si="170"/>
        <v>4.0</v>
      </c>
      <c r="LK13" s="62">
        <v>3</v>
      </c>
      <c r="LL13" s="279">
        <v>3</v>
      </c>
      <c r="LM13" s="85">
        <f t="shared" si="171"/>
        <v>18</v>
      </c>
      <c r="LN13" s="86">
        <f t="shared" si="172"/>
        <v>8.5388888888888879</v>
      </c>
      <c r="LO13" s="124" t="str">
        <f t="shared" si="173"/>
        <v>8.54</v>
      </c>
      <c r="LP13" s="86">
        <f t="shared" si="174"/>
        <v>3.6944444444444446</v>
      </c>
      <c r="LQ13" s="124" t="str">
        <f t="shared" si="175"/>
        <v>3.69</v>
      </c>
      <c r="LR13" s="330" t="str">
        <f t="shared" si="176"/>
        <v>Lên lớp</v>
      </c>
      <c r="LS13" s="331">
        <f t="shared" si="177"/>
        <v>18</v>
      </c>
      <c r="LT13" s="332">
        <f t="shared" si="178"/>
        <v>8.5388888888888879</v>
      </c>
      <c r="LU13" s="332">
        <f t="shared" si="179"/>
        <v>3.6944444444444446</v>
      </c>
      <c r="LV13" s="334">
        <f t="shared" si="180"/>
        <v>55</v>
      </c>
      <c r="LW13" s="335">
        <f t="shared" si="181"/>
        <v>55</v>
      </c>
      <c r="LX13" s="336">
        <f t="shared" si="182"/>
        <v>7.9918181818181822</v>
      </c>
      <c r="LY13" s="337">
        <f t="shared" si="183"/>
        <v>3.3454545454545452</v>
      </c>
      <c r="LZ13" s="336" t="str">
        <f t="shared" si="184"/>
        <v>3.35</v>
      </c>
      <c r="MA13" s="330" t="str">
        <f t="shared" si="185"/>
        <v>Lên lớp</v>
      </c>
    </row>
    <row r="14" spans="1:339" s="233" customFormat="1" ht="18">
      <c r="A14" s="10">
        <v>13</v>
      </c>
      <c r="B14" s="76" t="s">
        <v>90</v>
      </c>
      <c r="C14" s="77" t="s">
        <v>161</v>
      </c>
      <c r="D14" s="78" t="s">
        <v>162</v>
      </c>
      <c r="E14" s="79" t="s">
        <v>163</v>
      </c>
      <c r="F14" s="50"/>
      <c r="G14" s="80" t="s">
        <v>504</v>
      </c>
      <c r="H14" s="50" t="s">
        <v>17</v>
      </c>
      <c r="I14" s="82" t="s">
        <v>537</v>
      </c>
      <c r="J14" s="82" t="s">
        <v>778</v>
      </c>
      <c r="K14" s="113"/>
      <c r="L14" s="28" t="str">
        <f t="shared" si="40"/>
        <v>0.0</v>
      </c>
      <c r="M14" s="32" t="str">
        <f t="shared" ref="M14:M29" si="258">IF(K14&gt;=8.5,"A",IF(K14&gt;=8,"B+",IF(K14&gt;=7,"B",IF(K14&gt;=6.5,"C+",IF(K14&gt;=5.5,"C",IF(K14&gt;=5,"D+",IF(K14&gt;=4,"D","F")))))))</f>
        <v>F</v>
      </c>
      <c r="N14" s="39">
        <f t="shared" ref="N14:N29" si="259">IF(M14="A",4,IF(M14="B+",3.5,IF(M14="B",3,IF(M14="C+",2.5,IF(M14="C",2,IF(M14="D+",1.5,IF(M14="D",1,0)))))))</f>
        <v>0</v>
      </c>
      <c r="O14" s="37" t="str">
        <f t="shared" si="43"/>
        <v>0.0</v>
      </c>
      <c r="P14" s="11"/>
      <c r="Q14" s="16"/>
      <c r="R14" s="28" t="str">
        <f t="shared" si="44"/>
        <v>0.0</v>
      </c>
      <c r="S14" s="32" t="str">
        <f t="shared" ref="S14:S29" si="260">IF(Q14&gt;=8.5,"A",IF(Q14&gt;=8,"B+",IF(Q14&gt;=7,"B",IF(Q14&gt;=6.5,"C+",IF(Q14&gt;=5.5,"C",IF(Q14&gt;=5,"D+",IF(Q14&gt;=4,"D","F")))))))</f>
        <v>F</v>
      </c>
      <c r="T14" s="39">
        <f t="shared" ref="T14:T29" si="261">IF(S14="A",4,IF(S14="B+",3.5,IF(S14="B",3,IF(S14="C+",2.5,IF(S14="C",2,IF(S14="D+",1.5,IF(S14="D",1,0)))))))</f>
        <v>0</v>
      </c>
      <c r="U14" s="37" t="str">
        <f t="shared" si="47"/>
        <v>0.0</v>
      </c>
      <c r="V14" s="11">
        <v>3</v>
      </c>
      <c r="W14" s="96">
        <v>0</v>
      </c>
      <c r="X14" s="24"/>
      <c r="Y14" s="25"/>
      <c r="Z14" s="27">
        <f t="shared" si="4"/>
        <v>0</v>
      </c>
      <c r="AA14" s="28">
        <f t="shared" si="5"/>
        <v>0</v>
      </c>
      <c r="AB14" s="28" t="str">
        <f t="shared" si="48"/>
        <v>0.0</v>
      </c>
      <c r="AC14" s="32" t="str">
        <f t="shared" si="49"/>
        <v>F</v>
      </c>
      <c r="AD14" s="30">
        <f t="shared" si="214"/>
        <v>0</v>
      </c>
      <c r="AE14" s="37" t="str">
        <f t="shared" si="51"/>
        <v>0.0</v>
      </c>
      <c r="AF14" s="64"/>
      <c r="AG14" s="68"/>
      <c r="AH14" s="96">
        <v>0</v>
      </c>
      <c r="AI14" s="24"/>
      <c r="AJ14" s="25"/>
      <c r="AK14" s="27">
        <f t="shared" si="186"/>
        <v>0</v>
      </c>
      <c r="AL14" s="28">
        <f t="shared" si="187"/>
        <v>0</v>
      </c>
      <c r="AM14" s="28" t="str">
        <f t="shared" si="54"/>
        <v>0.0</v>
      </c>
      <c r="AN14" s="32" t="str">
        <f t="shared" si="231"/>
        <v>F</v>
      </c>
      <c r="AO14" s="30">
        <f t="shared" si="232"/>
        <v>0</v>
      </c>
      <c r="AP14" s="37" t="str">
        <f t="shared" si="57"/>
        <v>0.0</v>
      </c>
      <c r="AQ14" s="71"/>
      <c r="AR14" s="73"/>
      <c r="AS14" s="96">
        <v>0</v>
      </c>
      <c r="AT14" s="106"/>
      <c r="AU14" s="25"/>
      <c r="AV14" s="27">
        <f t="shared" si="188"/>
        <v>0</v>
      </c>
      <c r="AW14" s="28">
        <f t="shared" si="189"/>
        <v>0</v>
      </c>
      <c r="AX14" s="28" t="str">
        <f t="shared" si="60"/>
        <v>0.0</v>
      </c>
      <c r="AY14" s="32" t="str">
        <f t="shared" si="190"/>
        <v>F</v>
      </c>
      <c r="AZ14" s="30">
        <f t="shared" si="249"/>
        <v>0</v>
      </c>
      <c r="BA14" s="37" t="str">
        <f t="shared" si="63"/>
        <v>0.0</v>
      </c>
      <c r="BB14" s="64"/>
      <c r="BC14" s="68"/>
      <c r="BD14" s="21">
        <v>6.2</v>
      </c>
      <c r="BE14" s="24">
        <v>3</v>
      </c>
      <c r="BF14" s="25"/>
      <c r="BG14" s="27">
        <f t="shared" si="250"/>
        <v>4.3</v>
      </c>
      <c r="BH14" s="28">
        <f t="shared" si="251"/>
        <v>4.3</v>
      </c>
      <c r="BI14" s="28" t="str">
        <f t="shared" si="64"/>
        <v>4.3</v>
      </c>
      <c r="BJ14" s="32" t="str">
        <f t="shared" si="252"/>
        <v>D</v>
      </c>
      <c r="BK14" s="30">
        <f t="shared" si="253"/>
        <v>1</v>
      </c>
      <c r="BL14" s="37" t="str">
        <f t="shared" si="67"/>
        <v>1.0</v>
      </c>
      <c r="BM14" s="64">
        <v>3</v>
      </c>
      <c r="BN14" s="68">
        <v>3</v>
      </c>
      <c r="BO14" s="21">
        <v>5.3</v>
      </c>
      <c r="BP14" s="24">
        <v>4</v>
      </c>
      <c r="BQ14" s="25"/>
      <c r="BR14" s="27">
        <f t="shared" si="254"/>
        <v>4.5</v>
      </c>
      <c r="BS14" s="28">
        <f t="shared" si="255"/>
        <v>4.5</v>
      </c>
      <c r="BT14" s="28" t="str">
        <f t="shared" si="68"/>
        <v>4.5</v>
      </c>
      <c r="BU14" s="32" t="str">
        <f t="shared" si="256"/>
        <v>D</v>
      </c>
      <c r="BV14" s="66">
        <f t="shared" si="257"/>
        <v>1</v>
      </c>
      <c r="BW14" s="37" t="str">
        <f t="shared" si="69"/>
        <v>1.0</v>
      </c>
      <c r="BX14" s="64">
        <v>2</v>
      </c>
      <c r="BY14" s="75">
        <v>2</v>
      </c>
      <c r="BZ14" s="21">
        <v>7</v>
      </c>
      <c r="CA14" s="24">
        <v>7</v>
      </c>
      <c r="CB14" s="25"/>
      <c r="CC14" s="27">
        <f t="shared" si="241"/>
        <v>7</v>
      </c>
      <c r="CD14" s="28">
        <f t="shared" si="242"/>
        <v>7</v>
      </c>
      <c r="CE14" s="28" t="str">
        <f t="shared" si="70"/>
        <v>7.0</v>
      </c>
      <c r="CF14" s="32" t="str">
        <f t="shared" si="243"/>
        <v>B</v>
      </c>
      <c r="CG14" s="30">
        <f t="shared" si="244"/>
        <v>3</v>
      </c>
      <c r="CH14" s="37" t="str">
        <f t="shared" si="73"/>
        <v>3.0</v>
      </c>
      <c r="CI14" s="64">
        <v>3</v>
      </c>
      <c r="CJ14" s="68">
        <v>3</v>
      </c>
      <c r="CK14" s="85">
        <f t="shared" si="74"/>
        <v>8</v>
      </c>
      <c r="CL14" s="86">
        <f t="shared" si="16"/>
        <v>5.3624999999999998</v>
      </c>
      <c r="CM14" s="124" t="str">
        <f t="shared" si="75"/>
        <v>5.36</v>
      </c>
      <c r="CN14" s="86">
        <f t="shared" si="17"/>
        <v>1.75</v>
      </c>
      <c r="CO14" s="124" t="str">
        <f t="shared" si="76"/>
        <v>1.75</v>
      </c>
      <c r="CP14" s="52" t="str">
        <f t="shared" si="191"/>
        <v>Lên lớp</v>
      </c>
      <c r="CQ14" s="52">
        <f t="shared" si="18"/>
        <v>8</v>
      </c>
      <c r="CR14" s="86">
        <f t="shared" si="19"/>
        <v>5.3624999999999998</v>
      </c>
      <c r="CS14" s="127" t="str">
        <f t="shared" si="77"/>
        <v>5.36</v>
      </c>
      <c r="CT14" s="86">
        <f t="shared" si="20"/>
        <v>1.75</v>
      </c>
      <c r="CU14" s="127" t="str">
        <f t="shared" si="78"/>
        <v>1.75</v>
      </c>
      <c r="CV14" s="52" t="str">
        <f t="shared" si="230"/>
        <v>Lên lớp</v>
      </c>
      <c r="CW14" s="232">
        <v>0</v>
      </c>
      <c r="CX14" s="52"/>
      <c r="CY14" s="52"/>
      <c r="CZ14" s="27">
        <f t="shared" si="79"/>
        <v>0</v>
      </c>
      <c r="DA14" s="28">
        <f t="shared" si="80"/>
        <v>0</v>
      </c>
      <c r="DB14" s="29" t="str">
        <f t="shared" si="81"/>
        <v>0.0</v>
      </c>
      <c r="DC14" s="32" t="str">
        <f t="shared" si="82"/>
        <v>F</v>
      </c>
      <c r="DD14" s="30">
        <f t="shared" si="83"/>
        <v>0</v>
      </c>
      <c r="DE14" s="29" t="str">
        <f t="shared" si="84"/>
        <v>0.0</v>
      </c>
      <c r="DF14" s="71"/>
      <c r="DG14" s="203"/>
      <c r="DH14" s="229">
        <v>0</v>
      </c>
      <c r="DI14" s="230"/>
      <c r="DJ14" s="230"/>
      <c r="DK14" s="27">
        <f t="shared" si="85"/>
        <v>0</v>
      </c>
      <c r="DL14" s="28">
        <f t="shared" si="86"/>
        <v>0</v>
      </c>
      <c r="DM14" s="30" t="str">
        <f t="shared" si="87"/>
        <v>0.0</v>
      </c>
      <c r="DN14" s="32" t="str">
        <f t="shared" si="88"/>
        <v>F</v>
      </c>
      <c r="DO14" s="30">
        <f t="shared" si="89"/>
        <v>0</v>
      </c>
      <c r="DP14" s="30" t="str">
        <f t="shared" si="90"/>
        <v>0.0</v>
      </c>
      <c r="DQ14" s="71"/>
      <c r="DR14" s="203"/>
      <c r="DS14" s="204">
        <f t="shared" si="91"/>
        <v>0</v>
      </c>
      <c r="DT14" s="30" t="str">
        <f t="shared" si="92"/>
        <v>0.0</v>
      </c>
      <c r="DU14" s="32" t="str">
        <f t="shared" si="93"/>
        <v>F</v>
      </c>
      <c r="DV14" s="30">
        <f t="shared" si="94"/>
        <v>0</v>
      </c>
      <c r="DW14" s="30" t="str">
        <f t="shared" si="95"/>
        <v>0.0</v>
      </c>
      <c r="DX14" s="71">
        <v>3</v>
      </c>
      <c r="DY14" s="203"/>
      <c r="DZ14" s="232">
        <v>0</v>
      </c>
      <c r="EA14" s="52"/>
      <c r="EB14" s="52"/>
      <c r="EC14" s="27">
        <f t="shared" si="96"/>
        <v>0</v>
      </c>
      <c r="ED14" s="28">
        <f t="shared" si="97"/>
        <v>0</v>
      </c>
      <c r="EE14" s="29" t="str">
        <f t="shared" si="98"/>
        <v>0.0</v>
      </c>
      <c r="EF14" s="32" t="str">
        <f t="shared" si="99"/>
        <v>F</v>
      </c>
      <c r="EG14" s="29">
        <f t="shared" si="100"/>
        <v>0</v>
      </c>
      <c r="EH14" s="29" t="str">
        <f t="shared" si="101"/>
        <v>0.0</v>
      </c>
      <c r="EI14" s="71">
        <v>3</v>
      </c>
      <c r="EJ14" s="203"/>
      <c r="EK14" s="232"/>
      <c r="EL14" s="52"/>
      <c r="EM14" s="52"/>
      <c r="EN14" s="27">
        <f t="shared" si="102"/>
        <v>0</v>
      </c>
      <c r="EO14" s="28">
        <f t="shared" si="103"/>
        <v>0</v>
      </c>
      <c r="EP14" s="29" t="str">
        <f t="shared" si="104"/>
        <v>0.0</v>
      </c>
      <c r="EQ14" s="32" t="str">
        <f t="shared" si="105"/>
        <v>F</v>
      </c>
      <c r="ER14" s="30">
        <f t="shared" si="106"/>
        <v>0</v>
      </c>
      <c r="ES14" s="29" t="str">
        <f t="shared" si="107"/>
        <v>0.0</v>
      </c>
      <c r="ET14" s="71"/>
      <c r="EU14" s="203"/>
      <c r="EV14" s="232">
        <v>0</v>
      </c>
      <c r="EW14" s="52"/>
      <c r="EX14" s="52"/>
      <c r="EY14" s="27">
        <f t="shared" si="108"/>
        <v>0</v>
      </c>
      <c r="EZ14" s="28">
        <f t="shared" si="109"/>
        <v>0</v>
      </c>
      <c r="FA14" s="29" t="str">
        <f t="shared" si="110"/>
        <v>0.0</v>
      </c>
      <c r="FB14" s="32" t="str">
        <f t="shared" si="111"/>
        <v>F</v>
      </c>
      <c r="FC14" s="30">
        <f t="shared" si="112"/>
        <v>0</v>
      </c>
      <c r="FD14" s="29" t="str">
        <f t="shared" si="113"/>
        <v>0.0</v>
      </c>
      <c r="FE14" s="71">
        <v>2</v>
      </c>
      <c r="FF14" s="203"/>
      <c r="FG14" s="235"/>
      <c r="FH14" s="188"/>
      <c r="FI14" s="188"/>
      <c r="FJ14" s="27">
        <f t="shared" si="114"/>
        <v>0</v>
      </c>
      <c r="FK14" s="28">
        <f t="shared" si="115"/>
        <v>0</v>
      </c>
      <c r="FL14" s="29" t="str">
        <f t="shared" si="116"/>
        <v>0.0</v>
      </c>
      <c r="FM14" s="32" t="str">
        <f t="shared" si="117"/>
        <v>F</v>
      </c>
      <c r="FN14" s="30">
        <f t="shared" si="118"/>
        <v>0</v>
      </c>
      <c r="FO14" s="29" t="str">
        <f t="shared" si="119"/>
        <v>0.0</v>
      </c>
      <c r="FP14" s="71"/>
      <c r="FQ14" s="203"/>
      <c r="FR14" s="229"/>
      <c r="FS14" s="52"/>
      <c r="FT14" s="52"/>
      <c r="FU14" s="27">
        <f t="shared" si="120"/>
        <v>0</v>
      </c>
      <c r="FV14" s="28">
        <f t="shared" si="121"/>
        <v>0</v>
      </c>
      <c r="FW14" s="29" t="str">
        <f t="shared" si="122"/>
        <v>0.0</v>
      </c>
      <c r="FX14" s="32" t="str">
        <f t="shared" si="123"/>
        <v>F</v>
      </c>
      <c r="FY14" s="30">
        <f t="shared" si="124"/>
        <v>0</v>
      </c>
      <c r="FZ14" s="29" t="str">
        <f t="shared" si="125"/>
        <v>0.0</v>
      </c>
      <c r="GA14" s="71"/>
      <c r="GB14" s="203"/>
      <c r="GC14" s="232"/>
      <c r="GD14" s="52"/>
      <c r="GE14" s="52"/>
      <c r="GF14" s="27">
        <f t="shared" si="126"/>
        <v>0</v>
      </c>
      <c r="GG14" s="28">
        <f t="shared" si="127"/>
        <v>0</v>
      </c>
      <c r="GH14" s="29" t="str">
        <f t="shared" si="128"/>
        <v>0.0</v>
      </c>
      <c r="GI14" s="32" t="str">
        <f t="shared" si="129"/>
        <v>F</v>
      </c>
      <c r="GJ14" s="30">
        <f t="shared" si="130"/>
        <v>0</v>
      </c>
      <c r="GK14" s="29" t="str">
        <f t="shared" si="131"/>
        <v>0.0</v>
      </c>
      <c r="GL14" s="71"/>
      <c r="GM14" s="203"/>
      <c r="GN14" s="235"/>
      <c r="GO14" s="188"/>
      <c r="GP14" s="188"/>
      <c r="GQ14" s="27">
        <f t="shared" si="132"/>
        <v>0</v>
      </c>
      <c r="GR14" s="28">
        <f t="shared" si="133"/>
        <v>0</v>
      </c>
      <c r="GS14" s="29" t="str">
        <f t="shared" si="192"/>
        <v>0.0</v>
      </c>
      <c r="GT14" s="32" t="str">
        <f t="shared" si="134"/>
        <v>F</v>
      </c>
      <c r="GU14" s="30">
        <f t="shared" si="135"/>
        <v>0</v>
      </c>
      <c r="GV14" s="29" t="str">
        <f t="shared" si="136"/>
        <v>0.0</v>
      </c>
      <c r="GW14" s="71"/>
      <c r="GX14" s="203"/>
      <c r="GY14" s="85">
        <f t="shared" si="137"/>
        <v>8</v>
      </c>
      <c r="GZ14" s="86">
        <f t="shared" si="138"/>
        <v>0</v>
      </c>
      <c r="HA14" s="124" t="str">
        <f t="shared" si="139"/>
        <v>0.00</v>
      </c>
      <c r="HB14" s="86">
        <f t="shared" si="140"/>
        <v>0</v>
      </c>
      <c r="HC14" s="124" t="str">
        <f t="shared" si="141"/>
        <v>0.00</v>
      </c>
      <c r="HD14" s="52" t="str">
        <f t="shared" si="142"/>
        <v>Cảnh báo KQHT</v>
      </c>
      <c r="HE14" s="52">
        <f t="shared" si="143"/>
        <v>0</v>
      </c>
      <c r="HF14" s="86" t="e">
        <f t="shared" si="144"/>
        <v>#DIV/0!</v>
      </c>
      <c r="HG14" s="127" t="e">
        <f t="shared" si="145"/>
        <v>#DIV/0!</v>
      </c>
      <c r="HH14" s="86" t="e">
        <f t="shared" si="146"/>
        <v>#DIV/0!</v>
      </c>
      <c r="HI14" s="127" t="e">
        <f t="shared" si="147"/>
        <v>#DIV/0!</v>
      </c>
      <c r="HJ14" s="227">
        <f t="shared" si="148"/>
        <v>16</v>
      </c>
      <c r="HK14" s="58">
        <f t="shared" si="149"/>
        <v>8</v>
      </c>
      <c r="HL14" s="228" t="e">
        <f t="shared" si="23"/>
        <v>#DIV/0!</v>
      </c>
      <c r="HM14" s="127" t="e">
        <f t="shared" si="150"/>
        <v>#DIV/0!</v>
      </c>
      <c r="HN14" s="228" t="e">
        <f t="shared" si="24"/>
        <v>#DIV/0!</v>
      </c>
      <c r="HO14" s="127" t="e">
        <f t="shared" si="151"/>
        <v>#DIV/0!</v>
      </c>
      <c r="HP14" s="52" t="e">
        <f t="shared" si="25"/>
        <v>#DIV/0!</v>
      </c>
      <c r="HQ14" s="58" t="s">
        <v>987</v>
      </c>
      <c r="HR14" s="96">
        <v>0</v>
      </c>
      <c r="HS14" s="106"/>
      <c r="HT14" s="285"/>
      <c r="HU14" s="27">
        <f t="shared" si="193"/>
        <v>0</v>
      </c>
      <c r="HV14" s="282">
        <f t="shared" si="194"/>
        <v>0</v>
      </c>
      <c r="HW14" s="28" t="str">
        <f t="shared" si="226"/>
        <v>0.0</v>
      </c>
      <c r="HX14" s="283" t="str">
        <f t="shared" si="195"/>
        <v>F</v>
      </c>
      <c r="HY14" s="281">
        <f t="shared" si="196"/>
        <v>0</v>
      </c>
      <c r="HZ14" s="44" t="str">
        <f t="shared" si="197"/>
        <v>0.0</v>
      </c>
      <c r="IA14" s="64">
        <v>3</v>
      </c>
      <c r="IB14" s="68">
        <v>3</v>
      </c>
      <c r="IC14" s="21">
        <v>0</v>
      </c>
      <c r="ID14" s="24"/>
      <c r="IE14" s="25"/>
      <c r="IF14" s="27">
        <f t="shared" si="198"/>
        <v>0</v>
      </c>
      <c r="IG14" s="282">
        <f t="shared" si="199"/>
        <v>0</v>
      </c>
      <c r="IH14" s="26" t="str">
        <f t="shared" si="227"/>
        <v>0.0</v>
      </c>
      <c r="II14" s="283" t="str">
        <f t="shared" si="200"/>
        <v>F</v>
      </c>
      <c r="IJ14" s="281">
        <f t="shared" si="201"/>
        <v>0</v>
      </c>
      <c r="IK14" s="44" t="str">
        <f t="shared" si="202"/>
        <v>0.0</v>
      </c>
      <c r="IL14" s="64">
        <v>1</v>
      </c>
      <c r="IM14" s="68"/>
      <c r="IN14" s="96">
        <v>0</v>
      </c>
      <c r="IO14" s="106"/>
      <c r="IP14" s="285"/>
      <c r="IQ14" s="27">
        <f t="shared" si="203"/>
        <v>0</v>
      </c>
      <c r="IR14" s="28">
        <f t="shared" si="204"/>
        <v>0</v>
      </c>
      <c r="IS14" s="26" t="str">
        <f t="shared" si="205"/>
        <v>0.0</v>
      </c>
      <c r="IT14" s="32" t="str">
        <f t="shared" si="206"/>
        <v>F</v>
      </c>
      <c r="IU14" s="30">
        <f t="shared" si="207"/>
        <v>0</v>
      </c>
      <c r="IV14" s="37" t="str">
        <f t="shared" si="208"/>
        <v>0.0</v>
      </c>
      <c r="IW14" s="64">
        <v>2</v>
      </c>
      <c r="IX14" s="68"/>
      <c r="IY14" s="96">
        <v>0</v>
      </c>
      <c r="IZ14" s="106"/>
      <c r="JA14" s="285"/>
      <c r="JB14" s="19">
        <f t="shared" si="152"/>
        <v>0</v>
      </c>
      <c r="JC14" s="26">
        <f t="shared" si="153"/>
        <v>0</v>
      </c>
      <c r="JD14" s="26" t="str">
        <f t="shared" si="154"/>
        <v>0.0</v>
      </c>
      <c r="JE14" s="32" t="str">
        <f t="shared" si="155"/>
        <v>F</v>
      </c>
      <c r="JF14" s="30">
        <f t="shared" si="156"/>
        <v>0</v>
      </c>
      <c r="JG14" s="37" t="str">
        <f t="shared" si="157"/>
        <v>0.0</v>
      </c>
      <c r="JH14" s="64">
        <v>2</v>
      </c>
      <c r="JI14" s="68"/>
      <c r="JJ14" s="96">
        <v>0</v>
      </c>
      <c r="JK14" s="106"/>
      <c r="JL14" s="285"/>
      <c r="JM14" s="19">
        <f t="shared" si="158"/>
        <v>0</v>
      </c>
      <c r="JN14" s="26">
        <f t="shared" si="159"/>
        <v>0</v>
      </c>
      <c r="JO14" s="26" t="str">
        <f t="shared" si="160"/>
        <v>0.0</v>
      </c>
      <c r="JP14" s="32" t="str">
        <f t="shared" si="161"/>
        <v>F</v>
      </c>
      <c r="JQ14" s="30">
        <f t="shared" si="162"/>
        <v>0</v>
      </c>
      <c r="JR14" s="37" t="str">
        <f t="shared" si="163"/>
        <v>0.0</v>
      </c>
      <c r="JS14" s="64">
        <v>1</v>
      </c>
      <c r="JT14" s="68"/>
      <c r="JU14" s="96">
        <v>0</v>
      </c>
      <c r="JV14" s="106">
        <v>0</v>
      </c>
      <c r="JW14" s="285"/>
      <c r="JX14" s="27">
        <f t="shared" si="26"/>
        <v>0</v>
      </c>
      <c r="JY14" s="28">
        <f t="shared" si="27"/>
        <v>0</v>
      </c>
      <c r="JZ14" s="28" t="str">
        <f t="shared" si="164"/>
        <v>0.0</v>
      </c>
      <c r="KA14" s="32" t="str">
        <f t="shared" si="28"/>
        <v>F</v>
      </c>
      <c r="KB14" s="30">
        <f t="shared" si="29"/>
        <v>0</v>
      </c>
      <c r="KC14" s="37" t="str">
        <f t="shared" si="30"/>
        <v>0.0</v>
      </c>
      <c r="KD14" s="64">
        <v>2</v>
      </c>
      <c r="KE14" s="68"/>
      <c r="KF14" s="96">
        <v>0</v>
      </c>
      <c r="KG14" s="106"/>
      <c r="KH14" s="285"/>
      <c r="KI14" s="27">
        <f t="shared" si="31"/>
        <v>0</v>
      </c>
      <c r="KJ14" s="28">
        <f t="shared" si="32"/>
        <v>0</v>
      </c>
      <c r="KK14" s="26" t="str">
        <f t="shared" si="165"/>
        <v>0.0</v>
      </c>
      <c r="KL14" s="32" t="str">
        <f t="shared" si="33"/>
        <v>F</v>
      </c>
      <c r="KM14" s="30">
        <f t="shared" si="34"/>
        <v>0</v>
      </c>
      <c r="KN14" s="37" t="str">
        <f t="shared" si="35"/>
        <v>0.0</v>
      </c>
      <c r="KO14" s="64">
        <v>2</v>
      </c>
      <c r="KP14" s="68"/>
      <c r="KQ14" s="98">
        <v>0</v>
      </c>
      <c r="KR14" s="99"/>
      <c r="KS14" s="187"/>
      <c r="KT14" s="27">
        <f t="shared" si="36"/>
        <v>0</v>
      </c>
      <c r="KU14" s="28">
        <f t="shared" si="37"/>
        <v>0</v>
      </c>
      <c r="KV14" s="26" t="str">
        <f t="shared" si="166"/>
        <v>0.0</v>
      </c>
      <c r="KW14" s="32" t="str">
        <f t="shared" si="228"/>
        <v>F</v>
      </c>
      <c r="KX14" s="30">
        <f t="shared" si="38"/>
        <v>0</v>
      </c>
      <c r="KY14" s="37" t="str">
        <f t="shared" si="39"/>
        <v>0.0</v>
      </c>
      <c r="KZ14" s="64">
        <v>2</v>
      </c>
      <c r="LA14" s="68"/>
      <c r="LB14" s="21">
        <v>0</v>
      </c>
      <c r="LC14" s="24"/>
      <c r="LD14" s="25"/>
      <c r="LE14" s="19">
        <f t="shared" si="209"/>
        <v>0</v>
      </c>
      <c r="LF14" s="26">
        <f t="shared" si="167"/>
        <v>0</v>
      </c>
      <c r="LG14" s="26" t="str">
        <f t="shared" si="229"/>
        <v>0.0</v>
      </c>
      <c r="LH14" s="32" t="str">
        <f t="shared" si="168"/>
        <v>F</v>
      </c>
      <c r="LI14" s="30">
        <f t="shared" si="169"/>
        <v>0</v>
      </c>
      <c r="LJ14" s="37" t="str">
        <f t="shared" si="170"/>
        <v>0.0</v>
      </c>
      <c r="LK14" s="62">
        <v>3</v>
      </c>
      <c r="LL14" s="279"/>
      <c r="LM14" s="85">
        <f t="shared" si="171"/>
        <v>18</v>
      </c>
      <c r="LN14" s="86">
        <f t="shared" si="172"/>
        <v>0</v>
      </c>
      <c r="LO14" s="124" t="str">
        <f t="shared" si="173"/>
        <v>0.00</v>
      </c>
      <c r="LP14" s="86">
        <f t="shared" si="174"/>
        <v>0</v>
      </c>
      <c r="LQ14" s="124" t="str">
        <f t="shared" si="175"/>
        <v>0.00</v>
      </c>
      <c r="LR14" s="330" t="str">
        <f t="shared" si="176"/>
        <v>Cảnh báo KQHT</v>
      </c>
      <c r="LS14" s="331">
        <f t="shared" si="177"/>
        <v>3</v>
      </c>
      <c r="LT14" s="332">
        <f t="shared" si="178"/>
        <v>0</v>
      </c>
      <c r="LU14" s="332">
        <f t="shared" si="179"/>
        <v>0</v>
      </c>
      <c r="LV14" s="334">
        <f t="shared" si="180"/>
        <v>34</v>
      </c>
      <c r="LW14" s="335">
        <f t="shared" si="181"/>
        <v>11</v>
      </c>
      <c r="LX14" s="336" t="e">
        <f t="shared" si="182"/>
        <v>#DIV/0!</v>
      </c>
      <c r="LY14" s="337" t="e">
        <f t="shared" si="183"/>
        <v>#DIV/0!</v>
      </c>
      <c r="LZ14" s="336" t="e">
        <f t="shared" si="184"/>
        <v>#DIV/0!</v>
      </c>
      <c r="MA14" s="330" t="e">
        <f t="shared" si="185"/>
        <v>#DIV/0!</v>
      </c>
    </row>
    <row r="15" spans="1:339" s="233" customFormat="1" ht="18">
      <c r="A15" s="10">
        <v>14</v>
      </c>
      <c r="B15" s="76" t="s">
        <v>90</v>
      </c>
      <c r="C15" s="77" t="s">
        <v>164</v>
      </c>
      <c r="D15" s="78" t="s">
        <v>165</v>
      </c>
      <c r="E15" s="79" t="s">
        <v>166</v>
      </c>
      <c r="F15" s="50"/>
      <c r="G15" s="80" t="s">
        <v>505</v>
      </c>
      <c r="H15" s="50" t="s">
        <v>17</v>
      </c>
      <c r="I15" s="82" t="s">
        <v>538</v>
      </c>
      <c r="J15" s="82" t="s">
        <v>779</v>
      </c>
      <c r="K15" s="12">
        <v>5</v>
      </c>
      <c r="L15" s="28" t="str">
        <f t="shared" si="40"/>
        <v>5.0</v>
      </c>
      <c r="M15" s="32" t="str">
        <f t="shared" si="258"/>
        <v>D+</v>
      </c>
      <c r="N15" s="39">
        <f t="shared" si="259"/>
        <v>1.5</v>
      </c>
      <c r="O15" s="37" t="str">
        <f t="shared" si="43"/>
        <v>1.5</v>
      </c>
      <c r="P15" s="11">
        <v>2</v>
      </c>
      <c r="Q15" s="16"/>
      <c r="R15" s="28" t="str">
        <f t="shared" si="44"/>
        <v>0.0</v>
      </c>
      <c r="S15" s="32" t="str">
        <f t="shared" si="260"/>
        <v>F</v>
      </c>
      <c r="T15" s="39">
        <f t="shared" si="261"/>
        <v>0</v>
      </c>
      <c r="U15" s="37" t="str">
        <f t="shared" si="47"/>
        <v>0.0</v>
      </c>
      <c r="V15" s="11">
        <v>3</v>
      </c>
      <c r="W15" s="21">
        <v>6.8</v>
      </c>
      <c r="X15" s="24">
        <v>7</v>
      </c>
      <c r="Y15" s="25"/>
      <c r="Z15" s="27">
        <f t="shared" si="4"/>
        <v>6.9</v>
      </c>
      <c r="AA15" s="28">
        <f t="shared" si="5"/>
        <v>6.9</v>
      </c>
      <c r="AB15" s="28" t="str">
        <f t="shared" si="48"/>
        <v>6.9</v>
      </c>
      <c r="AC15" s="32" t="str">
        <f t="shared" si="49"/>
        <v>C+</v>
      </c>
      <c r="AD15" s="30">
        <f t="shared" si="214"/>
        <v>2.5</v>
      </c>
      <c r="AE15" s="37" t="str">
        <f t="shared" si="51"/>
        <v>2.5</v>
      </c>
      <c r="AF15" s="64">
        <v>4</v>
      </c>
      <c r="AG15" s="68">
        <v>4</v>
      </c>
      <c r="AH15" s="21">
        <v>9</v>
      </c>
      <c r="AI15" s="24">
        <v>7</v>
      </c>
      <c r="AJ15" s="25"/>
      <c r="AK15" s="27">
        <f t="shared" si="186"/>
        <v>7.8</v>
      </c>
      <c r="AL15" s="28">
        <f t="shared" si="187"/>
        <v>7.8</v>
      </c>
      <c r="AM15" s="28" t="str">
        <f t="shared" si="54"/>
        <v>7.8</v>
      </c>
      <c r="AN15" s="32" t="str">
        <f t="shared" si="231"/>
        <v>B</v>
      </c>
      <c r="AO15" s="30">
        <f t="shared" si="232"/>
        <v>3</v>
      </c>
      <c r="AP15" s="37" t="str">
        <f t="shared" si="57"/>
        <v>3.0</v>
      </c>
      <c r="AQ15" s="71">
        <v>2</v>
      </c>
      <c r="AR15" s="73">
        <v>2</v>
      </c>
      <c r="AS15" s="21">
        <v>5</v>
      </c>
      <c r="AT15" s="24">
        <v>6</v>
      </c>
      <c r="AU15" s="25"/>
      <c r="AV15" s="27">
        <f t="shared" si="188"/>
        <v>5.6</v>
      </c>
      <c r="AW15" s="28">
        <f t="shared" si="189"/>
        <v>5.6</v>
      </c>
      <c r="AX15" s="28" t="str">
        <f t="shared" si="60"/>
        <v>5.6</v>
      </c>
      <c r="AY15" s="32" t="str">
        <f t="shared" si="190"/>
        <v>C</v>
      </c>
      <c r="AZ15" s="30">
        <f t="shared" si="249"/>
        <v>2</v>
      </c>
      <c r="BA15" s="37" t="str">
        <f t="shared" si="63"/>
        <v>2.0</v>
      </c>
      <c r="BB15" s="64">
        <v>3</v>
      </c>
      <c r="BC15" s="68">
        <v>3</v>
      </c>
      <c r="BD15" s="21">
        <v>5</v>
      </c>
      <c r="BE15" s="24">
        <v>3</v>
      </c>
      <c r="BF15" s="25">
        <v>4</v>
      </c>
      <c r="BG15" s="27">
        <f t="shared" si="250"/>
        <v>3.8</v>
      </c>
      <c r="BH15" s="28">
        <f t="shared" si="251"/>
        <v>4.4000000000000004</v>
      </c>
      <c r="BI15" s="28" t="str">
        <f t="shared" si="64"/>
        <v>4.4</v>
      </c>
      <c r="BJ15" s="32" t="str">
        <f t="shared" si="252"/>
        <v>D</v>
      </c>
      <c r="BK15" s="30">
        <f t="shared" si="253"/>
        <v>1</v>
      </c>
      <c r="BL15" s="37" t="str">
        <f t="shared" si="67"/>
        <v>1.0</v>
      </c>
      <c r="BM15" s="64">
        <v>3</v>
      </c>
      <c r="BN15" s="68">
        <v>3</v>
      </c>
      <c r="BO15" s="21">
        <v>5</v>
      </c>
      <c r="BP15" s="24">
        <v>4</v>
      </c>
      <c r="BQ15" s="25"/>
      <c r="BR15" s="27">
        <f t="shared" si="254"/>
        <v>4.4000000000000004</v>
      </c>
      <c r="BS15" s="28">
        <f t="shared" si="255"/>
        <v>4.4000000000000004</v>
      </c>
      <c r="BT15" s="28" t="str">
        <f t="shared" si="68"/>
        <v>4.4</v>
      </c>
      <c r="BU15" s="32" t="str">
        <f t="shared" si="256"/>
        <v>D</v>
      </c>
      <c r="BV15" s="66">
        <f t="shared" si="257"/>
        <v>1</v>
      </c>
      <c r="BW15" s="37" t="str">
        <f t="shared" si="69"/>
        <v>1.0</v>
      </c>
      <c r="BX15" s="64">
        <v>2</v>
      </c>
      <c r="BY15" s="75">
        <v>2</v>
      </c>
      <c r="BZ15" s="21">
        <v>6.5</v>
      </c>
      <c r="CA15" s="24">
        <v>3</v>
      </c>
      <c r="CB15" s="25"/>
      <c r="CC15" s="27">
        <f t="shared" si="241"/>
        <v>4.4000000000000004</v>
      </c>
      <c r="CD15" s="28">
        <f t="shared" si="242"/>
        <v>4.4000000000000004</v>
      </c>
      <c r="CE15" s="28" t="str">
        <f t="shared" si="70"/>
        <v>4.4</v>
      </c>
      <c r="CF15" s="32" t="str">
        <f t="shared" si="243"/>
        <v>D</v>
      </c>
      <c r="CG15" s="30">
        <f t="shared" si="244"/>
        <v>1</v>
      </c>
      <c r="CH15" s="37" t="str">
        <f t="shared" si="73"/>
        <v>1.0</v>
      </c>
      <c r="CI15" s="64">
        <v>3</v>
      </c>
      <c r="CJ15" s="68">
        <v>3</v>
      </c>
      <c r="CK15" s="85">
        <f t="shared" si="74"/>
        <v>17</v>
      </c>
      <c r="CL15" s="86">
        <f t="shared" si="16"/>
        <v>5.6000000000000005</v>
      </c>
      <c r="CM15" s="124" t="str">
        <f t="shared" si="75"/>
        <v>5.60</v>
      </c>
      <c r="CN15" s="86">
        <f t="shared" si="17"/>
        <v>1.7647058823529411</v>
      </c>
      <c r="CO15" s="124" t="str">
        <f t="shared" si="76"/>
        <v>1.76</v>
      </c>
      <c r="CP15" s="52" t="str">
        <f t="shared" si="191"/>
        <v>Lên lớp</v>
      </c>
      <c r="CQ15" s="52">
        <f t="shared" si="18"/>
        <v>17</v>
      </c>
      <c r="CR15" s="86">
        <f t="shared" si="19"/>
        <v>5.6000000000000005</v>
      </c>
      <c r="CS15" s="127" t="str">
        <f t="shared" si="77"/>
        <v>5.60</v>
      </c>
      <c r="CT15" s="86">
        <f t="shared" si="20"/>
        <v>1.7647058823529411</v>
      </c>
      <c r="CU15" s="127" t="str">
        <f t="shared" si="78"/>
        <v>1.76</v>
      </c>
      <c r="CV15" s="52" t="str">
        <f t="shared" si="230"/>
        <v>Lên lớp</v>
      </c>
      <c r="CW15" s="232">
        <v>0</v>
      </c>
      <c r="CX15" s="52"/>
      <c r="CY15" s="52"/>
      <c r="CZ15" s="27">
        <f t="shared" si="79"/>
        <v>0</v>
      </c>
      <c r="DA15" s="28">
        <f t="shared" si="80"/>
        <v>0</v>
      </c>
      <c r="DB15" s="29" t="str">
        <f t="shared" si="81"/>
        <v>0.0</v>
      </c>
      <c r="DC15" s="32" t="str">
        <f t="shared" si="82"/>
        <v>F</v>
      </c>
      <c r="DD15" s="30">
        <f t="shared" si="83"/>
        <v>0</v>
      </c>
      <c r="DE15" s="29" t="str">
        <f t="shared" si="84"/>
        <v>0.0</v>
      </c>
      <c r="DF15" s="71"/>
      <c r="DG15" s="203"/>
      <c r="DH15" s="229">
        <v>0</v>
      </c>
      <c r="DI15" s="230"/>
      <c r="DJ15" s="230"/>
      <c r="DK15" s="27">
        <f t="shared" si="85"/>
        <v>0</v>
      </c>
      <c r="DL15" s="28">
        <f t="shared" si="86"/>
        <v>0</v>
      </c>
      <c r="DM15" s="30" t="str">
        <f t="shared" si="87"/>
        <v>0.0</v>
      </c>
      <c r="DN15" s="32" t="str">
        <f t="shared" si="88"/>
        <v>F</v>
      </c>
      <c r="DO15" s="30">
        <f t="shared" si="89"/>
        <v>0</v>
      </c>
      <c r="DP15" s="30" t="str">
        <f t="shared" si="90"/>
        <v>0.0</v>
      </c>
      <c r="DQ15" s="71"/>
      <c r="DR15" s="203"/>
      <c r="DS15" s="204">
        <f t="shared" si="91"/>
        <v>0</v>
      </c>
      <c r="DT15" s="30" t="str">
        <f t="shared" si="92"/>
        <v>0.0</v>
      </c>
      <c r="DU15" s="32" t="str">
        <f t="shared" si="93"/>
        <v>F</v>
      </c>
      <c r="DV15" s="30">
        <f t="shared" si="94"/>
        <v>0</v>
      </c>
      <c r="DW15" s="30" t="str">
        <f t="shared" si="95"/>
        <v>0.0</v>
      </c>
      <c r="DX15" s="71">
        <v>3</v>
      </c>
      <c r="DY15" s="203"/>
      <c r="DZ15" s="232">
        <v>0</v>
      </c>
      <c r="EA15" s="52"/>
      <c r="EB15" s="52"/>
      <c r="EC15" s="27">
        <f t="shared" si="96"/>
        <v>0</v>
      </c>
      <c r="ED15" s="28">
        <f t="shared" si="97"/>
        <v>0</v>
      </c>
      <c r="EE15" s="29" t="str">
        <f t="shared" si="98"/>
        <v>0.0</v>
      </c>
      <c r="EF15" s="32" t="str">
        <f t="shared" si="99"/>
        <v>F</v>
      </c>
      <c r="EG15" s="29">
        <f t="shared" si="100"/>
        <v>0</v>
      </c>
      <c r="EH15" s="29" t="str">
        <f t="shared" si="101"/>
        <v>0.0</v>
      </c>
      <c r="EI15" s="71">
        <v>3</v>
      </c>
      <c r="EJ15" s="203"/>
      <c r="EK15" s="232">
        <v>0</v>
      </c>
      <c r="EL15" s="52"/>
      <c r="EM15" s="52"/>
      <c r="EN15" s="27">
        <f t="shared" si="102"/>
        <v>0</v>
      </c>
      <c r="EO15" s="28">
        <f t="shared" si="103"/>
        <v>0</v>
      </c>
      <c r="EP15" s="29" t="str">
        <f t="shared" si="104"/>
        <v>0.0</v>
      </c>
      <c r="EQ15" s="32" t="str">
        <f t="shared" si="105"/>
        <v>F</v>
      </c>
      <c r="ER15" s="30">
        <f t="shared" si="106"/>
        <v>0</v>
      </c>
      <c r="ES15" s="29" t="str">
        <f t="shared" si="107"/>
        <v>0.0</v>
      </c>
      <c r="ET15" s="71">
        <v>3</v>
      </c>
      <c r="EU15" s="203"/>
      <c r="EV15" s="232">
        <v>0</v>
      </c>
      <c r="EW15" s="52"/>
      <c r="EX15" s="52"/>
      <c r="EY15" s="27">
        <f t="shared" si="108"/>
        <v>0</v>
      </c>
      <c r="EZ15" s="28">
        <f t="shared" si="109"/>
        <v>0</v>
      </c>
      <c r="FA15" s="29" t="str">
        <f t="shared" si="110"/>
        <v>0.0</v>
      </c>
      <c r="FB15" s="32" t="str">
        <f t="shared" si="111"/>
        <v>F</v>
      </c>
      <c r="FC15" s="30">
        <f t="shared" si="112"/>
        <v>0</v>
      </c>
      <c r="FD15" s="29" t="str">
        <f t="shared" si="113"/>
        <v>0.0</v>
      </c>
      <c r="FE15" s="71">
        <v>2</v>
      </c>
      <c r="FF15" s="203"/>
      <c r="FG15" s="235">
        <v>0</v>
      </c>
      <c r="FH15" s="188"/>
      <c r="FI15" s="188"/>
      <c r="FJ15" s="27">
        <f t="shared" si="114"/>
        <v>0</v>
      </c>
      <c r="FK15" s="28">
        <f t="shared" si="115"/>
        <v>0</v>
      </c>
      <c r="FL15" s="29" t="str">
        <f t="shared" si="116"/>
        <v>0.0</v>
      </c>
      <c r="FM15" s="32" t="str">
        <f t="shared" si="117"/>
        <v>F</v>
      </c>
      <c r="FN15" s="30">
        <f t="shared" si="118"/>
        <v>0</v>
      </c>
      <c r="FO15" s="29" t="str">
        <f t="shared" si="119"/>
        <v>0.0</v>
      </c>
      <c r="FP15" s="71">
        <v>3</v>
      </c>
      <c r="FQ15" s="203"/>
      <c r="FR15" s="229">
        <v>0</v>
      </c>
      <c r="FS15" s="52"/>
      <c r="FT15" s="52"/>
      <c r="FU15" s="27">
        <f t="shared" si="120"/>
        <v>0</v>
      </c>
      <c r="FV15" s="28">
        <f t="shared" si="121"/>
        <v>0</v>
      </c>
      <c r="FW15" s="29" t="str">
        <f t="shared" si="122"/>
        <v>0.0</v>
      </c>
      <c r="FX15" s="32" t="str">
        <f t="shared" si="123"/>
        <v>F</v>
      </c>
      <c r="FY15" s="30">
        <f t="shared" si="124"/>
        <v>0</v>
      </c>
      <c r="FZ15" s="29" t="str">
        <f t="shared" si="125"/>
        <v>0.0</v>
      </c>
      <c r="GA15" s="71">
        <v>2</v>
      </c>
      <c r="GB15" s="203"/>
      <c r="GC15" s="232">
        <v>0</v>
      </c>
      <c r="GD15" s="52"/>
      <c r="GE15" s="52"/>
      <c r="GF15" s="27">
        <f t="shared" si="126"/>
        <v>0</v>
      </c>
      <c r="GG15" s="28">
        <f t="shared" si="127"/>
        <v>0</v>
      </c>
      <c r="GH15" s="29" t="str">
        <f t="shared" si="128"/>
        <v>0.0</v>
      </c>
      <c r="GI15" s="32" t="str">
        <f t="shared" si="129"/>
        <v>F</v>
      </c>
      <c r="GJ15" s="30">
        <f t="shared" si="130"/>
        <v>0</v>
      </c>
      <c r="GK15" s="29" t="str">
        <f t="shared" si="131"/>
        <v>0.0</v>
      </c>
      <c r="GL15" s="71">
        <v>2</v>
      </c>
      <c r="GM15" s="203"/>
      <c r="GN15" s="235">
        <v>0</v>
      </c>
      <c r="GO15" s="188"/>
      <c r="GP15" s="188"/>
      <c r="GQ15" s="27">
        <f t="shared" si="132"/>
        <v>0</v>
      </c>
      <c r="GR15" s="28">
        <f t="shared" si="133"/>
        <v>0</v>
      </c>
      <c r="GS15" s="29" t="str">
        <f t="shared" si="192"/>
        <v>0.0</v>
      </c>
      <c r="GT15" s="32" t="str">
        <f t="shared" si="134"/>
        <v>F</v>
      </c>
      <c r="GU15" s="30">
        <f t="shared" si="135"/>
        <v>0</v>
      </c>
      <c r="GV15" s="29" t="str">
        <f t="shared" si="136"/>
        <v>0.0</v>
      </c>
      <c r="GW15" s="71">
        <v>2</v>
      </c>
      <c r="GX15" s="203"/>
      <c r="GY15" s="85">
        <f t="shared" si="137"/>
        <v>20</v>
      </c>
      <c r="GZ15" s="86">
        <f t="shared" si="138"/>
        <v>0</v>
      </c>
      <c r="HA15" s="124" t="str">
        <f t="shared" si="139"/>
        <v>0.00</v>
      </c>
      <c r="HB15" s="86">
        <f t="shared" si="140"/>
        <v>0</v>
      </c>
      <c r="HC15" s="124" t="str">
        <f t="shared" si="141"/>
        <v>0.00</v>
      </c>
      <c r="HD15" s="52" t="str">
        <f t="shared" si="142"/>
        <v>Cảnh báo KQHT</v>
      </c>
      <c r="HE15" s="52">
        <f t="shared" si="143"/>
        <v>0</v>
      </c>
      <c r="HF15" s="86" t="e">
        <f t="shared" si="144"/>
        <v>#DIV/0!</v>
      </c>
      <c r="HG15" s="127" t="e">
        <f t="shared" si="145"/>
        <v>#DIV/0!</v>
      </c>
      <c r="HH15" s="86" t="e">
        <f t="shared" si="146"/>
        <v>#DIV/0!</v>
      </c>
      <c r="HI15" s="127" t="e">
        <f t="shared" si="147"/>
        <v>#DIV/0!</v>
      </c>
      <c r="HJ15" s="227">
        <f t="shared" si="148"/>
        <v>37</v>
      </c>
      <c r="HK15" s="58">
        <f t="shared" si="149"/>
        <v>17</v>
      </c>
      <c r="HL15" s="228" t="e">
        <f t="shared" si="23"/>
        <v>#DIV/0!</v>
      </c>
      <c r="HM15" s="127" t="e">
        <f t="shared" si="150"/>
        <v>#DIV/0!</v>
      </c>
      <c r="HN15" s="228" t="e">
        <f t="shared" si="24"/>
        <v>#DIV/0!</v>
      </c>
      <c r="HO15" s="127" t="e">
        <f t="shared" si="151"/>
        <v>#DIV/0!</v>
      </c>
      <c r="HP15" s="52" t="e">
        <f t="shared" si="25"/>
        <v>#DIV/0!</v>
      </c>
      <c r="HQ15" s="58" t="s">
        <v>987</v>
      </c>
      <c r="HR15" s="96">
        <v>0</v>
      </c>
      <c r="HS15" s="106"/>
      <c r="HT15" s="285"/>
      <c r="HU15" s="27">
        <f t="shared" si="193"/>
        <v>0</v>
      </c>
      <c r="HV15" s="282">
        <f t="shared" si="194"/>
        <v>0</v>
      </c>
      <c r="HW15" s="26" t="str">
        <f t="shared" si="226"/>
        <v>0.0</v>
      </c>
      <c r="HX15" s="283" t="str">
        <f t="shared" si="195"/>
        <v>F</v>
      </c>
      <c r="HY15" s="281">
        <f t="shared" si="196"/>
        <v>0</v>
      </c>
      <c r="HZ15" s="44" t="str">
        <f t="shared" si="197"/>
        <v>0.0</v>
      </c>
      <c r="IA15" s="64">
        <v>3</v>
      </c>
      <c r="IB15" s="68">
        <v>3</v>
      </c>
      <c r="IC15" s="21">
        <v>0</v>
      </c>
      <c r="ID15" s="24"/>
      <c r="IE15" s="25"/>
      <c r="IF15" s="27">
        <f t="shared" si="198"/>
        <v>0</v>
      </c>
      <c r="IG15" s="282">
        <f t="shared" si="199"/>
        <v>0</v>
      </c>
      <c r="IH15" s="26" t="str">
        <f t="shared" si="227"/>
        <v>0.0</v>
      </c>
      <c r="II15" s="283" t="str">
        <f t="shared" si="200"/>
        <v>F</v>
      </c>
      <c r="IJ15" s="281">
        <f t="shared" si="201"/>
        <v>0</v>
      </c>
      <c r="IK15" s="44" t="str">
        <f t="shared" si="202"/>
        <v>0.0</v>
      </c>
      <c r="IL15" s="64">
        <v>1</v>
      </c>
      <c r="IM15" s="68"/>
      <c r="IN15" s="96">
        <v>0</v>
      </c>
      <c r="IO15" s="106"/>
      <c r="IP15" s="285"/>
      <c r="IQ15" s="27">
        <f t="shared" si="203"/>
        <v>0</v>
      </c>
      <c r="IR15" s="28">
        <f t="shared" si="204"/>
        <v>0</v>
      </c>
      <c r="IS15" s="28" t="str">
        <f t="shared" si="205"/>
        <v>0.0</v>
      </c>
      <c r="IT15" s="32" t="str">
        <f t="shared" si="206"/>
        <v>F</v>
      </c>
      <c r="IU15" s="30">
        <f t="shared" si="207"/>
        <v>0</v>
      </c>
      <c r="IV15" s="37" t="str">
        <f t="shared" si="208"/>
        <v>0.0</v>
      </c>
      <c r="IW15" s="64">
        <v>2</v>
      </c>
      <c r="IX15" s="68"/>
      <c r="IY15" s="96">
        <v>0</v>
      </c>
      <c r="IZ15" s="106"/>
      <c r="JA15" s="285"/>
      <c r="JB15" s="19">
        <f t="shared" si="152"/>
        <v>0</v>
      </c>
      <c r="JC15" s="26">
        <f t="shared" si="153"/>
        <v>0</v>
      </c>
      <c r="JD15" s="26" t="str">
        <f t="shared" si="154"/>
        <v>0.0</v>
      </c>
      <c r="JE15" s="32" t="str">
        <f t="shared" si="155"/>
        <v>F</v>
      </c>
      <c r="JF15" s="30">
        <f t="shared" si="156"/>
        <v>0</v>
      </c>
      <c r="JG15" s="37" t="str">
        <f t="shared" si="157"/>
        <v>0.0</v>
      </c>
      <c r="JH15" s="64">
        <v>2</v>
      </c>
      <c r="JI15" s="68"/>
      <c r="JJ15" s="96">
        <v>0</v>
      </c>
      <c r="JK15" s="106"/>
      <c r="JL15" s="285"/>
      <c r="JM15" s="19">
        <f t="shared" si="158"/>
        <v>0</v>
      </c>
      <c r="JN15" s="26">
        <f t="shared" si="159"/>
        <v>0</v>
      </c>
      <c r="JO15" s="26" t="str">
        <f t="shared" si="160"/>
        <v>0.0</v>
      </c>
      <c r="JP15" s="32" t="str">
        <f t="shared" si="161"/>
        <v>F</v>
      </c>
      <c r="JQ15" s="30">
        <f t="shared" si="162"/>
        <v>0</v>
      </c>
      <c r="JR15" s="37" t="str">
        <f t="shared" si="163"/>
        <v>0.0</v>
      </c>
      <c r="JS15" s="64">
        <v>1</v>
      </c>
      <c r="JT15" s="68"/>
      <c r="JU15" s="96">
        <v>0</v>
      </c>
      <c r="JV15" s="106">
        <v>0</v>
      </c>
      <c r="JW15" s="285"/>
      <c r="JX15" s="27">
        <f t="shared" si="26"/>
        <v>0</v>
      </c>
      <c r="JY15" s="28">
        <f t="shared" si="27"/>
        <v>0</v>
      </c>
      <c r="JZ15" s="26" t="str">
        <f t="shared" si="164"/>
        <v>0.0</v>
      </c>
      <c r="KA15" s="32" t="str">
        <f t="shared" si="28"/>
        <v>F</v>
      </c>
      <c r="KB15" s="30">
        <f t="shared" si="29"/>
        <v>0</v>
      </c>
      <c r="KC15" s="37" t="str">
        <f t="shared" si="30"/>
        <v>0.0</v>
      </c>
      <c r="KD15" s="64">
        <v>2</v>
      </c>
      <c r="KE15" s="68"/>
      <c r="KF15" s="96">
        <v>0</v>
      </c>
      <c r="KG15" s="106"/>
      <c r="KH15" s="285"/>
      <c r="KI15" s="27">
        <f t="shared" si="31"/>
        <v>0</v>
      </c>
      <c r="KJ15" s="28">
        <f t="shared" si="32"/>
        <v>0</v>
      </c>
      <c r="KK15" s="28" t="str">
        <f t="shared" si="165"/>
        <v>0.0</v>
      </c>
      <c r="KL15" s="32" t="str">
        <f t="shared" si="33"/>
        <v>F</v>
      </c>
      <c r="KM15" s="30">
        <f t="shared" si="34"/>
        <v>0</v>
      </c>
      <c r="KN15" s="37" t="str">
        <f t="shared" si="35"/>
        <v>0.0</v>
      </c>
      <c r="KO15" s="64">
        <v>2</v>
      </c>
      <c r="KP15" s="68"/>
      <c r="KQ15" s="98">
        <v>0</v>
      </c>
      <c r="KR15" s="99"/>
      <c r="KS15" s="187"/>
      <c r="KT15" s="19">
        <f t="shared" si="36"/>
        <v>0</v>
      </c>
      <c r="KU15" s="26">
        <f t="shared" si="37"/>
        <v>0</v>
      </c>
      <c r="KV15" s="26" t="str">
        <f t="shared" si="166"/>
        <v>0.0</v>
      </c>
      <c r="KW15" s="32" t="str">
        <f t="shared" si="228"/>
        <v>F</v>
      </c>
      <c r="KX15" s="30">
        <f t="shared" si="38"/>
        <v>0</v>
      </c>
      <c r="KY15" s="37" t="str">
        <f t="shared" si="39"/>
        <v>0.0</v>
      </c>
      <c r="KZ15" s="64">
        <v>2</v>
      </c>
      <c r="LA15" s="68"/>
      <c r="LB15" s="21">
        <v>0</v>
      </c>
      <c r="LC15" s="24"/>
      <c r="LD15" s="25"/>
      <c r="LE15" s="19">
        <f t="shared" si="209"/>
        <v>0</v>
      </c>
      <c r="LF15" s="26">
        <f t="shared" si="167"/>
        <v>0</v>
      </c>
      <c r="LG15" s="26" t="str">
        <f t="shared" si="229"/>
        <v>0.0</v>
      </c>
      <c r="LH15" s="32" t="str">
        <f t="shared" si="168"/>
        <v>F</v>
      </c>
      <c r="LI15" s="30">
        <f t="shared" si="169"/>
        <v>0</v>
      </c>
      <c r="LJ15" s="37" t="str">
        <f t="shared" si="170"/>
        <v>0.0</v>
      </c>
      <c r="LK15" s="62">
        <v>3</v>
      </c>
      <c r="LL15" s="279"/>
      <c r="LM15" s="85">
        <f t="shared" si="171"/>
        <v>18</v>
      </c>
      <c r="LN15" s="86">
        <f t="shared" si="172"/>
        <v>0</v>
      </c>
      <c r="LO15" s="124" t="str">
        <f t="shared" si="173"/>
        <v>0.00</v>
      </c>
      <c r="LP15" s="86">
        <f t="shared" si="174"/>
        <v>0</v>
      </c>
      <c r="LQ15" s="124" t="str">
        <f t="shared" si="175"/>
        <v>0.00</v>
      </c>
      <c r="LR15" s="330" t="str">
        <f t="shared" si="176"/>
        <v>Cảnh báo KQHT</v>
      </c>
      <c r="LS15" s="331">
        <f t="shared" si="177"/>
        <v>3</v>
      </c>
      <c r="LT15" s="332">
        <f t="shared" si="178"/>
        <v>0</v>
      </c>
      <c r="LU15" s="332">
        <f t="shared" si="179"/>
        <v>0</v>
      </c>
      <c r="LV15" s="334">
        <f t="shared" si="180"/>
        <v>55</v>
      </c>
      <c r="LW15" s="335">
        <f t="shared" si="181"/>
        <v>20</v>
      </c>
      <c r="LX15" s="336" t="e">
        <f t="shared" si="182"/>
        <v>#DIV/0!</v>
      </c>
      <c r="LY15" s="337" t="e">
        <f t="shared" si="183"/>
        <v>#DIV/0!</v>
      </c>
      <c r="LZ15" s="336" t="e">
        <f t="shared" si="184"/>
        <v>#DIV/0!</v>
      </c>
      <c r="MA15" s="330" t="e">
        <f t="shared" si="185"/>
        <v>#DIV/0!</v>
      </c>
    </row>
    <row r="16" spans="1:339" s="233" customFormat="1" ht="18">
      <c r="A16" s="10">
        <v>15</v>
      </c>
      <c r="B16" s="76" t="s">
        <v>90</v>
      </c>
      <c r="C16" s="77" t="s">
        <v>170</v>
      </c>
      <c r="D16" s="78" t="s">
        <v>171</v>
      </c>
      <c r="E16" s="79" t="s">
        <v>172</v>
      </c>
      <c r="F16" s="50"/>
      <c r="G16" s="80" t="s">
        <v>507</v>
      </c>
      <c r="H16" s="50" t="s">
        <v>17</v>
      </c>
      <c r="I16" s="82" t="s">
        <v>539</v>
      </c>
      <c r="J16" s="82" t="s">
        <v>780</v>
      </c>
      <c r="K16" s="12">
        <v>7.3</v>
      </c>
      <c r="L16" s="28" t="str">
        <f t="shared" si="40"/>
        <v>7.3</v>
      </c>
      <c r="M16" s="32" t="str">
        <f t="shared" si="258"/>
        <v>B</v>
      </c>
      <c r="N16" s="39">
        <f t="shared" si="259"/>
        <v>3</v>
      </c>
      <c r="O16" s="37" t="str">
        <f t="shared" si="43"/>
        <v>3.0</v>
      </c>
      <c r="P16" s="11">
        <v>2</v>
      </c>
      <c r="Q16" s="16">
        <v>5</v>
      </c>
      <c r="R16" s="28" t="str">
        <f t="shared" si="44"/>
        <v>5.0</v>
      </c>
      <c r="S16" s="32" t="str">
        <f t="shared" si="260"/>
        <v>D+</v>
      </c>
      <c r="T16" s="39">
        <f t="shared" si="261"/>
        <v>1.5</v>
      </c>
      <c r="U16" s="37" t="str">
        <f t="shared" si="47"/>
        <v>1.5</v>
      </c>
      <c r="V16" s="11">
        <v>3</v>
      </c>
      <c r="W16" s="21">
        <v>6.7</v>
      </c>
      <c r="X16" s="24">
        <v>8</v>
      </c>
      <c r="Y16" s="25"/>
      <c r="Z16" s="27">
        <f t="shared" si="4"/>
        <v>7.5</v>
      </c>
      <c r="AA16" s="28">
        <f t="shared" si="5"/>
        <v>7.5</v>
      </c>
      <c r="AB16" s="28" t="str">
        <f t="shared" si="48"/>
        <v>7.5</v>
      </c>
      <c r="AC16" s="32" t="str">
        <f t="shared" si="49"/>
        <v>B</v>
      </c>
      <c r="AD16" s="30">
        <f t="shared" si="214"/>
        <v>3</v>
      </c>
      <c r="AE16" s="37" t="str">
        <f t="shared" si="51"/>
        <v>3.0</v>
      </c>
      <c r="AF16" s="64">
        <v>4</v>
      </c>
      <c r="AG16" s="68">
        <v>4</v>
      </c>
      <c r="AH16" s="21">
        <v>8.6999999999999993</v>
      </c>
      <c r="AI16" s="24">
        <v>5</v>
      </c>
      <c r="AJ16" s="25"/>
      <c r="AK16" s="27">
        <f t="shared" si="186"/>
        <v>6.5</v>
      </c>
      <c r="AL16" s="28">
        <f t="shared" si="187"/>
        <v>6.5</v>
      </c>
      <c r="AM16" s="28" t="str">
        <f t="shared" si="54"/>
        <v>6.5</v>
      </c>
      <c r="AN16" s="32" t="str">
        <f t="shared" si="231"/>
        <v>C+</v>
      </c>
      <c r="AO16" s="30">
        <f t="shared" si="232"/>
        <v>2.5</v>
      </c>
      <c r="AP16" s="37" t="str">
        <f t="shared" si="57"/>
        <v>2.5</v>
      </c>
      <c r="AQ16" s="71">
        <v>2</v>
      </c>
      <c r="AR16" s="73">
        <v>2</v>
      </c>
      <c r="AS16" s="21">
        <v>6</v>
      </c>
      <c r="AT16" s="24">
        <v>5</v>
      </c>
      <c r="AU16" s="25"/>
      <c r="AV16" s="27">
        <f t="shared" si="188"/>
        <v>5.4</v>
      </c>
      <c r="AW16" s="28">
        <f t="shared" si="189"/>
        <v>5.4</v>
      </c>
      <c r="AX16" s="28" t="str">
        <f t="shared" si="60"/>
        <v>5.4</v>
      </c>
      <c r="AY16" s="32" t="str">
        <f t="shared" si="190"/>
        <v>D+</v>
      </c>
      <c r="AZ16" s="30">
        <f t="shared" si="249"/>
        <v>1.5</v>
      </c>
      <c r="BA16" s="37" t="str">
        <f t="shared" si="63"/>
        <v>1.5</v>
      </c>
      <c r="BB16" s="64">
        <v>3</v>
      </c>
      <c r="BC16" s="68">
        <v>3</v>
      </c>
      <c r="BD16" s="21">
        <v>7.2</v>
      </c>
      <c r="BE16" s="24">
        <v>6</v>
      </c>
      <c r="BF16" s="25"/>
      <c r="BG16" s="27">
        <f t="shared" si="250"/>
        <v>6.5</v>
      </c>
      <c r="BH16" s="28">
        <f t="shared" si="251"/>
        <v>6.5</v>
      </c>
      <c r="BI16" s="28" t="str">
        <f t="shared" si="64"/>
        <v>6.5</v>
      </c>
      <c r="BJ16" s="32" t="str">
        <f t="shared" si="252"/>
        <v>C+</v>
      </c>
      <c r="BK16" s="30">
        <f t="shared" si="253"/>
        <v>2.5</v>
      </c>
      <c r="BL16" s="37" t="str">
        <f t="shared" si="67"/>
        <v>2.5</v>
      </c>
      <c r="BM16" s="64">
        <v>3</v>
      </c>
      <c r="BN16" s="68">
        <v>3</v>
      </c>
      <c r="BO16" s="21">
        <v>6.1</v>
      </c>
      <c r="BP16" s="24">
        <v>6</v>
      </c>
      <c r="BQ16" s="25"/>
      <c r="BR16" s="27">
        <f t="shared" si="254"/>
        <v>6</v>
      </c>
      <c r="BS16" s="28">
        <f t="shared" si="255"/>
        <v>6</v>
      </c>
      <c r="BT16" s="28" t="str">
        <f t="shared" si="68"/>
        <v>6.0</v>
      </c>
      <c r="BU16" s="32" t="str">
        <f t="shared" si="256"/>
        <v>C</v>
      </c>
      <c r="BV16" s="66">
        <f t="shared" si="257"/>
        <v>2</v>
      </c>
      <c r="BW16" s="37" t="str">
        <f t="shared" si="69"/>
        <v>2.0</v>
      </c>
      <c r="BX16" s="64">
        <v>2</v>
      </c>
      <c r="BY16" s="75">
        <v>2</v>
      </c>
      <c r="BZ16" s="21">
        <v>7.7</v>
      </c>
      <c r="CA16" s="24">
        <v>5</v>
      </c>
      <c r="CB16" s="25"/>
      <c r="CC16" s="27">
        <f t="shared" si="241"/>
        <v>6.1</v>
      </c>
      <c r="CD16" s="28">
        <f t="shared" si="242"/>
        <v>6.1</v>
      </c>
      <c r="CE16" s="28" t="str">
        <f t="shared" si="70"/>
        <v>6.1</v>
      </c>
      <c r="CF16" s="32" t="str">
        <f t="shared" si="243"/>
        <v>C</v>
      </c>
      <c r="CG16" s="30">
        <f t="shared" si="244"/>
        <v>2</v>
      </c>
      <c r="CH16" s="37" t="str">
        <f t="shared" si="73"/>
        <v>2.0</v>
      </c>
      <c r="CI16" s="64">
        <v>3</v>
      </c>
      <c r="CJ16" s="68">
        <v>3</v>
      </c>
      <c r="CK16" s="85">
        <f t="shared" si="74"/>
        <v>17</v>
      </c>
      <c r="CL16" s="86">
        <f t="shared" si="16"/>
        <v>6.4117647058823533</v>
      </c>
      <c r="CM16" s="124" t="str">
        <f t="shared" si="75"/>
        <v>6.41</v>
      </c>
      <c r="CN16" s="86">
        <f t="shared" si="17"/>
        <v>2.2941176470588234</v>
      </c>
      <c r="CO16" s="124" t="str">
        <f t="shared" si="76"/>
        <v>2.29</v>
      </c>
      <c r="CP16" s="52" t="str">
        <f t="shared" si="191"/>
        <v>Lên lớp</v>
      </c>
      <c r="CQ16" s="52">
        <f t="shared" si="18"/>
        <v>17</v>
      </c>
      <c r="CR16" s="86">
        <f t="shared" si="19"/>
        <v>6.4117647058823533</v>
      </c>
      <c r="CS16" s="127" t="str">
        <f t="shared" si="77"/>
        <v>6.41</v>
      </c>
      <c r="CT16" s="86">
        <f t="shared" si="20"/>
        <v>2.2941176470588234</v>
      </c>
      <c r="CU16" s="127" t="str">
        <f t="shared" si="78"/>
        <v>2.29</v>
      </c>
      <c r="CV16" s="52" t="str">
        <f t="shared" si="230"/>
        <v>Lên lớp</v>
      </c>
      <c r="CW16" s="232">
        <v>7.4</v>
      </c>
      <c r="CX16" s="52">
        <v>4</v>
      </c>
      <c r="CY16" s="52"/>
      <c r="CZ16" s="27">
        <f t="shared" si="79"/>
        <v>5.4</v>
      </c>
      <c r="DA16" s="28">
        <f t="shared" si="80"/>
        <v>5.4</v>
      </c>
      <c r="DB16" s="29" t="str">
        <f t="shared" si="81"/>
        <v>5.4</v>
      </c>
      <c r="DC16" s="32" t="str">
        <f t="shared" si="82"/>
        <v>D+</v>
      </c>
      <c r="DD16" s="30">
        <f t="shared" si="83"/>
        <v>1.5</v>
      </c>
      <c r="DE16" s="29" t="str">
        <f t="shared" si="84"/>
        <v>1.5</v>
      </c>
      <c r="DF16" s="71"/>
      <c r="DG16" s="203"/>
      <c r="DH16" s="229">
        <v>5.8</v>
      </c>
      <c r="DI16" s="230">
        <v>5</v>
      </c>
      <c r="DJ16" s="230"/>
      <c r="DK16" s="27">
        <f t="shared" si="85"/>
        <v>5.3</v>
      </c>
      <c r="DL16" s="28">
        <f t="shared" si="86"/>
        <v>5.3</v>
      </c>
      <c r="DM16" s="30" t="str">
        <f t="shared" si="87"/>
        <v>5.3</v>
      </c>
      <c r="DN16" s="32" t="str">
        <f t="shared" si="88"/>
        <v>D+</v>
      </c>
      <c r="DO16" s="30">
        <f t="shared" si="89"/>
        <v>1.5</v>
      </c>
      <c r="DP16" s="30" t="str">
        <f t="shared" si="90"/>
        <v>1.5</v>
      </c>
      <c r="DQ16" s="71"/>
      <c r="DR16" s="203"/>
      <c r="DS16" s="204">
        <f t="shared" si="91"/>
        <v>5.35</v>
      </c>
      <c r="DT16" s="30" t="str">
        <f t="shared" si="92"/>
        <v>5.4</v>
      </c>
      <c r="DU16" s="32" t="str">
        <f t="shared" si="93"/>
        <v>D+</v>
      </c>
      <c r="DV16" s="30">
        <f t="shared" si="94"/>
        <v>1.5</v>
      </c>
      <c r="DW16" s="30" t="str">
        <f t="shared" si="95"/>
        <v>1.5</v>
      </c>
      <c r="DX16" s="71">
        <v>3</v>
      </c>
      <c r="DY16" s="203">
        <v>3</v>
      </c>
      <c r="DZ16" s="232">
        <v>7.7</v>
      </c>
      <c r="EA16" s="52">
        <v>9</v>
      </c>
      <c r="EB16" s="52"/>
      <c r="EC16" s="27">
        <f t="shared" si="96"/>
        <v>8.5</v>
      </c>
      <c r="ED16" s="28">
        <f t="shared" si="97"/>
        <v>8.5</v>
      </c>
      <c r="EE16" s="29" t="str">
        <f t="shared" si="98"/>
        <v>8.5</v>
      </c>
      <c r="EF16" s="32" t="str">
        <f t="shared" si="99"/>
        <v>A</v>
      </c>
      <c r="EG16" s="29">
        <f t="shared" si="100"/>
        <v>4</v>
      </c>
      <c r="EH16" s="29" t="str">
        <f t="shared" si="101"/>
        <v>4.0</v>
      </c>
      <c r="EI16" s="71">
        <v>3</v>
      </c>
      <c r="EJ16" s="203">
        <v>3</v>
      </c>
      <c r="EK16" s="232">
        <v>7</v>
      </c>
      <c r="EL16" s="52">
        <v>3</v>
      </c>
      <c r="EM16" s="52"/>
      <c r="EN16" s="27">
        <f t="shared" si="102"/>
        <v>4.5999999999999996</v>
      </c>
      <c r="EO16" s="28">
        <f t="shared" si="103"/>
        <v>4.5999999999999996</v>
      </c>
      <c r="EP16" s="29" t="str">
        <f t="shared" si="104"/>
        <v>4.6</v>
      </c>
      <c r="EQ16" s="32" t="str">
        <f t="shared" si="105"/>
        <v>D</v>
      </c>
      <c r="ER16" s="30">
        <f t="shared" si="106"/>
        <v>1</v>
      </c>
      <c r="ES16" s="29" t="str">
        <f t="shared" si="107"/>
        <v>1.0</v>
      </c>
      <c r="ET16" s="71">
        <v>3</v>
      </c>
      <c r="EU16" s="203">
        <v>3</v>
      </c>
      <c r="EV16" s="232">
        <v>7.2</v>
      </c>
      <c r="EW16" s="52">
        <v>7</v>
      </c>
      <c r="EX16" s="52"/>
      <c r="EY16" s="27">
        <f t="shared" si="108"/>
        <v>7.1</v>
      </c>
      <c r="EZ16" s="28">
        <f t="shared" si="109"/>
        <v>7.1</v>
      </c>
      <c r="FA16" s="29" t="str">
        <f t="shared" si="110"/>
        <v>7.1</v>
      </c>
      <c r="FB16" s="32" t="str">
        <f t="shared" si="111"/>
        <v>B</v>
      </c>
      <c r="FC16" s="30">
        <f t="shared" si="112"/>
        <v>3</v>
      </c>
      <c r="FD16" s="29" t="str">
        <f t="shared" si="113"/>
        <v>3.0</v>
      </c>
      <c r="FE16" s="71">
        <v>2</v>
      </c>
      <c r="FF16" s="203">
        <v>2</v>
      </c>
      <c r="FG16" s="232">
        <v>8.4</v>
      </c>
      <c r="FH16" s="52">
        <v>7</v>
      </c>
      <c r="FI16" s="52"/>
      <c r="FJ16" s="27">
        <f t="shared" si="114"/>
        <v>7.6</v>
      </c>
      <c r="FK16" s="28">
        <f t="shared" si="115"/>
        <v>7.6</v>
      </c>
      <c r="FL16" s="29" t="str">
        <f t="shared" si="116"/>
        <v>7.6</v>
      </c>
      <c r="FM16" s="32" t="str">
        <f t="shared" si="117"/>
        <v>B</v>
      </c>
      <c r="FN16" s="30">
        <f t="shared" si="118"/>
        <v>3</v>
      </c>
      <c r="FO16" s="29" t="str">
        <f t="shared" si="119"/>
        <v>3.0</v>
      </c>
      <c r="FP16" s="71">
        <v>3</v>
      </c>
      <c r="FQ16" s="203">
        <v>3</v>
      </c>
      <c r="FR16" s="229">
        <v>8.3000000000000007</v>
      </c>
      <c r="FS16" s="52">
        <v>8</v>
      </c>
      <c r="FT16" s="52"/>
      <c r="FU16" s="27">
        <f t="shared" si="120"/>
        <v>8.1</v>
      </c>
      <c r="FV16" s="28">
        <f t="shared" si="121"/>
        <v>8.1</v>
      </c>
      <c r="FW16" s="29" t="str">
        <f t="shared" si="122"/>
        <v>8.1</v>
      </c>
      <c r="FX16" s="32" t="str">
        <f t="shared" si="123"/>
        <v>B+</v>
      </c>
      <c r="FY16" s="30">
        <f t="shared" si="124"/>
        <v>3.5</v>
      </c>
      <c r="FZ16" s="29" t="str">
        <f t="shared" si="125"/>
        <v>3.5</v>
      </c>
      <c r="GA16" s="71">
        <v>2</v>
      </c>
      <c r="GB16" s="203">
        <v>2</v>
      </c>
      <c r="GC16" s="232">
        <v>9.3000000000000007</v>
      </c>
      <c r="GD16" s="52">
        <v>7</v>
      </c>
      <c r="GE16" s="52"/>
      <c r="GF16" s="27">
        <f t="shared" si="126"/>
        <v>7.9</v>
      </c>
      <c r="GG16" s="28">
        <f t="shared" si="127"/>
        <v>7.9</v>
      </c>
      <c r="GH16" s="29" t="str">
        <f t="shared" si="128"/>
        <v>7.9</v>
      </c>
      <c r="GI16" s="32" t="str">
        <f t="shared" si="129"/>
        <v>B</v>
      </c>
      <c r="GJ16" s="30">
        <f t="shared" si="130"/>
        <v>3</v>
      </c>
      <c r="GK16" s="29" t="str">
        <f t="shared" si="131"/>
        <v>3.0</v>
      </c>
      <c r="GL16" s="71">
        <v>2</v>
      </c>
      <c r="GM16" s="203">
        <v>2</v>
      </c>
      <c r="GN16" s="232">
        <v>7.3</v>
      </c>
      <c r="GO16" s="52">
        <v>5</v>
      </c>
      <c r="GP16" s="52"/>
      <c r="GQ16" s="27">
        <f t="shared" si="132"/>
        <v>5.9</v>
      </c>
      <c r="GR16" s="28">
        <f t="shared" si="133"/>
        <v>5.9</v>
      </c>
      <c r="GS16" s="29" t="str">
        <f t="shared" si="192"/>
        <v>5.9</v>
      </c>
      <c r="GT16" s="32" t="str">
        <f t="shared" si="134"/>
        <v>C</v>
      </c>
      <c r="GU16" s="30">
        <f t="shared" si="135"/>
        <v>2</v>
      </c>
      <c r="GV16" s="29" t="str">
        <f t="shared" si="136"/>
        <v>2.0</v>
      </c>
      <c r="GW16" s="71">
        <v>2</v>
      </c>
      <c r="GX16" s="203">
        <v>2</v>
      </c>
      <c r="GY16" s="85">
        <f t="shared" si="137"/>
        <v>20</v>
      </c>
      <c r="GZ16" s="86">
        <f t="shared" si="138"/>
        <v>6.8075000000000001</v>
      </c>
      <c r="HA16" s="124" t="str">
        <f t="shared" si="139"/>
        <v>6.81</v>
      </c>
      <c r="HB16" s="86">
        <f t="shared" si="140"/>
        <v>2.5750000000000002</v>
      </c>
      <c r="HC16" s="124" t="str">
        <f t="shared" si="141"/>
        <v>2.58</v>
      </c>
      <c r="HD16" s="52" t="str">
        <f t="shared" si="142"/>
        <v>Lên lớp</v>
      </c>
      <c r="HE16" s="52">
        <f t="shared" si="143"/>
        <v>20</v>
      </c>
      <c r="HF16" s="86">
        <f t="shared" si="144"/>
        <v>6.8075000000000001</v>
      </c>
      <c r="HG16" s="127" t="str">
        <f t="shared" si="145"/>
        <v>6.81</v>
      </c>
      <c r="HH16" s="86">
        <f t="shared" si="146"/>
        <v>2.5750000000000002</v>
      </c>
      <c r="HI16" s="127" t="str">
        <f t="shared" si="147"/>
        <v>2.58</v>
      </c>
      <c r="HJ16" s="227">
        <f t="shared" si="148"/>
        <v>37</v>
      </c>
      <c r="HK16" s="58">
        <f t="shared" si="149"/>
        <v>37</v>
      </c>
      <c r="HL16" s="228">
        <f t="shared" si="23"/>
        <v>6.6256756756756756</v>
      </c>
      <c r="HM16" s="127" t="str">
        <f t="shared" si="150"/>
        <v>6.63</v>
      </c>
      <c r="HN16" s="228">
        <f t="shared" si="24"/>
        <v>2.4459459459459461</v>
      </c>
      <c r="HO16" s="127" t="str">
        <f t="shared" si="151"/>
        <v>2.45</v>
      </c>
      <c r="HP16" s="52" t="str">
        <f t="shared" si="25"/>
        <v>Lên lớp</v>
      </c>
      <c r="HQ16" s="58" t="s">
        <v>986</v>
      </c>
      <c r="HR16" s="21">
        <v>7.9</v>
      </c>
      <c r="HS16" s="24">
        <v>7</v>
      </c>
      <c r="HT16" s="25"/>
      <c r="HU16" s="27">
        <f t="shared" si="193"/>
        <v>7.4</v>
      </c>
      <c r="HV16" s="282">
        <f t="shared" si="194"/>
        <v>7.4</v>
      </c>
      <c r="HW16" s="26" t="str">
        <f t="shared" si="226"/>
        <v>7.4</v>
      </c>
      <c r="HX16" s="283" t="str">
        <f t="shared" si="195"/>
        <v>B</v>
      </c>
      <c r="HY16" s="281">
        <f t="shared" si="196"/>
        <v>3</v>
      </c>
      <c r="HZ16" s="44" t="str">
        <f t="shared" si="197"/>
        <v>3.0</v>
      </c>
      <c r="IA16" s="64">
        <v>3</v>
      </c>
      <c r="IB16" s="68">
        <v>3</v>
      </c>
      <c r="IC16" s="21">
        <v>6.3</v>
      </c>
      <c r="ID16" s="24">
        <v>6</v>
      </c>
      <c r="IE16" s="25"/>
      <c r="IF16" s="27">
        <f t="shared" si="198"/>
        <v>6.1</v>
      </c>
      <c r="IG16" s="282">
        <f t="shared" si="199"/>
        <v>6.1</v>
      </c>
      <c r="IH16" s="28" t="str">
        <f t="shared" si="227"/>
        <v>6.1</v>
      </c>
      <c r="II16" s="283" t="str">
        <f t="shared" si="200"/>
        <v>C</v>
      </c>
      <c r="IJ16" s="281">
        <f t="shared" si="201"/>
        <v>2</v>
      </c>
      <c r="IK16" s="44" t="str">
        <f t="shared" si="202"/>
        <v>2.0</v>
      </c>
      <c r="IL16" s="64">
        <v>1</v>
      </c>
      <c r="IM16" s="68">
        <v>1</v>
      </c>
      <c r="IN16" s="21">
        <v>9</v>
      </c>
      <c r="IO16" s="24">
        <v>4</v>
      </c>
      <c r="IP16" s="25"/>
      <c r="IQ16" s="27">
        <f t="shared" si="203"/>
        <v>6</v>
      </c>
      <c r="IR16" s="28">
        <f t="shared" si="204"/>
        <v>6</v>
      </c>
      <c r="IS16" s="26" t="str">
        <f t="shared" si="205"/>
        <v>6.0</v>
      </c>
      <c r="IT16" s="32" t="str">
        <f t="shared" si="206"/>
        <v>C</v>
      </c>
      <c r="IU16" s="30">
        <f t="shared" si="207"/>
        <v>2</v>
      </c>
      <c r="IV16" s="37" t="str">
        <f t="shared" si="208"/>
        <v>2.0</v>
      </c>
      <c r="IW16" s="64">
        <v>2</v>
      </c>
      <c r="IX16" s="68">
        <v>2</v>
      </c>
      <c r="IY16" s="21">
        <v>6.4</v>
      </c>
      <c r="IZ16" s="24">
        <v>6</v>
      </c>
      <c r="JA16" s="25"/>
      <c r="JB16" s="19">
        <f t="shared" si="152"/>
        <v>6.2</v>
      </c>
      <c r="JC16" s="26">
        <f t="shared" si="153"/>
        <v>6.2</v>
      </c>
      <c r="JD16" s="26" t="str">
        <f t="shared" si="154"/>
        <v>6.2</v>
      </c>
      <c r="JE16" s="32" t="str">
        <f t="shared" si="155"/>
        <v>C</v>
      </c>
      <c r="JF16" s="30">
        <f t="shared" si="156"/>
        <v>2</v>
      </c>
      <c r="JG16" s="37" t="str">
        <f t="shared" si="157"/>
        <v>2.0</v>
      </c>
      <c r="JH16" s="64">
        <v>2</v>
      </c>
      <c r="JI16" s="68">
        <v>2</v>
      </c>
      <c r="JJ16" s="98">
        <v>7.2</v>
      </c>
      <c r="JK16" s="99">
        <v>6</v>
      </c>
      <c r="JL16" s="187"/>
      <c r="JM16" s="19">
        <f t="shared" si="158"/>
        <v>6.5</v>
      </c>
      <c r="JN16" s="26">
        <f t="shared" si="159"/>
        <v>6.5</v>
      </c>
      <c r="JO16" s="26" t="str">
        <f t="shared" si="160"/>
        <v>6.5</v>
      </c>
      <c r="JP16" s="32" t="str">
        <f t="shared" si="161"/>
        <v>C+</v>
      </c>
      <c r="JQ16" s="30">
        <f t="shared" si="162"/>
        <v>2.5</v>
      </c>
      <c r="JR16" s="37" t="str">
        <f t="shared" si="163"/>
        <v>2.5</v>
      </c>
      <c r="JS16" s="64">
        <v>1</v>
      </c>
      <c r="JT16" s="68">
        <v>1</v>
      </c>
      <c r="JU16" s="98">
        <v>6</v>
      </c>
      <c r="JV16" s="99">
        <v>8</v>
      </c>
      <c r="JW16" s="187"/>
      <c r="JX16" s="27">
        <f t="shared" si="26"/>
        <v>7.2</v>
      </c>
      <c r="JY16" s="28">
        <f t="shared" si="27"/>
        <v>7.2</v>
      </c>
      <c r="JZ16" s="26" t="str">
        <f t="shared" si="164"/>
        <v>7.2</v>
      </c>
      <c r="KA16" s="32" t="str">
        <f t="shared" si="28"/>
        <v>B</v>
      </c>
      <c r="KB16" s="30">
        <f t="shared" si="29"/>
        <v>3</v>
      </c>
      <c r="KC16" s="37" t="str">
        <f t="shared" si="30"/>
        <v>3.0</v>
      </c>
      <c r="KD16" s="64">
        <v>2</v>
      </c>
      <c r="KE16" s="68">
        <v>2</v>
      </c>
      <c r="KF16" s="98">
        <v>6.4</v>
      </c>
      <c r="KG16" s="99">
        <v>6</v>
      </c>
      <c r="KH16" s="187"/>
      <c r="KI16" s="27">
        <f t="shared" si="31"/>
        <v>6.2</v>
      </c>
      <c r="KJ16" s="28">
        <f t="shared" si="32"/>
        <v>6.2</v>
      </c>
      <c r="KK16" s="26" t="str">
        <f t="shared" si="165"/>
        <v>6.2</v>
      </c>
      <c r="KL16" s="32" t="str">
        <f t="shared" si="33"/>
        <v>C</v>
      </c>
      <c r="KM16" s="30">
        <f t="shared" si="34"/>
        <v>2</v>
      </c>
      <c r="KN16" s="37" t="str">
        <f t="shared" si="35"/>
        <v>2.0</v>
      </c>
      <c r="KO16" s="64">
        <v>2</v>
      </c>
      <c r="KP16" s="68">
        <v>2</v>
      </c>
      <c r="KQ16" s="98">
        <v>8.1999999999999993</v>
      </c>
      <c r="KR16" s="99">
        <v>7</v>
      </c>
      <c r="KS16" s="187"/>
      <c r="KT16" s="27">
        <f t="shared" si="36"/>
        <v>7.5</v>
      </c>
      <c r="KU16" s="28">
        <f t="shared" si="37"/>
        <v>7.5</v>
      </c>
      <c r="KV16" s="26" t="str">
        <f t="shared" si="166"/>
        <v>7.5</v>
      </c>
      <c r="KW16" s="32" t="str">
        <f t="shared" si="228"/>
        <v>B</v>
      </c>
      <c r="KX16" s="30">
        <f t="shared" si="38"/>
        <v>3</v>
      </c>
      <c r="KY16" s="37" t="str">
        <f t="shared" si="39"/>
        <v>3.0</v>
      </c>
      <c r="KZ16" s="64">
        <v>2</v>
      </c>
      <c r="LA16" s="68">
        <v>2</v>
      </c>
      <c r="LB16" s="21">
        <v>7.7</v>
      </c>
      <c r="LC16" s="24">
        <v>6</v>
      </c>
      <c r="LD16" s="25"/>
      <c r="LE16" s="27">
        <f t="shared" si="209"/>
        <v>6.7</v>
      </c>
      <c r="LF16" s="28">
        <f t="shared" si="167"/>
        <v>6.7</v>
      </c>
      <c r="LG16" s="28" t="str">
        <f t="shared" si="229"/>
        <v>6.7</v>
      </c>
      <c r="LH16" s="32" t="str">
        <f t="shared" si="168"/>
        <v>C+</v>
      </c>
      <c r="LI16" s="30">
        <f t="shared" si="169"/>
        <v>2.5</v>
      </c>
      <c r="LJ16" s="37" t="str">
        <f t="shared" si="170"/>
        <v>2.5</v>
      </c>
      <c r="LK16" s="62">
        <v>3</v>
      </c>
      <c r="LL16" s="279">
        <v>3</v>
      </c>
      <c r="LM16" s="85">
        <f t="shared" si="171"/>
        <v>18</v>
      </c>
      <c r="LN16" s="86">
        <f t="shared" si="172"/>
        <v>6.7277777777777787</v>
      </c>
      <c r="LO16" s="124" t="str">
        <f t="shared" si="173"/>
        <v>6.73</v>
      </c>
      <c r="LP16" s="86">
        <f t="shared" si="174"/>
        <v>2.5</v>
      </c>
      <c r="LQ16" s="124" t="str">
        <f t="shared" si="175"/>
        <v>2.50</v>
      </c>
      <c r="LR16" s="330" t="str">
        <f t="shared" si="176"/>
        <v>Lên lớp</v>
      </c>
      <c r="LS16" s="331">
        <f t="shared" si="177"/>
        <v>18</v>
      </c>
      <c r="LT16" s="332">
        <f t="shared" si="178"/>
        <v>6.7277777777777787</v>
      </c>
      <c r="LU16" s="332">
        <f t="shared" si="179"/>
        <v>2.5</v>
      </c>
      <c r="LV16" s="334">
        <f t="shared" si="180"/>
        <v>55</v>
      </c>
      <c r="LW16" s="335">
        <f t="shared" si="181"/>
        <v>55</v>
      </c>
      <c r="LX16" s="336">
        <f t="shared" si="182"/>
        <v>6.6590909090909092</v>
      </c>
      <c r="LY16" s="337">
        <f t="shared" si="183"/>
        <v>2.4636363636363638</v>
      </c>
      <c r="LZ16" s="336" t="str">
        <f t="shared" si="184"/>
        <v>2.46</v>
      </c>
      <c r="MA16" s="330" t="str">
        <f t="shared" si="185"/>
        <v>Lên lớp</v>
      </c>
    </row>
    <row r="17" spans="1:339" s="233" customFormat="1" ht="18">
      <c r="A17" s="10">
        <v>16</v>
      </c>
      <c r="B17" s="76" t="s">
        <v>90</v>
      </c>
      <c r="C17" s="77" t="s">
        <v>173</v>
      </c>
      <c r="D17" s="78" t="s">
        <v>174</v>
      </c>
      <c r="E17" s="79" t="s">
        <v>175</v>
      </c>
      <c r="F17" s="50"/>
      <c r="G17" s="80" t="s">
        <v>508</v>
      </c>
      <c r="H17" s="50" t="s">
        <v>17</v>
      </c>
      <c r="I17" s="82" t="s">
        <v>540</v>
      </c>
      <c r="J17" s="82" t="s">
        <v>775</v>
      </c>
      <c r="K17" s="12">
        <v>6</v>
      </c>
      <c r="L17" s="28" t="str">
        <f t="shared" si="40"/>
        <v>6.0</v>
      </c>
      <c r="M17" s="32" t="str">
        <f t="shared" si="258"/>
        <v>C</v>
      </c>
      <c r="N17" s="39">
        <f t="shared" si="259"/>
        <v>2</v>
      </c>
      <c r="O17" s="37" t="str">
        <f t="shared" si="43"/>
        <v>2.0</v>
      </c>
      <c r="P17" s="11">
        <v>2</v>
      </c>
      <c r="Q17" s="16">
        <v>6</v>
      </c>
      <c r="R17" s="28" t="str">
        <f t="shared" si="44"/>
        <v>6.0</v>
      </c>
      <c r="S17" s="32" t="str">
        <f t="shared" si="260"/>
        <v>C</v>
      </c>
      <c r="T17" s="39">
        <f t="shared" si="261"/>
        <v>2</v>
      </c>
      <c r="U17" s="37" t="str">
        <f t="shared" si="47"/>
        <v>2.0</v>
      </c>
      <c r="V17" s="11">
        <v>3</v>
      </c>
      <c r="W17" s="21">
        <v>8</v>
      </c>
      <c r="X17" s="24">
        <v>8</v>
      </c>
      <c r="Y17" s="25"/>
      <c r="Z17" s="27">
        <f t="shared" si="4"/>
        <v>8</v>
      </c>
      <c r="AA17" s="28">
        <f t="shared" si="5"/>
        <v>8</v>
      </c>
      <c r="AB17" s="28" t="str">
        <f t="shared" si="48"/>
        <v>8.0</v>
      </c>
      <c r="AC17" s="32" t="str">
        <f t="shared" si="49"/>
        <v>B+</v>
      </c>
      <c r="AD17" s="30">
        <f t="shared" si="214"/>
        <v>3.5</v>
      </c>
      <c r="AE17" s="37" t="str">
        <f t="shared" si="51"/>
        <v>3.5</v>
      </c>
      <c r="AF17" s="64">
        <v>4</v>
      </c>
      <c r="AG17" s="68">
        <v>4</v>
      </c>
      <c r="AH17" s="21">
        <v>8</v>
      </c>
      <c r="AI17" s="24">
        <v>8</v>
      </c>
      <c r="AJ17" s="25"/>
      <c r="AK17" s="27">
        <f t="shared" si="186"/>
        <v>8</v>
      </c>
      <c r="AL17" s="28">
        <f t="shared" si="187"/>
        <v>8</v>
      </c>
      <c r="AM17" s="28" t="str">
        <f t="shared" si="54"/>
        <v>8.0</v>
      </c>
      <c r="AN17" s="32" t="str">
        <f t="shared" si="231"/>
        <v>B+</v>
      </c>
      <c r="AO17" s="30">
        <f t="shared" si="232"/>
        <v>3.5</v>
      </c>
      <c r="AP17" s="37" t="str">
        <f t="shared" si="57"/>
        <v>3.5</v>
      </c>
      <c r="AQ17" s="71">
        <v>2</v>
      </c>
      <c r="AR17" s="73">
        <v>2</v>
      </c>
      <c r="AS17" s="21">
        <v>6.3</v>
      </c>
      <c r="AT17" s="24">
        <v>7</v>
      </c>
      <c r="AU17" s="25"/>
      <c r="AV17" s="27">
        <f t="shared" si="188"/>
        <v>6.7</v>
      </c>
      <c r="AW17" s="28">
        <f t="shared" si="189"/>
        <v>6.7</v>
      </c>
      <c r="AX17" s="28" t="str">
        <f t="shared" si="60"/>
        <v>6.7</v>
      </c>
      <c r="AY17" s="32" t="str">
        <f t="shared" si="190"/>
        <v>C+</v>
      </c>
      <c r="AZ17" s="30">
        <f t="shared" si="249"/>
        <v>2.5</v>
      </c>
      <c r="BA17" s="37" t="str">
        <f t="shared" si="63"/>
        <v>2.5</v>
      </c>
      <c r="BB17" s="64">
        <v>3</v>
      </c>
      <c r="BC17" s="68">
        <v>3</v>
      </c>
      <c r="BD17" s="21">
        <v>7.4</v>
      </c>
      <c r="BE17" s="24">
        <v>9</v>
      </c>
      <c r="BF17" s="25"/>
      <c r="BG17" s="27">
        <f t="shared" si="250"/>
        <v>8.4</v>
      </c>
      <c r="BH17" s="28">
        <f t="shared" si="251"/>
        <v>8.4</v>
      </c>
      <c r="BI17" s="28" t="str">
        <f t="shared" si="64"/>
        <v>8.4</v>
      </c>
      <c r="BJ17" s="32" t="str">
        <f t="shared" si="252"/>
        <v>B+</v>
      </c>
      <c r="BK17" s="30">
        <f t="shared" si="253"/>
        <v>3.5</v>
      </c>
      <c r="BL17" s="37" t="str">
        <f t="shared" si="67"/>
        <v>3.5</v>
      </c>
      <c r="BM17" s="64">
        <v>3</v>
      </c>
      <c r="BN17" s="68">
        <v>3</v>
      </c>
      <c r="BO17" s="21">
        <v>7.8</v>
      </c>
      <c r="BP17" s="24">
        <v>5</v>
      </c>
      <c r="BQ17" s="25"/>
      <c r="BR17" s="27">
        <f t="shared" si="254"/>
        <v>6.1</v>
      </c>
      <c r="BS17" s="28">
        <f t="shared" si="255"/>
        <v>6.1</v>
      </c>
      <c r="BT17" s="28" t="str">
        <f t="shared" si="68"/>
        <v>6.1</v>
      </c>
      <c r="BU17" s="32" t="str">
        <f t="shared" si="256"/>
        <v>C</v>
      </c>
      <c r="BV17" s="66">
        <f t="shared" si="257"/>
        <v>2</v>
      </c>
      <c r="BW17" s="37" t="str">
        <f t="shared" si="69"/>
        <v>2.0</v>
      </c>
      <c r="BX17" s="64">
        <v>2</v>
      </c>
      <c r="BY17" s="75">
        <v>2</v>
      </c>
      <c r="BZ17" s="21">
        <v>7.7</v>
      </c>
      <c r="CA17" s="24">
        <v>8</v>
      </c>
      <c r="CB17" s="25"/>
      <c r="CC17" s="27">
        <f t="shared" si="241"/>
        <v>7.9</v>
      </c>
      <c r="CD17" s="28">
        <f t="shared" si="242"/>
        <v>7.9</v>
      </c>
      <c r="CE17" s="28" t="str">
        <f t="shared" si="70"/>
        <v>7.9</v>
      </c>
      <c r="CF17" s="32" t="str">
        <f t="shared" si="243"/>
        <v>B</v>
      </c>
      <c r="CG17" s="30">
        <f t="shared" si="244"/>
        <v>3</v>
      </c>
      <c r="CH17" s="37" t="str">
        <f t="shared" si="73"/>
        <v>3.0</v>
      </c>
      <c r="CI17" s="64">
        <v>3</v>
      </c>
      <c r="CJ17" s="68">
        <v>3</v>
      </c>
      <c r="CK17" s="85">
        <f t="shared" si="74"/>
        <v>17</v>
      </c>
      <c r="CL17" s="86">
        <f t="shared" si="16"/>
        <v>7.6</v>
      </c>
      <c r="CM17" s="124" t="str">
        <f t="shared" si="75"/>
        <v>7.60</v>
      </c>
      <c r="CN17" s="86">
        <f t="shared" si="17"/>
        <v>3.0588235294117645</v>
      </c>
      <c r="CO17" s="124" t="str">
        <f t="shared" si="76"/>
        <v>3.06</v>
      </c>
      <c r="CP17" s="52" t="str">
        <f t="shared" si="191"/>
        <v>Lên lớp</v>
      </c>
      <c r="CQ17" s="52">
        <f t="shared" si="18"/>
        <v>17</v>
      </c>
      <c r="CR17" s="86">
        <f t="shared" si="19"/>
        <v>7.6</v>
      </c>
      <c r="CS17" s="127" t="str">
        <f t="shared" si="77"/>
        <v>7.60</v>
      </c>
      <c r="CT17" s="86">
        <f t="shared" si="20"/>
        <v>3.0588235294117645</v>
      </c>
      <c r="CU17" s="127" t="str">
        <f t="shared" si="78"/>
        <v>3.06</v>
      </c>
      <c r="CV17" s="52" t="str">
        <f t="shared" si="230"/>
        <v>Lên lớp</v>
      </c>
      <c r="CW17" s="232">
        <v>7.2</v>
      </c>
      <c r="CX17" s="52">
        <v>7</v>
      </c>
      <c r="CY17" s="52"/>
      <c r="CZ17" s="27">
        <f t="shared" si="79"/>
        <v>7.1</v>
      </c>
      <c r="DA17" s="28">
        <f t="shared" si="80"/>
        <v>7.1</v>
      </c>
      <c r="DB17" s="29" t="str">
        <f t="shared" si="81"/>
        <v>7.1</v>
      </c>
      <c r="DC17" s="32" t="str">
        <f t="shared" si="82"/>
        <v>B</v>
      </c>
      <c r="DD17" s="30">
        <f t="shared" si="83"/>
        <v>3</v>
      </c>
      <c r="DE17" s="29" t="str">
        <f t="shared" si="84"/>
        <v>3.0</v>
      </c>
      <c r="DF17" s="71"/>
      <c r="DG17" s="203"/>
      <c r="DH17" s="229">
        <v>7.4</v>
      </c>
      <c r="DI17" s="230">
        <v>8</v>
      </c>
      <c r="DJ17" s="230"/>
      <c r="DK17" s="27">
        <f t="shared" si="85"/>
        <v>7.8</v>
      </c>
      <c r="DL17" s="28">
        <f t="shared" si="86"/>
        <v>7.8</v>
      </c>
      <c r="DM17" s="30" t="str">
        <f t="shared" si="87"/>
        <v>7.8</v>
      </c>
      <c r="DN17" s="32" t="str">
        <f t="shared" si="88"/>
        <v>B</v>
      </c>
      <c r="DO17" s="30">
        <f t="shared" si="89"/>
        <v>3</v>
      </c>
      <c r="DP17" s="30" t="str">
        <f t="shared" si="90"/>
        <v>3.0</v>
      </c>
      <c r="DQ17" s="71"/>
      <c r="DR17" s="203"/>
      <c r="DS17" s="204">
        <f t="shared" si="91"/>
        <v>7.4499999999999993</v>
      </c>
      <c r="DT17" s="30" t="str">
        <f t="shared" si="92"/>
        <v>7.5</v>
      </c>
      <c r="DU17" s="32" t="str">
        <f t="shared" si="93"/>
        <v>B</v>
      </c>
      <c r="DV17" s="30">
        <f t="shared" si="94"/>
        <v>3</v>
      </c>
      <c r="DW17" s="30" t="str">
        <f t="shared" si="95"/>
        <v>3.0</v>
      </c>
      <c r="DX17" s="71">
        <v>3</v>
      </c>
      <c r="DY17" s="203">
        <v>3</v>
      </c>
      <c r="DZ17" s="232">
        <v>6.7</v>
      </c>
      <c r="EA17" s="52">
        <v>9</v>
      </c>
      <c r="EB17" s="52"/>
      <c r="EC17" s="27">
        <f t="shared" si="96"/>
        <v>8.1</v>
      </c>
      <c r="ED17" s="28">
        <f t="shared" si="97"/>
        <v>8.1</v>
      </c>
      <c r="EE17" s="29" t="str">
        <f t="shared" si="98"/>
        <v>8.1</v>
      </c>
      <c r="EF17" s="32" t="str">
        <f t="shared" si="99"/>
        <v>B+</v>
      </c>
      <c r="EG17" s="29">
        <f t="shared" si="100"/>
        <v>3.5</v>
      </c>
      <c r="EH17" s="29" t="str">
        <f t="shared" si="101"/>
        <v>3.5</v>
      </c>
      <c r="EI17" s="71">
        <v>3</v>
      </c>
      <c r="EJ17" s="203">
        <v>3</v>
      </c>
      <c r="EK17" s="232">
        <v>7.1</v>
      </c>
      <c r="EL17" s="52">
        <v>7</v>
      </c>
      <c r="EM17" s="52"/>
      <c r="EN17" s="27">
        <f t="shared" si="102"/>
        <v>7</v>
      </c>
      <c r="EO17" s="28">
        <f t="shared" si="103"/>
        <v>7</v>
      </c>
      <c r="EP17" s="29" t="str">
        <f t="shared" si="104"/>
        <v>7.0</v>
      </c>
      <c r="EQ17" s="32" t="str">
        <f t="shared" si="105"/>
        <v>B</v>
      </c>
      <c r="ER17" s="30">
        <f t="shared" si="106"/>
        <v>3</v>
      </c>
      <c r="ES17" s="29" t="str">
        <f t="shared" si="107"/>
        <v>3.0</v>
      </c>
      <c r="ET17" s="71">
        <v>3</v>
      </c>
      <c r="EU17" s="203">
        <v>3</v>
      </c>
      <c r="EV17" s="232">
        <v>9.4</v>
      </c>
      <c r="EW17" s="52">
        <v>9</v>
      </c>
      <c r="EX17" s="52"/>
      <c r="EY17" s="27">
        <f t="shared" si="108"/>
        <v>9.1999999999999993</v>
      </c>
      <c r="EZ17" s="28">
        <f t="shared" si="109"/>
        <v>9.1999999999999993</v>
      </c>
      <c r="FA17" s="29" t="str">
        <f t="shared" si="110"/>
        <v>9.2</v>
      </c>
      <c r="FB17" s="32" t="str">
        <f t="shared" si="111"/>
        <v>A</v>
      </c>
      <c r="FC17" s="30">
        <f t="shared" si="112"/>
        <v>4</v>
      </c>
      <c r="FD17" s="29" t="str">
        <f t="shared" si="113"/>
        <v>4.0</v>
      </c>
      <c r="FE17" s="71">
        <v>2</v>
      </c>
      <c r="FF17" s="203">
        <v>2</v>
      </c>
      <c r="FG17" s="232">
        <v>8.4</v>
      </c>
      <c r="FH17" s="52">
        <v>9</v>
      </c>
      <c r="FI17" s="52"/>
      <c r="FJ17" s="27">
        <f t="shared" si="114"/>
        <v>8.8000000000000007</v>
      </c>
      <c r="FK17" s="28">
        <f t="shared" si="115"/>
        <v>8.8000000000000007</v>
      </c>
      <c r="FL17" s="29" t="str">
        <f t="shared" si="116"/>
        <v>8.8</v>
      </c>
      <c r="FM17" s="32" t="str">
        <f t="shared" si="117"/>
        <v>A</v>
      </c>
      <c r="FN17" s="30">
        <f t="shared" si="118"/>
        <v>4</v>
      </c>
      <c r="FO17" s="29" t="str">
        <f t="shared" si="119"/>
        <v>4.0</v>
      </c>
      <c r="FP17" s="71">
        <v>3</v>
      </c>
      <c r="FQ17" s="203">
        <v>3</v>
      </c>
      <c r="FR17" s="229">
        <v>6.7</v>
      </c>
      <c r="FS17" s="52">
        <v>8</v>
      </c>
      <c r="FT17" s="52"/>
      <c r="FU17" s="27">
        <f t="shared" si="120"/>
        <v>7.5</v>
      </c>
      <c r="FV17" s="28">
        <f t="shared" si="121"/>
        <v>7.5</v>
      </c>
      <c r="FW17" s="29" t="str">
        <f t="shared" si="122"/>
        <v>7.5</v>
      </c>
      <c r="FX17" s="32" t="str">
        <f t="shared" si="123"/>
        <v>B</v>
      </c>
      <c r="FY17" s="30">
        <f t="shared" si="124"/>
        <v>3</v>
      </c>
      <c r="FZ17" s="29" t="str">
        <f t="shared" si="125"/>
        <v>3.0</v>
      </c>
      <c r="GA17" s="71">
        <v>2</v>
      </c>
      <c r="GB17" s="203">
        <v>2</v>
      </c>
      <c r="GC17" s="232">
        <v>8.3000000000000007</v>
      </c>
      <c r="GD17" s="52">
        <v>9</v>
      </c>
      <c r="GE17" s="52"/>
      <c r="GF17" s="27">
        <f t="shared" si="126"/>
        <v>8.6999999999999993</v>
      </c>
      <c r="GG17" s="28">
        <f t="shared" si="127"/>
        <v>8.6999999999999993</v>
      </c>
      <c r="GH17" s="29" t="str">
        <f t="shared" si="128"/>
        <v>8.7</v>
      </c>
      <c r="GI17" s="32" t="str">
        <f t="shared" si="129"/>
        <v>A</v>
      </c>
      <c r="GJ17" s="30">
        <f t="shared" si="130"/>
        <v>4</v>
      </c>
      <c r="GK17" s="29" t="str">
        <f t="shared" si="131"/>
        <v>4.0</v>
      </c>
      <c r="GL17" s="71">
        <v>2</v>
      </c>
      <c r="GM17" s="203">
        <v>2</v>
      </c>
      <c r="GN17" s="232">
        <v>8.3000000000000007</v>
      </c>
      <c r="GO17" s="52">
        <v>7</v>
      </c>
      <c r="GP17" s="52"/>
      <c r="GQ17" s="27">
        <f t="shared" si="132"/>
        <v>7.5</v>
      </c>
      <c r="GR17" s="28">
        <f t="shared" si="133"/>
        <v>7.5</v>
      </c>
      <c r="GS17" s="29" t="str">
        <f t="shared" si="192"/>
        <v>7.5</v>
      </c>
      <c r="GT17" s="32" t="str">
        <f t="shared" si="134"/>
        <v>B</v>
      </c>
      <c r="GU17" s="30">
        <f t="shared" si="135"/>
        <v>3</v>
      </c>
      <c r="GV17" s="29" t="str">
        <f t="shared" si="136"/>
        <v>3.0</v>
      </c>
      <c r="GW17" s="71">
        <v>2</v>
      </c>
      <c r="GX17" s="203">
        <v>2</v>
      </c>
      <c r="GY17" s="85">
        <f t="shared" si="137"/>
        <v>20</v>
      </c>
      <c r="GZ17" s="86">
        <f t="shared" si="138"/>
        <v>7.9924999999999997</v>
      </c>
      <c r="HA17" s="124" t="str">
        <f t="shared" si="139"/>
        <v>7.99</v>
      </c>
      <c r="HB17" s="86">
        <f t="shared" si="140"/>
        <v>3.4249999999999998</v>
      </c>
      <c r="HC17" s="124" t="str">
        <f t="shared" si="141"/>
        <v>3.43</v>
      </c>
      <c r="HD17" s="52" t="str">
        <f t="shared" si="142"/>
        <v>Lên lớp</v>
      </c>
      <c r="HE17" s="52">
        <f t="shared" si="143"/>
        <v>20</v>
      </c>
      <c r="HF17" s="86">
        <f t="shared" si="144"/>
        <v>7.9924999999999997</v>
      </c>
      <c r="HG17" s="127" t="str">
        <f t="shared" si="145"/>
        <v>7.99</v>
      </c>
      <c r="HH17" s="86">
        <f t="shared" si="146"/>
        <v>3.4249999999999998</v>
      </c>
      <c r="HI17" s="127" t="str">
        <f t="shared" si="147"/>
        <v>3.43</v>
      </c>
      <c r="HJ17" s="227">
        <f t="shared" si="148"/>
        <v>37</v>
      </c>
      <c r="HK17" s="58">
        <f t="shared" si="149"/>
        <v>37</v>
      </c>
      <c r="HL17" s="228">
        <f t="shared" si="23"/>
        <v>7.8121621621621609</v>
      </c>
      <c r="HM17" s="127" t="str">
        <f t="shared" si="150"/>
        <v>7.81</v>
      </c>
      <c r="HN17" s="228">
        <f t="shared" si="24"/>
        <v>3.2567567567567566</v>
      </c>
      <c r="HO17" s="127" t="str">
        <f t="shared" si="151"/>
        <v>3.26</v>
      </c>
      <c r="HP17" s="52" t="str">
        <f t="shared" si="25"/>
        <v>Lên lớp</v>
      </c>
      <c r="HQ17" s="58" t="s">
        <v>986</v>
      </c>
      <c r="HR17" s="21">
        <v>8.9</v>
      </c>
      <c r="HS17" s="24">
        <v>9</v>
      </c>
      <c r="HT17" s="25"/>
      <c r="HU17" s="27">
        <f t="shared" si="193"/>
        <v>9</v>
      </c>
      <c r="HV17" s="282">
        <f t="shared" si="194"/>
        <v>9</v>
      </c>
      <c r="HW17" s="26" t="str">
        <f t="shared" si="226"/>
        <v>9.0</v>
      </c>
      <c r="HX17" s="283" t="str">
        <f t="shared" si="195"/>
        <v>A</v>
      </c>
      <c r="HY17" s="281">
        <f t="shared" si="196"/>
        <v>4</v>
      </c>
      <c r="HZ17" s="44" t="str">
        <f t="shared" si="197"/>
        <v>4.0</v>
      </c>
      <c r="IA17" s="64">
        <v>3</v>
      </c>
      <c r="IB17" s="68">
        <v>3</v>
      </c>
      <c r="IC17" s="21">
        <v>9</v>
      </c>
      <c r="ID17" s="24">
        <v>8</v>
      </c>
      <c r="IE17" s="25"/>
      <c r="IF17" s="27">
        <f t="shared" si="198"/>
        <v>8.4</v>
      </c>
      <c r="IG17" s="282">
        <f t="shared" si="199"/>
        <v>8.4</v>
      </c>
      <c r="IH17" s="26" t="str">
        <f t="shared" si="227"/>
        <v>8.4</v>
      </c>
      <c r="II17" s="283" t="str">
        <f t="shared" si="200"/>
        <v>B+</v>
      </c>
      <c r="IJ17" s="281">
        <f t="shared" si="201"/>
        <v>3.5</v>
      </c>
      <c r="IK17" s="44" t="str">
        <f t="shared" si="202"/>
        <v>3.5</v>
      </c>
      <c r="IL17" s="64">
        <v>1</v>
      </c>
      <c r="IM17" s="68">
        <v>1</v>
      </c>
      <c r="IN17" s="21">
        <v>8.6999999999999993</v>
      </c>
      <c r="IO17" s="24">
        <v>6</v>
      </c>
      <c r="IP17" s="25"/>
      <c r="IQ17" s="27">
        <f t="shared" si="203"/>
        <v>7.1</v>
      </c>
      <c r="IR17" s="28">
        <f t="shared" si="204"/>
        <v>7.1</v>
      </c>
      <c r="IS17" s="26" t="str">
        <f t="shared" si="205"/>
        <v>7.1</v>
      </c>
      <c r="IT17" s="32" t="str">
        <f t="shared" si="206"/>
        <v>B</v>
      </c>
      <c r="IU17" s="30">
        <f t="shared" si="207"/>
        <v>3</v>
      </c>
      <c r="IV17" s="37" t="str">
        <f t="shared" si="208"/>
        <v>3.0</v>
      </c>
      <c r="IW17" s="64">
        <v>2</v>
      </c>
      <c r="IX17" s="68">
        <v>2</v>
      </c>
      <c r="IY17" s="21">
        <v>7.2</v>
      </c>
      <c r="IZ17" s="24">
        <v>8</v>
      </c>
      <c r="JA17" s="25"/>
      <c r="JB17" s="19">
        <f t="shared" si="152"/>
        <v>7.7</v>
      </c>
      <c r="JC17" s="26">
        <f t="shared" si="153"/>
        <v>7.7</v>
      </c>
      <c r="JD17" s="26" t="str">
        <f t="shared" si="154"/>
        <v>7.7</v>
      </c>
      <c r="JE17" s="32" t="str">
        <f t="shared" si="155"/>
        <v>B</v>
      </c>
      <c r="JF17" s="30">
        <f t="shared" si="156"/>
        <v>3</v>
      </c>
      <c r="JG17" s="37" t="str">
        <f t="shared" si="157"/>
        <v>3.0</v>
      </c>
      <c r="JH17" s="64">
        <v>2</v>
      </c>
      <c r="JI17" s="68">
        <v>2</v>
      </c>
      <c r="JJ17" s="98">
        <v>9</v>
      </c>
      <c r="JK17" s="99">
        <v>9</v>
      </c>
      <c r="JL17" s="187"/>
      <c r="JM17" s="19">
        <f t="shared" si="158"/>
        <v>9</v>
      </c>
      <c r="JN17" s="26">
        <f t="shared" si="159"/>
        <v>9</v>
      </c>
      <c r="JO17" s="26" t="str">
        <f t="shared" si="160"/>
        <v>9.0</v>
      </c>
      <c r="JP17" s="32" t="str">
        <f t="shared" si="161"/>
        <v>A</v>
      </c>
      <c r="JQ17" s="30">
        <f t="shared" si="162"/>
        <v>4</v>
      </c>
      <c r="JR17" s="37" t="str">
        <f t="shared" si="163"/>
        <v>4.0</v>
      </c>
      <c r="JS17" s="64">
        <v>1</v>
      </c>
      <c r="JT17" s="68">
        <v>1</v>
      </c>
      <c r="JU17" s="98">
        <v>8</v>
      </c>
      <c r="JV17" s="99">
        <v>9</v>
      </c>
      <c r="JW17" s="187"/>
      <c r="JX17" s="27">
        <f t="shared" si="26"/>
        <v>8.6</v>
      </c>
      <c r="JY17" s="28">
        <f t="shared" si="27"/>
        <v>8.6</v>
      </c>
      <c r="JZ17" s="28" t="str">
        <f t="shared" si="164"/>
        <v>8.6</v>
      </c>
      <c r="KA17" s="32" t="str">
        <f t="shared" si="28"/>
        <v>A</v>
      </c>
      <c r="KB17" s="30">
        <f t="shared" si="29"/>
        <v>4</v>
      </c>
      <c r="KC17" s="37" t="str">
        <f t="shared" si="30"/>
        <v>4.0</v>
      </c>
      <c r="KD17" s="64">
        <v>2</v>
      </c>
      <c r="KE17" s="68">
        <v>2</v>
      </c>
      <c r="KF17" s="98">
        <v>8.1999999999999993</v>
      </c>
      <c r="KG17" s="99">
        <v>9</v>
      </c>
      <c r="KH17" s="187"/>
      <c r="KI17" s="27">
        <f t="shared" si="31"/>
        <v>8.6999999999999993</v>
      </c>
      <c r="KJ17" s="28">
        <f t="shared" si="32"/>
        <v>8.6999999999999993</v>
      </c>
      <c r="KK17" s="26" t="str">
        <f t="shared" si="165"/>
        <v>8.7</v>
      </c>
      <c r="KL17" s="32" t="str">
        <f t="shared" si="33"/>
        <v>A</v>
      </c>
      <c r="KM17" s="30">
        <f t="shared" si="34"/>
        <v>4</v>
      </c>
      <c r="KN17" s="37" t="str">
        <f t="shared" si="35"/>
        <v>4.0</v>
      </c>
      <c r="KO17" s="64">
        <v>2</v>
      </c>
      <c r="KP17" s="68">
        <v>2</v>
      </c>
      <c r="KQ17" s="98">
        <v>9.1999999999999993</v>
      </c>
      <c r="KR17" s="99">
        <v>9</v>
      </c>
      <c r="KS17" s="187"/>
      <c r="KT17" s="27">
        <f t="shared" si="36"/>
        <v>9.1</v>
      </c>
      <c r="KU17" s="28">
        <f t="shared" si="37"/>
        <v>9.1</v>
      </c>
      <c r="KV17" s="28" t="str">
        <f t="shared" si="166"/>
        <v>9.1</v>
      </c>
      <c r="KW17" s="32" t="str">
        <f t="shared" si="228"/>
        <v>A</v>
      </c>
      <c r="KX17" s="30">
        <f t="shared" si="38"/>
        <v>4</v>
      </c>
      <c r="KY17" s="37" t="str">
        <f t="shared" si="39"/>
        <v>4.0</v>
      </c>
      <c r="KZ17" s="64">
        <v>2</v>
      </c>
      <c r="LA17" s="68">
        <v>2</v>
      </c>
      <c r="LB17" s="21">
        <v>8.3000000000000007</v>
      </c>
      <c r="LC17" s="24">
        <v>8</v>
      </c>
      <c r="LD17" s="25"/>
      <c r="LE17" s="19">
        <f t="shared" si="209"/>
        <v>8.1</v>
      </c>
      <c r="LF17" s="26">
        <f t="shared" si="167"/>
        <v>8.1</v>
      </c>
      <c r="LG17" s="26" t="str">
        <f t="shared" si="229"/>
        <v>8.1</v>
      </c>
      <c r="LH17" s="32" t="str">
        <f t="shared" si="168"/>
        <v>B+</v>
      </c>
      <c r="LI17" s="30">
        <f t="shared" si="169"/>
        <v>3.5</v>
      </c>
      <c r="LJ17" s="37" t="str">
        <f t="shared" si="170"/>
        <v>3.5</v>
      </c>
      <c r="LK17" s="62">
        <v>3</v>
      </c>
      <c r="LL17" s="279">
        <v>3</v>
      </c>
      <c r="LM17" s="85">
        <f t="shared" si="171"/>
        <v>18</v>
      </c>
      <c r="LN17" s="86">
        <f t="shared" si="172"/>
        <v>8.3944444444444439</v>
      </c>
      <c r="LO17" s="124" t="str">
        <f t="shared" si="173"/>
        <v>8.39</v>
      </c>
      <c r="LP17" s="86">
        <f t="shared" si="174"/>
        <v>3.6666666666666665</v>
      </c>
      <c r="LQ17" s="124" t="str">
        <f t="shared" si="175"/>
        <v>3.67</v>
      </c>
      <c r="LR17" s="330" t="str">
        <f t="shared" si="176"/>
        <v>Lên lớp</v>
      </c>
      <c r="LS17" s="331">
        <f t="shared" si="177"/>
        <v>18</v>
      </c>
      <c r="LT17" s="332">
        <f t="shared" si="178"/>
        <v>8.3944444444444439</v>
      </c>
      <c r="LU17" s="332">
        <f t="shared" si="179"/>
        <v>3.6666666666666665</v>
      </c>
      <c r="LV17" s="334">
        <f t="shared" si="180"/>
        <v>55</v>
      </c>
      <c r="LW17" s="335">
        <f t="shared" si="181"/>
        <v>55</v>
      </c>
      <c r="LX17" s="336">
        <f t="shared" si="182"/>
        <v>8.002727272727272</v>
      </c>
      <c r="LY17" s="337">
        <f t="shared" si="183"/>
        <v>3.3909090909090911</v>
      </c>
      <c r="LZ17" s="336" t="str">
        <f t="shared" si="184"/>
        <v>3.39</v>
      </c>
      <c r="MA17" s="330" t="str">
        <f t="shared" si="185"/>
        <v>Lên lớp</v>
      </c>
    </row>
    <row r="18" spans="1:339" s="233" customFormat="1" ht="18">
      <c r="A18" s="10">
        <v>17</v>
      </c>
      <c r="B18" s="76" t="s">
        <v>90</v>
      </c>
      <c r="C18" s="77" t="s">
        <v>176</v>
      </c>
      <c r="D18" s="78" t="s">
        <v>177</v>
      </c>
      <c r="E18" s="79" t="s">
        <v>135</v>
      </c>
      <c r="F18" s="50"/>
      <c r="G18" s="80" t="s">
        <v>509</v>
      </c>
      <c r="H18" s="50" t="s">
        <v>17</v>
      </c>
      <c r="I18" s="82" t="s">
        <v>541</v>
      </c>
      <c r="J18" s="82" t="s">
        <v>776</v>
      </c>
      <c r="K18" s="12">
        <v>7</v>
      </c>
      <c r="L18" s="28" t="str">
        <f t="shared" si="40"/>
        <v>7.0</v>
      </c>
      <c r="M18" s="32" t="str">
        <f t="shared" si="258"/>
        <v>B</v>
      </c>
      <c r="N18" s="39">
        <f t="shared" si="259"/>
        <v>3</v>
      </c>
      <c r="O18" s="37" t="str">
        <f t="shared" si="43"/>
        <v>3.0</v>
      </c>
      <c r="P18" s="11">
        <v>2</v>
      </c>
      <c r="Q18" s="16">
        <v>5</v>
      </c>
      <c r="R18" s="28" t="str">
        <f t="shared" si="44"/>
        <v>5.0</v>
      </c>
      <c r="S18" s="32" t="str">
        <f t="shared" si="260"/>
        <v>D+</v>
      </c>
      <c r="T18" s="39">
        <f t="shared" si="261"/>
        <v>1.5</v>
      </c>
      <c r="U18" s="37" t="str">
        <f t="shared" si="47"/>
        <v>1.5</v>
      </c>
      <c r="V18" s="11">
        <v>3</v>
      </c>
      <c r="W18" s="21">
        <v>7.7</v>
      </c>
      <c r="X18" s="24">
        <v>7</v>
      </c>
      <c r="Y18" s="25"/>
      <c r="Z18" s="27">
        <f t="shared" si="4"/>
        <v>7.3</v>
      </c>
      <c r="AA18" s="28">
        <f t="shared" si="5"/>
        <v>7.3</v>
      </c>
      <c r="AB18" s="28" t="str">
        <f t="shared" si="48"/>
        <v>7.3</v>
      </c>
      <c r="AC18" s="32" t="str">
        <f t="shared" si="49"/>
        <v>B</v>
      </c>
      <c r="AD18" s="30">
        <f t="shared" si="214"/>
        <v>3</v>
      </c>
      <c r="AE18" s="37" t="str">
        <f t="shared" si="51"/>
        <v>3.0</v>
      </c>
      <c r="AF18" s="64">
        <v>4</v>
      </c>
      <c r="AG18" s="68">
        <v>4</v>
      </c>
      <c r="AH18" s="21">
        <v>7</v>
      </c>
      <c r="AI18" s="24">
        <v>7</v>
      </c>
      <c r="AJ18" s="25"/>
      <c r="AK18" s="27">
        <f t="shared" si="186"/>
        <v>7</v>
      </c>
      <c r="AL18" s="28">
        <f t="shared" si="187"/>
        <v>7</v>
      </c>
      <c r="AM18" s="28" t="str">
        <f t="shared" si="54"/>
        <v>7.0</v>
      </c>
      <c r="AN18" s="32" t="str">
        <f t="shared" si="231"/>
        <v>B</v>
      </c>
      <c r="AO18" s="30">
        <f t="shared" si="232"/>
        <v>3</v>
      </c>
      <c r="AP18" s="37" t="str">
        <f t="shared" si="57"/>
        <v>3.0</v>
      </c>
      <c r="AQ18" s="71">
        <v>2</v>
      </c>
      <c r="AR18" s="73">
        <v>2</v>
      </c>
      <c r="AS18" s="21">
        <v>5.3</v>
      </c>
      <c r="AT18" s="24">
        <v>6</v>
      </c>
      <c r="AU18" s="25"/>
      <c r="AV18" s="27">
        <f t="shared" si="188"/>
        <v>5.7</v>
      </c>
      <c r="AW18" s="28">
        <f t="shared" si="189"/>
        <v>5.7</v>
      </c>
      <c r="AX18" s="28" t="str">
        <f t="shared" si="60"/>
        <v>5.7</v>
      </c>
      <c r="AY18" s="32" t="str">
        <f t="shared" si="190"/>
        <v>C</v>
      </c>
      <c r="AZ18" s="30">
        <f t="shared" si="249"/>
        <v>2</v>
      </c>
      <c r="BA18" s="37" t="str">
        <f t="shared" si="63"/>
        <v>2.0</v>
      </c>
      <c r="BB18" s="64">
        <v>3</v>
      </c>
      <c r="BC18" s="68">
        <v>3</v>
      </c>
      <c r="BD18" s="21">
        <v>5.2</v>
      </c>
      <c r="BE18" s="24">
        <v>4</v>
      </c>
      <c r="BF18" s="25"/>
      <c r="BG18" s="27">
        <f t="shared" si="250"/>
        <v>4.5</v>
      </c>
      <c r="BH18" s="28">
        <f t="shared" si="251"/>
        <v>4.5</v>
      </c>
      <c r="BI18" s="28" t="str">
        <f t="shared" si="64"/>
        <v>4.5</v>
      </c>
      <c r="BJ18" s="32" t="str">
        <f t="shared" si="252"/>
        <v>D</v>
      </c>
      <c r="BK18" s="30">
        <f t="shared" si="253"/>
        <v>1</v>
      </c>
      <c r="BL18" s="37" t="str">
        <f t="shared" si="67"/>
        <v>1.0</v>
      </c>
      <c r="BM18" s="64">
        <v>3</v>
      </c>
      <c r="BN18" s="68">
        <v>3</v>
      </c>
      <c r="BO18" s="21">
        <v>6.7</v>
      </c>
      <c r="BP18" s="24">
        <v>6</v>
      </c>
      <c r="BQ18" s="25"/>
      <c r="BR18" s="27">
        <f t="shared" si="254"/>
        <v>6.3</v>
      </c>
      <c r="BS18" s="28">
        <f t="shared" si="255"/>
        <v>6.3</v>
      </c>
      <c r="BT18" s="28" t="str">
        <f t="shared" si="68"/>
        <v>6.3</v>
      </c>
      <c r="BU18" s="32" t="str">
        <f t="shared" si="256"/>
        <v>C</v>
      </c>
      <c r="BV18" s="66">
        <f t="shared" si="257"/>
        <v>2</v>
      </c>
      <c r="BW18" s="37" t="str">
        <f t="shared" si="69"/>
        <v>2.0</v>
      </c>
      <c r="BX18" s="64">
        <v>2</v>
      </c>
      <c r="BY18" s="75">
        <v>2</v>
      </c>
      <c r="BZ18" s="21">
        <v>6.7</v>
      </c>
      <c r="CA18" s="24">
        <v>4</v>
      </c>
      <c r="CB18" s="25"/>
      <c r="CC18" s="27">
        <f t="shared" si="241"/>
        <v>5.0999999999999996</v>
      </c>
      <c r="CD18" s="28">
        <f t="shared" si="242"/>
        <v>5.0999999999999996</v>
      </c>
      <c r="CE18" s="28" t="str">
        <f t="shared" si="70"/>
        <v>5.1</v>
      </c>
      <c r="CF18" s="32" t="str">
        <f t="shared" si="243"/>
        <v>D+</v>
      </c>
      <c r="CG18" s="30">
        <f t="shared" si="244"/>
        <v>1.5</v>
      </c>
      <c r="CH18" s="37" t="str">
        <f t="shared" si="73"/>
        <v>1.5</v>
      </c>
      <c r="CI18" s="64">
        <v>3</v>
      </c>
      <c r="CJ18" s="68">
        <v>3</v>
      </c>
      <c r="CK18" s="85">
        <f t="shared" si="74"/>
        <v>17</v>
      </c>
      <c r="CL18" s="86">
        <f t="shared" si="16"/>
        <v>5.9823529411764707</v>
      </c>
      <c r="CM18" s="124" t="str">
        <f t="shared" si="75"/>
        <v>5.98</v>
      </c>
      <c r="CN18" s="86">
        <f t="shared" si="17"/>
        <v>2.0882352941176472</v>
      </c>
      <c r="CO18" s="124" t="str">
        <f t="shared" si="76"/>
        <v>2.09</v>
      </c>
      <c r="CP18" s="52" t="str">
        <f t="shared" si="191"/>
        <v>Lên lớp</v>
      </c>
      <c r="CQ18" s="52">
        <f t="shared" si="18"/>
        <v>17</v>
      </c>
      <c r="CR18" s="86">
        <f t="shared" si="19"/>
        <v>5.9823529411764707</v>
      </c>
      <c r="CS18" s="127" t="str">
        <f t="shared" si="77"/>
        <v>5.98</v>
      </c>
      <c r="CT18" s="86">
        <f t="shared" si="20"/>
        <v>2.0882352941176472</v>
      </c>
      <c r="CU18" s="127" t="str">
        <f t="shared" si="78"/>
        <v>2.09</v>
      </c>
      <c r="CV18" s="52" t="str">
        <f t="shared" si="230"/>
        <v>Lên lớp</v>
      </c>
      <c r="CW18" s="232">
        <v>7.6</v>
      </c>
      <c r="CX18" s="52">
        <v>4</v>
      </c>
      <c r="CY18" s="52"/>
      <c r="CZ18" s="27">
        <f t="shared" si="79"/>
        <v>5.4</v>
      </c>
      <c r="DA18" s="28">
        <f t="shared" si="80"/>
        <v>5.4</v>
      </c>
      <c r="DB18" s="29" t="str">
        <f t="shared" si="81"/>
        <v>5.4</v>
      </c>
      <c r="DC18" s="32" t="str">
        <f t="shared" si="82"/>
        <v>D+</v>
      </c>
      <c r="DD18" s="30">
        <f t="shared" si="83"/>
        <v>1.5</v>
      </c>
      <c r="DE18" s="29" t="str">
        <f t="shared" si="84"/>
        <v>1.5</v>
      </c>
      <c r="DF18" s="71"/>
      <c r="DG18" s="203"/>
      <c r="DH18" s="229">
        <v>6.6</v>
      </c>
      <c r="DI18" s="230">
        <v>6</v>
      </c>
      <c r="DJ18" s="230"/>
      <c r="DK18" s="27">
        <f t="shared" si="85"/>
        <v>6.2</v>
      </c>
      <c r="DL18" s="28">
        <f t="shared" si="86"/>
        <v>6.2</v>
      </c>
      <c r="DM18" s="30" t="str">
        <f t="shared" si="87"/>
        <v>6.2</v>
      </c>
      <c r="DN18" s="32" t="str">
        <f t="shared" si="88"/>
        <v>C</v>
      </c>
      <c r="DO18" s="30">
        <f t="shared" si="89"/>
        <v>2</v>
      </c>
      <c r="DP18" s="30" t="str">
        <f t="shared" si="90"/>
        <v>2.0</v>
      </c>
      <c r="DQ18" s="71"/>
      <c r="DR18" s="203"/>
      <c r="DS18" s="204">
        <f t="shared" si="91"/>
        <v>5.8000000000000007</v>
      </c>
      <c r="DT18" s="30" t="str">
        <f t="shared" si="92"/>
        <v>5.8</v>
      </c>
      <c r="DU18" s="32" t="str">
        <f t="shared" si="93"/>
        <v>C</v>
      </c>
      <c r="DV18" s="30">
        <f t="shared" si="94"/>
        <v>2</v>
      </c>
      <c r="DW18" s="30" t="str">
        <f t="shared" si="95"/>
        <v>2.0</v>
      </c>
      <c r="DX18" s="71">
        <v>3</v>
      </c>
      <c r="DY18" s="203">
        <v>3</v>
      </c>
      <c r="DZ18" s="232">
        <v>5.6</v>
      </c>
      <c r="EA18" s="52">
        <v>5</v>
      </c>
      <c r="EB18" s="52"/>
      <c r="EC18" s="27">
        <f t="shared" si="96"/>
        <v>5.2</v>
      </c>
      <c r="ED18" s="28">
        <f t="shared" si="97"/>
        <v>5.2</v>
      </c>
      <c r="EE18" s="29" t="str">
        <f t="shared" si="98"/>
        <v>5.2</v>
      </c>
      <c r="EF18" s="32" t="str">
        <f t="shared" si="99"/>
        <v>D+</v>
      </c>
      <c r="EG18" s="29">
        <f t="shared" si="100"/>
        <v>1.5</v>
      </c>
      <c r="EH18" s="29" t="str">
        <f t="shared" si="101"/>
        <v>1.5</v>
      </c>
      <c r="EI18" s="71">
        <v>3</v>
      </c>
      <c r="EJ18" s="203">
        <v>3</v>
      </c>
      <c r="EK18" s="232">
        <v>7.3</v>
      </c>
      <c r="EL18" s="52">
        <v>5</v>
      </c>
      <c r="EM18" s="52"/>
      <c r="EN18" s="27">
        <f t="shared" si="102"/>
        <v>5.9</v>
      </c>
      <c r="EO18" s="28">
        <f t="shared" si="103"/>
        <v>5.9</v>
      </c>
      <c r="EP18" s="29" t="str">
        <f t="shared" si="104"/>
        <v>5.9</v>
      </c>
      <c r="EQ18" s="32" t="str">
        <f t="shared" si="105"/>
        <v>C</v>
      </c>
      <c r="ER18" s="30">
        <f t="shared" si="106"/>
        <v>2</v>
      </c>
      <c r="ES18" s="29" t="str">
        <f t="shared" si="107"/>
        <v>2.0</v>
      </c>
      <c r="ET18" s="71">
        <v>3</v>
      </c>
      <c r="EU18" s="203">
        <v>3</v>
      </c>
      <c r="EV18" s="232">
        <v>6.6</v>
      </c>
      <c r="EW18" s="52">
        <v>5</v>
      </c>
      <c r="EX18" s="52"/>
      <c r="EY18" s="27">
        <f t="shared" si="108"/>
        <v>5.6</v>
      </c>
      <c r="EZ18" s="28">
        <f t="shared" si="109"/>
        <v>5.6</v>
      </c>
      <c r="FA18" s="29" t="str">
        <f t="shared" si="110"/>
        <v>5.6</v>
      </c>
      <c r="FB18" s="32" t="str">
        <f t="shared" si="111"/>
        <v>C</v>
      </c>
      <c r="FC18" s="30">
        <f t="shared" si="112"/>
        <v>2</v>
      </c>
      <c r="FD18" s="29" t="str">
        <f t="shared" si="113"/>
        <v>2.0</v>
      </c>
      <c r="FE18" s="71">
        <v>2</v>
      </c>
      <c r="FF18" s="203">
        <v>2</v>
      </c>
      <c r="FG18" s="232">
        <v>7.3</v>
      </c>
      <c r="FH18" s="52">
        <v>5</v>
      </c>
      <c r="FI18" s="52"/>
      <c r="FJ18" s="27">
        <f t="shared" si="114"/>
        <v>5.9</v>
      </c>
      <c r="FK18" s="28">
        <f t="shared" si="115"/>
        <v>5.9</v>
      </c>
      <c r="FL18" s="29" t="str">
        <f t="shared" si="116"/>
        <v>5.9</v>
      </c>
      <c r="FM18" s="32" t="str">
        <f t="shared" si="117"/>
        <v>C</v>
      </c>
      <c r="FN18" s="30">
        <f t="shared" si="118"/>
        <v>2</v>
      </c>
      <c r="FO18" s="29" t="str">
        <f t="shared" si="119"/>
        <v>2.0</v>
      </c>
      <c r="FP18" s="71">
        <v>3</v>
      </c>
      <c r="FQ18" s="203">
        <v>3</v>
      </c>
      <c r="FR18" s="229">
        <v>6.7</v>
      </c>
      <c r="FS18" s="52">
        <v>8</v>
      </c>
      <c r="FT18" s="52"/>
      <c r="FU18" s="27">
        <f t="shared" si="120"/>
        <v>7.5</v>
      </c>
      <c r="FV18" s="28">
        <f t="shared" si="121"/>
        <v>7.5</v>
      </c>
      <c r="FW18" s="29" t="str">
        <f t="shared" si="122"/>
        <v>7.5</v>
      </c>
      <c r="FX18" s="32" t="str">
        <f t="shared" si="123"/>
        <v>B</v>
      </c>
      <c r="FY18" s="30">
        <f t="shared" si="124"/>
        <v>3</v>
      </c>
      <c r="FZ18" s="29" t="str">
        <f t="shared" si="125"/>
        <v>3.0</v>
      </c>
      <c r="GA18" s="71">
        <v>2</v>
      </c>
      <c r="GB18" s="203">
        <v>2</v>
      </c>
      <c r="GC18" s="232">
        <v>7.7</v>
      </c>
      <c r="GD18" s="52">
        <v>7</v>
      </c>
      <c r="GE18" s="52"/>
      <c r="GF18" s="27">
        <f t="shared" si="126"/>
        <v>7.3</v>
      </c>
      <c r="GG18" s="28">
        <f t="shared" si="127"/>
        <v>7.3</v>
      </c>
      <c r="GH18" s="29" t="str">
        <f t="shared" si="128"/>
        <v>7.3</v>
      </c>
      <c r="GI18" s="32" t="str">
        <f t="shared" si="129"/>
        <v>B</v>
      </c>
      <c r="GJ18" s="30">
        <f t="shared" si="130"/>
        <v>3</v>
      </c>
      <c r="GK18" s="29" t="str">
        <f t="shared" si="131"/>
        <v>3.0</v>
      </c>
      <c r="GL18" s="71">
        <v>2</v>
      </c>
      <c r="GM18" s="203">
        <v>2</v>
      </c>
      <c r="GN18" s="232">
        <v>6</v>
      </c>
      <c r="GO18" s="52">
        <v>5</v>
      </c>
      <c r="GP18" s="52"/>
      <c r="GQ18" s="27">
        <f t="shared" si="132"/>
        <v>5.4</v>
      </c>
      <c r="GR18" s="28">
        <f t="shared" si="133"/>
        <v>5.4</v>
      </c>
      <c r="GS18" s="29" t="str">
        <f t="shared" si="192"/>
        <v>5.4</v>
      </c>
      <c r="GT18" s="32" t="str">
        <f t="shared" si="134"/>
        <v>D+</v>
      </c>
      <c r="GU18" s="30">
        <f t="shared" si="135"/>
        <v>1.5</v>
      </c>
      <c r="GV18" s="29" t="str">
        <f t="shared" si="136"/>
        <v>1.5</v>
      </c>
      <c r="GW18" s="71">
        <v>2</v>
      </c>
      <c r="GX18" s="203">
        <v>2</v>
      </c>
      <c r="GY18" s="85">
        <f t="shared" si="137"/>
        <v>20</v>
      </c>
      <c r="GZ18" s="86">
        <f t="shared" si="138"/>
        <v>6</v>
      </c>
      <c r="HA18" s="124" t="str">
        <f t="shared" si="139"/>
        <v>6.00</v>
      </c>
      <c r="HB18" s="86">
        <f t="shared" si="140"/>
        <v>2.0750000000000002</v>
      </c>
      <c r="HC18" s="124" t="str">
        <f t="shared" si="141"/>
        <v>2.08</v>
      </c>
      <c r="HD18" s="52" t="str">
        <f t="shared" si="142"/>
        <v>Lên lớp</v>
      </c>
      <c r="HE18" s="52">
        <f t="shared" si="143"/>
        <v>20</v>
      </c>
      <c r="HF18" s="86">
        <f t="shared" si="144"/>
        <v>6</v>
      </c>
      <c r="HG18" s="127" t="str">
        <f t="shared" si="145"/>
        <v>6.00</v>
      </c>
      <c r="HH18" s="86">
        <f t="shared" si="146"/>
        <v>2.0750000000000002</v>
      </c>
      <c r="HI18" s="127" t="str">
        <f t="shared" si="147"/>
        <v>2.08</v>
      </c>
      <c r="HJ18" s="227">
        <f t="shared" si="148"/>
        <v>37</v>
      </c>
      <c r="HK18" s="58">
        <f t="shared" si="149"/>
        <v>37</v>
      </c>
      <c r="HL18" s="228">
        <f t="shared" si="23"/>
        <v>5.9918918918918918</v>
      </c>
      <c r="HM18" s="127" t="str">
        <f t="shared" si="150"/>
        <v>5.99</v>
      </c>
      <c r="HN18" s="228">
        <f t="shared" si="24"/>
        <v>2.0810810810810811</v>
      </c>
      <c r="HO18" s="127" t="str">
        <f t="shared" si="151"/>
        <v>2.08</v>
      </c>
      <c r="HP18" s="52" t="str">
        <f t="shared" si="25"/>
        <v>Lên lớp</v>
      </c>
      <c r="HQ18" s="58" t="s">
        <v>986</v>
      </c>
      <c r="HR18" s="21">
        <v>8.6</v>
      </c>
      <c r="HS18" s="24">
        <v>8</v>
      </c>
      <c r="HT18" s="25"/>
      <c r="HU18" s="27">
        <f t="shared" si="193"/>
        <v>8.1999999999999993</v>
      </c>
      <c r="HV18" s="282">
        <f t="shared" si="194"/>
        <v>8.1999999999999993</v>
      </c>
      <c r="HW18" s="28" t="str">
        <f t="shared" si="226"/>
        <v>8.2</v>
      </c>
      <c r="HX18" s="283" t="str">
        <f t="shared" si="195"/>
        <v>B+</v>
      </c>
      <c r="HY18" s="281">
        <f t="shared" si="196"/>
        <v>3.5</v>
      </c>
      <c r="HZ18" s="44" t="str">
        <f t="shared" si="197"/>
        <v>3.5</v>
      </c>
      <c r="IA18" s="64">
        <v>3</v>
      </c>
      <c r="IB18" s="68">
        <v>3</v>
      </c>
      <c r="IC18" s="21">
        <v>7.7</v>
      </c>
      <c r="ID18" s="24">
        <v>6</v>
      </c>
      <c r="IE18" s="25"/>
      <c r="IF18" s="27">
        <f t="shared" si="198"/>
        <v>6.7</v>
      </c>
      <c r="IG18" s="282">
        <f t="shared" si="199"/>
        <v>6.7</v>
      </c>
      <c r="IH18" s="26" t="str">
        <f t="shared" si="227"/>
        <v>6.7</v>
      </c>
      <c r="II18" s="283" t="str">
        <f t="shared" si="200"/>
        <v>C+</v>
      </c>
      <c r="IJ18" s="281">
        <f t="shared" si="201"/>
        <v>2.5</v>
      </c>
      <c r="IK18" s="44" t="str">
        <f t="shared" si="202"/>
        <v>2.5</v>
      </c>
      <c r="IL18" s="64">
        <v>1</v>
      </c>
      <c r="IM18" s="68">
        <v>1</v>
      </c>
      <c r="IN18" s="115">
        <v>6</v>
      </c>
      <c r="IO18" s="116">
        <v>0</v>
      </c>
      <c r="IP18" s="128">
        <v>6</v>
      </c>
      <c r="IQ18" s="27">
        <f t="shared" si="203"/>
        <v>2.4</v>
      </c>
      <c r="IR18" s="28">
        <f t="shared" si="204"/>
        <v>6</v>
      </c>
      <c r="IS18" s="28" t="str">
        <f t="shared" si="205"/>
        <v>6.0</v>
      </c>
      <c r="IT18" s="32" t="str">
        <f t="shared" si="206"/>
        <v>C</v>
      </c>
      <c r="IU18" s="30">
        <f t="shared" si="207"/>
        <v>2</v>
      </c>
      <c r="IV18" s="37" t="str">
        <f t="shared" si="208"/>
        <v>2.0</v>
      </c>
      <c r="IW18" s="64">
        <v>2</v>
      </c>
      <c r="IX18" s="68">
        <v>2</v>
      </c>
      <c r="IY18" s="21">
        <v>5.6</v>
      </c>
      <c r="IZ18" s="24">
        <v>8</v>
      </c>
      <c r="JA18" s="25"/>
      <c r="JB18" s="19">
        <f t="shared" si="152"/>
        <v>7</v>
      </c>
      <c r="JC18" s="26">
        <f t="shared" si="153"/>
        <v>7</v>
      </c>
      <c r="JD18" s="26" t="str">
        <f t="shared" si="154"/>
        <v>7.0</v>
      </c>
      <c r="JE18" s="32" t="str">
        <f t="shared" si="155"/>
        <v>B</v>
      </c>
      <c r="JF18" s="30">
        <f t="shared" si="156"/>
        <v>3</v>
      </c>
      <c r="JG18" s="37" t="str">
        <f t="shared" si="157"/>
        <v>3.0</v>
      </c>
      <c r="JH18" s="64">
        <v>2</v>
      </c>
      <c r="JI18" s="68">
        <v>2</v>
      </c>
      <c r="JJ18" s="98">
        <v>7</v>
      </c>
      <c r="JK18" s="99">
        <v>8</v>
      </c>
      <c r="JL18" s="187"/>
      <c r="JM18" s="19">
        <f t="shared" si="158"/>
        <v>7.6</v>
      </c>
      <c r="JN18" s="26">
        <f t="shared" si="159"/>
        <v>7.6</v>
      </c>
      <c r="JO18" s="26" t="str">
        <f t="shared" si="160"/>
        <v>7.6</v>
      </c>
      <c r="JP18" s="32" t="str">
        <f t="shared" si="161"/>
        <v>B</v>
      </c>
      <c r="JQ18" s="30">
        <f t="shared" si="162"/>
        <v>3</v>
      </c>
      <c r="JR18" s="37" t="str">
        <f t="shared" si="163"/>
        <v>3.0</v>
      </c>
      <c r="JS18" s="64">
        <v>1</v>
      </c>
      <c r="JT18" s="68">
        <v>1</v>
      </c>
      <c r="JU18" s="98">
        <v>7.7</v>
      </c>
      <c r="JV18" s="99">
        <v>8</v>
      </c>
      <c r="JW18" s="187"/>
      <c r="JX18" s="27">
        <f t="shared" si="26"/>
        <v>7.9</v>
      </c>
      <c r="JY18" s="28">
        <f t="shared" si="27"/>
        <v>7.9</v>
      </c>
      <c r="JZ18" s="26" t="str">
        <f t="shared" si="164"/>
        <v>7.9</v>
      </c>
      <c r="KA18" s="32" t="str">
        <f t="shared" si="28"/>
        <v>B</v>
      </c>
      <c r="KB18" s="30">
        <f t="shared" si="29"/>
        <v>3</v>
      </c>
      <c r="KC18" s="37" t="str">
        <f t="shared" si="30"/>
        <v>3.0</v>
      </c>
      <c r="KD18" s="64">
        <v>2</v>
      </c>
      <c r="KE18" s="68">
        <v>2</v>
      </c>
      <c r="KF18" s="98">
        <v>7.2</v>
      </c>
      <c r="KG18" s="99">
        <v>5</v>
      </c>
      <c r="KH18" s="187"/>
      <c r="KI18" s="27">
        <f t="shared" si="31"/>
        <v>5.9</v>
      </c>
      <c r="KJ18" s="28">
        <f t="shared" si="32"/>
        <v>5.9</v>
      </c>
      <c r="KK18" s="26" t="str">
        <f t="shared" si="165"/>
        <v>5.9</v>
      </c>
      <c r="KL18" s="32" t="str">
        <f t="shared" si="33"/>
        <v>C</v>
      </c>
      <c r="KM18" s="30">
        <f t="shared" si="34"/>
        <v>2</v>
      </c>
      <c r="KN18" s="37" t="str">
        <f t="shared" si="35"/>
        <v>2.0</v>
      </c>
      <c r="KO18" s="64">
        <v>2</v>
      </c>
      <c r="KP18" s="68">
        <v>2</v>
      </c>
      <c r="KQ18" s="98">
        <v>7.8</v>
      </c>
      <c r="KR18" s="99">
        <v>8</v>
      </c>
      <c r="KS18" s="187"/>
      <c r="KT18" s="19">
        <f t="shared" si="36"/>
        <v>7.9</v>
      </c>
      <c r="KU18" s="26">
        <f t="shared" si="37"/>
        <v>7.9</v>
      </c>
      <c r="KV18" s="26" t="str">
        <f t="shared" si="166"/>
        <v>7.9</v>
      </c>
      <c r="KW18" s="32" t="str">
        <f t="shared" si="228"/>
        <v>B</v>
      </c>
      <c r="KX18" s="30">
        <f t="shared" si="38"/>
        <v>3</v>
      </c>
      <c r="KY18" s="37" t="str">
        <f t="shared" si="39"/>
        <v>3.0</v>
      </c>
      <c r="KZ18" s="64">
        <v>2</v>
      </c>
      <c r="LA18" s="68">
        <v>2</v>
      </c>
      <c r="LB18" s="21">
        <v>7.1</v>
      </c>
      <c r="LC18" s="24">
        <v>5</v>
      </c>
      <c r="LD18" s="25"/>
      <c r="LE18" s="19">
        <f t="shared" si="209"/>
        <v>5.8</v>
      </c>
      <c r="LF18" s="26">
        <f t="shared" si="167"/>
        <v>5.8</v>
      </c>
      <c r="LG18" s="26" t="str">
        <f t="shared" si="229"/>
        <v>5.8</v>
      </c>
      <c r="LH18" s="32" t="str">
        <f t="shared" si="168"/>
        <v>C</v>
      </c>
      <c r="LI18" s="30">
        <f t="shared" si="169"/>
        <v>2</v>
      </c>
      <c r="LJ18" s="37" t="str">
        <f t="shared" si="170"/>
        <v>2.0</v>
      </c>
      <c r="LK18" s="62">
        <v>3</v>
      </c>
      <c r="LL18" s="279">
        <v>3</v>
      </c>
      <c r="LM18" s="85">
        <f t="shared" si="171"/>
        <v>18</v>
      </c>
      <c r="LN18" s="86">
        <f t="shared" si="172"/>
        <v>6.9833333333333325</v>
      </c>
      <c r="LO18" s="124" t="str">
        <f t="shared" si="173"/>
        <v>6.98</v>
      </c>
      <c r="LP18" s="86">
        <f t="shared" si="174"/>
        <v>2.6666666666666665</v>
      </c>
      <c r="LQ18" s="124" t="str">
        <f t="shared" si="175"/>
        <v>2.67</v>
      </c>
      <c r="LR18" s="330" t="str">
        <f t="shared" si="176"/>
        <v>Lên lớp</v>
      </c>
      <c r="LS18" s="331">
        <f t="shared" si="177"/>
        <v>18</v>
      </c>
      <c r="LT18" s="332">
        <f t="shared" si="178"/>
        <v>6.9833333333333325</v>
      </c>
      <c r="LU18" s="332">
        <f t="shared" si="179"/>
        <v>2.6666666666666665</v>
      </c>
      <c r="LV18" s="334">
        <f t="shared" si="180"/>
        <v>55</v>
      </c>
      <c r="LW18" s="335">
        <f t="shared" si="181"/>
        <v>55</v>
      </c>
      <c r="LX18" s="336">
        <f t="shared" si="182"/>
        <v>6.3163636363636355</v>
      </c>
      <c r="LY18" s="337">
        <f t="shared" si="183"/>
        <v>2.2727272727272729</v>
      </c>
      <c r="LZ18" s="336" t="str">
        <f t="shared" si="184"/>
        <v>2.27</v>
      </c>
      <c r="MA18" s="330" t="str">
        <f t="shared" si="185"/>
        <v>Lên lớp</v>
      </c>
    </row>
    <row r="19" spans="1:339" s="233" customFormat="1" ht="18">
      <c r="A19" s="10">
        <v>18</v>
      </c>
      <c r="B19" s="76" t="s">
        <v>90</v>
      </c>
      <c r="C19" s="77" t="s">
        <v>178</v>
      </c>
      <c r="D19" s="78" t="s">
        <v>179</v>
      </c>
      <c r="E19" s="79" t="s">
        <v>180</v>
      </c>
      <c r="F19" s="50"/>
      <c r="G19" s="80" t="s">
        <v>510</v>
      </c>
      <c r="H19" s="50" t="s">
        <v>17</v>
      </c>
      <c r="I19" s="82" t="s">
        <v>540</v>
      </c>
      <c r="J19" s="82" t="s">
        <v>775</v>
      </c>
      <c r="K19" s="12">
        <v>6.5</v>
      </c>
      <c r="L19" s="28" t="str">
        <f t="shared" si="40"/>
        <v>6.5</v>
      </c>
      <c r="M19" s="32" t="str">
        <f t="shared" si="258"/>
        <v>C+</v>
      </c>
      <c r="N19" s="39">
        <f t="shared" si="259"/>
        <v>2.5</v>
      </c>
      <c r="O19" s="37" t="str">
        <f t="shared" si="43"/>
        <v>2.5</v>
      </c>
      <c r="P19" s="11">
        <v>2</v>
      </c>
      <c r="Q19" s="16">
        <v>6</v>
      </c>
      <c r="R19" s="28" t="str">
        <f t="shared" si="44"/>
        <v>6.0</v>
      </c>
      <c r="S19" s="32" t="str">
        <f t="shared" si="260"/>
        <v>C</v>
      </c>
      <c r="T19" s="39">
        <f t="shared" si="261"/>
        <v>2</v>
      </c>
      <c r="U19" s="37" t="str">
        <f t="shared" si="47"/>
        <v>2.0</v>
      </c>
      <c r="V19" s="11">
        <v>3</v>
      </c>
      <c r="W19" s="21">
        <v>6.7</v>
      </c>
      <c r="X19" s="24">
        <v>6</v>
      </c>
      <c r="Y19" s="25"/>
      <c r="Z19" s="27">
        <f t="shared" si="4"/>
        <v>6.3</v>
      </c>
      <c r="AA19" s="28">
        <f t="shared" si="5"/>
        <v>6.3</v>
      </c>
      <c r="AB19" s="28" t="str">
        <f t="shared" si="48"/>
        <v>6.3</v>
      </c>
      <c r="AC19" s="32" t="str">
        <f t="shared" si="49"/>
        <v>C</v>
      </c>
      <c r="AD19" s="30">
        <f t="shared" si="214"/>
        <v>2</v>
      </c>
      <c r="AE19" s="37" t="str">
        <f t="shared" si="51"/>
        <v>2.0</v>
      </c>
      <c r="AF19" s="64">
        <v>4</v>
      </c>
      <c r="AG19" s="68">
        <v>4</v>
      </c>
      <c r="AH19" s="21">
        <v>7.3</v>
      </c>
      <c r="AI19" s="24">
        <v>6</v>
      </c>
      <c r="AJ19" s="25"/>
      <c r="AK19" s="27">
        <f t="shared" si="186"/>
        <v>6.5</v>
      </c>
      <c r="AL19" s="28">
        <f t="shared" si="187"/>
        <v>6.5</v>
      </c>
      <c r="AM19" s="28" t="str">
        <f t="shared" si="54"/>
        <v>6.5</v>
      </c>
      <c r="AN19" s="32" t="str">
        <f t="shared" si="231"/>
        <v>C+</v>
      </c>
      <c r="AO19" s="30">
        <f t="shared" si="232"/>
        <v>2.5</v>
      </c>
      <c r="AP19" s="37" t="str">
        <f t="shared" si="57"/>
        <v>2.5</v>
      </c>
      <c r="AQ19" s="71">
        <v>2</v>
      </c>
      <c r="AR19" s="73">
        <v>2</v>
      </c>
      <c r="AS19" s="21">
        <v>6</v>
      </c>
      <c r="AT19" s="24">
        <v>5</v>
      </c>
      <c r="AU19" s="25"/>
      <c r="AV19" s="27">
        <f t="shared" si="188"/>
        <v>5.4</v>
      </c>
      <c r="AW19" s="28">
        <f t="shared" si="189"/>
        <v>5.4</v>
      </c>
      <c r="AX19" s="28" t="str">
        <f t="shared" si="60"/>
        <v>5.4</v>
      </c>
      <c r="AY19" s="32" t="str">
        <f t="shared" si="190"/>
        <v>D+</v>
      </c>
      <c r="AZ19" s="30">
        <f t="shared" si="249"/>
        <v>1.5</v>
      </c>
      <c r="BA19" s="37" t="str">
        <f t="shared" si="63"/>
        <v>1.5</v>
      </c>
      <c r="BB19" s="64">
        <v>3</v>
      </c>
      <c r="BC19" s="68">
        <v>3</v>
      </c>
      <c r="BD19" s="21">
        <v>6.2</v>
      </c>
      <c r="BE19" s="24">
        <v>6</v>
      </c>
      <c r="BF19" s="25"/>
      <c r="BG19" s="27">
        <f t="shared" si="250"/>
        <v>6.1</v>
      </c>
      <c r="BH19" s="28">
        <f t="shared" si="251"/>
        <v>6.1</v>
      </c>
      <c r="BI19" s="28" t="str">
        <f t="shared" si="64"/>
        <v>6.1</v>
      </c>
      <c r="BJ19" s="32" t="str">
        <f t="shared" si="252"/>
        <v>C</v>
      </c>
      <c r="BK19" s="30">
        <f t="shared" si="253"/>
        <v>2</v>
      </c>
      <c r="BL19" s="37" t="str">
        <f t="shared" si="67"/>
        <v>2.0</v>
      </c>
      <c r="BM19" s="64">
        <v>3</v>
      </c>
      <c r="BN19" s="68">
        <v>3</v>
      </c>
      <c r="BO19" s="21">
        <v>6.8</v>
      </c>
      <c r="BP19" s="24">
        <v>6</v>
      </c>
      <c r="BQ19" s="25"/>
      <c r="BR19" s="27">
        <f t="shared" si="254"/>
        <v>6.3</v>
      </c>
      <c r="BS19" s="28">
        <f t="shared" si="255"/>
        <v>6.3</v>
      </c>
      <c r="BT19" s="28" t="str">
        <f t="shared" si="68"/>
        <v>6.3</v>
      </c>
      <c r="BU19" s="32" t="str">
        <f t="shared" si="256"/>
        <v>C</v>
      </c>
      <c r="BV19" s="66">
        <f t="shared" si="257"/>
        <v>2</v>
      </c>
      <c r="BW19" s="37" t="str">
        <f t="shared" si="69"/>
        <v>2.0</v>
      </c>
      <c r="BX19" s="64">
        <v>2</v>
      </c>
      <c r="BY19" s="75">
        <v>2</v>
      </c>
      <c r="BZ19" s="21">
        <v>7.5</v>
      </c>
      <c r="CA19" s="24">
        <v>4</v>
      </c>
      <c r="CB19" s="25"/>
      <c r="CC19" s="27">
        <f t="shared" si="241"/>
        <v>5.4</v>
      </c>
      <c r="CD19" s="28">
        <f t="shared" si="242"/>
        <v>5.4</v>
      </c>
      <c r="CE19" s="28" t="str">
        <f t="shared" si="70"/>
        <v>5.4</v>
      </c>
      <c r="CF19" s="32" t="str">
        <f t="shared" si="243"/>
        <v>D+</v>
      </c>
      <c r="CG19" s="30">
        <f t="shared" si="244"/>
        <v>1.5</v>
      </c>
      <c r="CH19" s="37" t="str">
        <f t="shared" si="73"/>
        <v>1.5</v>
      </c>
      <c r="CI19" s="64">
        <v>3</v>
      </c>
      <c r="CJ19" s="68">
        <v>3</v>
      </c>
      <c r="CK19" s="85">
        <f t="shared" si="74"/>
        <v>17</v>
      </c>
      <c r="CL19" s="86">
        <f t="shared" si="16"/>
        <v>5.9705882352941178</v>
      </c>
      <c r="CM19" s="124" t="str">
        <f t="shared" si="75"/>
        <v>5.97</v>
      </c>
      <c r="CN19" s="86">
        <f t="shared" si="17"/>
        <v>1.8823529411764706</v>
      </c>
      <c r="CO19" s="124" t="str">
        <f t="shared" si="76"/>
        <v>1.88</v>
      </c>
      <c r="CP19" s="52" t="str">
        <f t="shared" si="191"/>
        <v>Lên lớp</v>
      </c>
      <c r="CQ19" s="52">
        <f t="shared" si="18"/>
        <v>17</v>
      </c>
      <c r="CR19" s="86">
        <f t="shared" si="19"/>
        <v>5.9705882352941178</v>
      </c>
      <c r="CS19" s="127" t="str">
        <f t="shared" si="77"/>
        <v>5.97</v>
      </c>
      <c r="CT19" s="86">
        <f t="shared" si="20"/>
        <v>1.8823529411764706</v>
      </c>
      <c r="CU19" s="127" t="str">
        <f t="shared" si="78"/>
        <v>1.88</v>
      </c>
      <c r="CV19" s="52" t="str">
        <f t="shared" si="230"/>
        <v>Lên lớp</v>
      </c>
      <c r="CW19" s="236">
        <v>6.2</v>
      </c>
      <c r="CX19" s="237">
        <v>2</v>
      </c>
      <c r="CY19" s="52">
        <v>6</v>
      </c>
      <c r="CZ19" s="27">
        <f t="shared" si="79"/>
        <v>3.7</v>
      </c>
      <c r="DA19" s="28">
        <f t="shared" si="80"/>
        <v>6.1</v>
      </c>
      <c r="DB19" s="29" t="str">
        <f t="shared" si="81"/>
        <v>6.1</v>
      </c>
      <c r="DC19" s="32" t="str">
        <f t="shared" si="82"/>
        <v>C</v>
      </c>
      <c r="DD19" s="30">
        <f t="shared" si="83"/>
        <v>2</v>
      </c>
      <c r="DE19" s="29" t="str">
        <f t="shared" si="84"/>
        <v>2.0</v>
      </c>
      <c r="DF19" s="71"/>
      <c r="DG19" s="203"/>
      <c r="DH19" s="229">
        <v>5</v>
      </c>
      <c r="DI19" s="230">
        <v>7</v>
      </c>
      <c r="DJ19" s="230"/>
      <c r="DK19" s="27">
        <f t="shared" si="85"/>
        <v>6.2</v>
      </c>
      <c r="DL19" s="28">
        <f t="shared" si="86"/>
        <v>6.2</v>
      </c>
      <c r="DM19" s="30" t="str">
        <f t="shared" si="87"/>
        <v>6.2</v>
      </c>
      <c r="DN19" s="32" t="str">
        <f t="shared" si="88"/>
        <v>C</v>
      </c>
      <c r="DO19" s="30">
        <f t="shared" si="89"/>
        <v>2</v>
      </c>
      <c r="DP19" s="30" t="str">
        <f t="shared" si="90"/>
        <v>2.0</v>
      </c>
      <c r="DQ19" s="71"/>
      <c r="DR19" s="203"/>
      <c r="DS19" s="204">
        <f t="shared" si="91"/>
        <v>6.15</v>
      </c>
      <c r="DT19" s="30" t="str">
        <f t="shared" si="92"/>
        <v>6.2</v>
      </c>
      <c r="DU19" s="32" t="str">
        <f t="shared" si="93"/>
        <v>C</v>
      </c>
      <c r="DV19" s="30">
        <f t="shared" si="94"/>
        <v>2</v>
      </c>
      <c r="DW19" s="30" t="str">
        <f t="shared" si="95"/>
        <v>2.0</v>
      </c>
      <c r="DX19" s="71">
        <v>3</v>
      </c>
      <c r="DY19" s="203">
        <v>3</v>
      </c>
      <c r="DZ19" s="232">
        <v>5.9</v>
      </c>
      <c r="EA19" s="52">
        <v>5</v>
      </c>
      <c r="EB19" s="52"/>
      <c r="EC19" s="27">
        <f t="shared" si="96"/>
        <v>5.4</v>
      </c>
      <c r="ED19" s="28">
        <f t="shared" si="97"/>
        <v>5.4</v>
      </c>
      <c r="EE19" s="29" t="str">
        <f t="shared" si="98"/>
        <v>5.4</v>
      </c>
      <c r="EF19" s="32" t="str">
        <f t="shared" si="99"/>
        <v>D+</v>
      </c>
      <c r="EG19" s="29">
        <f t="shared" si="100"/>
        <v>1.5</v>
      </c>
      <c r="EH19" s="29" t="str">
        <f t="shared" si="101"/>
        <v>1.5</v>
      </c>
      <c r="EI19" s="71">
        <v>3</v>
      </c>
      <c r="EJ19" s="203">
        <v>3</v>
      </c>
      <c r="EK19" s="232">
        <v>6.7</v>
      </c>
      <c r="EL19" s="52">
        <v>3</v>
      </c>
      <c r="EM19" s="52"/>
      <c r="EN19" s="27">
        <f t="shared" si="102"/>
        <v>4.5</v>
      </c>
      <c r="EO19" s="28">
        <f t="shared" si="103"/>
        <v>4.5</v>
      </c>
      <c r="EP19" s="29" t="str">
        <f t="shared" si="104"/>
        <v>4.5</v>
      </c>
      <c r="EQ19" s="32" t="str">
        <f t="shared" si="105"/>
        <v>D</v>
      </c>
      <c r="ER19" s="30">
        <f t="shared" si="106"/>
        <v>1</v>
      </c>
      <c r="ES19" s="29" t="str">
        <f t="shared" si="107"/>
        <v>1.0</v>
      </c>
      <c r="ET19" s="71">
        <v>3</v>
      </c>
      <c r="EU19" s="203">
        <v>3</v>
      </c>
      <c r="EV19" s="232">
        <v>6.4</v>
      </c>
      <c r="EW19" s="52">
        <v>7</v>
      </c>
      <c r="EX19" s="52"/>
      <c r="EY19" s="27">
        <f t="shared" si="108"/>
        <v>6.8</v>
      </c>
      <c r="EZ19" s="28">
        <f t="shared" si="109"/>
        <v>6.8</v>
      </c>
      <c r="FA19" s="29" t="str">
        <f t="shared" si="110"/>
        <v>6.8</v>
      </c>
      <c r="FB19" s="32" t="str">
        <f t="shared" si="111"/>
        <v>C+</v>
      </c>
      <c r="FC19" s="30">
        <f t="shared" si="112"/>
        <v>2.5</v>
      </c>
      <c r="FD19" s="29" t="str">
        <f t="shared" si="113"/>
        <v>2.5</v>
      </c>
      <c r="FE19" s="71">
        <v>2</v>
      </c>
      <c r="FF19" s="203">
        <v>2</v>
      </c>
      <c r="FG19" s="232">
        <v>7</v>
      </c>
      <c r="FH19" s="52">
        <v>7</v>
      </c>
      <c r="FI19" s="52"/>
      <c r="FJ19" s="27">
        <f t="shared" si="114"/>
        <v>7</v>
      </c>
      <c r="FK19" s="28">
        <f t="shared" si="115"/>
        <v>7</v>
      </c>
      <c r="FL19" s="29" t="str">
        <f t="shared" si="116"/>
        <v>7.0</v>
      </c>
      <c r="FM19" s="32" t="str">
        <f t="shared" si="117"/>
        <v>B</v>
      </c>
      <c r="FN19" s="30">
        <f t="shared" si="118"/>
        <v>3</v>
      </c>
      <c r="FO19" s="29" t="str">
        <f t="shared" si="119"/>
        <v>3.0</v>
      </c>
      <c r="FP19" s="71">
        <v>3</v>
      </c>
      <c r="FQ19" s="203">
        <v>3</v>
      </c>
      <c r="FR19" s="229">
        <v>7.7</v>
      </c>
      <c r="FS19" s="52">
        <v>5</v>
      </c>
      <c r="FT19" s="52"/>
      <c r="FU19" s="27">
        <f t="shared" si="120"/>
        <v>6.1</v>
      </c>
      <c r="FV19" s="28">
        <f t="shared" si="121"/>
        <v>6.1</v>
      </c>
      <c r="FW19" s="29" t="str">
        <f t="shared" si="122"/>
        <v>6.1</v>
      </c>
      <c r="FX19" s="32" t="str">
        <f t="shared" si="123"/>
        <v>C</v>
      </c>
      <c r="FY19" s="30">
        <f t="shared" si="124"/>
        <v>2</v>
      </c>
      <c r="FZ19" s="29" t="str">
        <f t="shared" si="125"/>
        <v>2.0</v>
      </c>
      <c r="GA19" s="71">
        <v>2</v>
      </c>
      <c r="GB19" s="203">
        <v>2</v>
      </c>
      <c r="GC19" s="232">
        <v>6.7</v>
      </c>
      <c r="GD19" s="52">
        <v>6</v>
      </c>
      <c r="GE19" s="52"/>
      <c r="GF19" s="27">
        <f t="shared" si="126"/>
        <v>6.3</v>
      </c>
      <c r="GG19" s="28">
        <f t="shared" si="127"/>
        <v>6.3</v>
      </c>
      <c r="GH19" s="29" t="str">
        <f t="shared" si="128"/>
        <v>6.3</v>
      </c>
      <c r="GI19" s="32" t="str">
        <f t="shared" si="129"/>
        <v>C</v>
      </c>
      <c r="GJ19" s="30">
        <f t="shared" si="130"/>
        <v>2</v>
      </c>
      <c r="GK19" s="29" t="str">
        <f t="shared" si="131"/>
        <v>2.0</v>
      </c>
      <c r="GL19" s="71">
        <v>2</v>
      </c>
      <c r="GM19" s="203">
        <v>2</v>
      </c>
      <c r="GN19" s="232">
        <v>5.7</v>
      </c>
      <c r="GO19" s="52">
        <v>1</v>
      </c>
      <c r="GP19" s="52">
        <v>5</v>
      </c>
      <c r="GQ19" s="27">
        <f t="shared" si="132"/>
        <v>2.9</v>
      </c>
      <c r="GR19" s="28">
        <f t="shared" si="133"/>
        <v>5.3</v>
      </c>
      <c r="GS19" s="29" t="str">
        <f t="shared" si="192"/>
        <v>5.3</v>
      </c>
      <c r="GT19" s="32" t="str">
        <f t="shared" si="134"/>
        <v>D+</v>
      </c>
      <c r="GU19" s="30">
        <f t="shared" si="135"/>
        <v>1.5</v>
      </c>
      <c r="GV19" s="29" t="str">
        <f t="shared" si="136"/>
        <v>1.5</v>
      </c>
      <c r="GW19" s="71">
        <v>2</v>
      </c>
      <c r="GX19" s="203">
        <v>2</v>
      </c>
      <c r="GY19" s="85">
        <f t="shared" si="137"/>
        <v>20</v>
      </c>
      <c r="GZ19" s="86">
        <f t="shared" si="138"/>
        <v>5.9074999999999998</v>
      </c>
      <c r="HA19" s="124" t="str">
        <f t="shared" si="139"/>
        <v>5.91</v>
      </c>
      <c r="HB19" s="86">
        <f t="shared" si="140"/>
        <v>1.925</v>
      </c>
      <c r="HC19" s="124" t="str">
        <f t="shared" si="141"/>
        <v>1.93</v>
      </c>
      <c r="HD19" s="52" t="str">
        <f t="shared" si="142"/>
        <v>Lên lớp</v>
      </c>
      <c r="HE19" s="52">
        <f t="shared" si="143"/>
        <v>20</v>
      </c>
      <c r="HF19" s="86">
        <f t="shared" si="144"/>
        <v>5.9074999999999998</v>
      </c>
      <c r="HG19" s="127" t="str">
        <f t="shared" si="145"/>
        <v>5.91</v>
      </c>
      <c r="HH19" s="86">
        <f t="shared" si="146"/>
        <v>1.925</v>
      </c>
      <c r="HI19" s="127" t="str">
        <f t="shared" si="147"/>
        <v>1.93</v>
      </c>
      <c r="HJ19" s="227">
        <f t="shared" si="148"/>
        <v>37</v>
      </c>
      <c r="HK19" s="58">
        <f t="shared" si="149"/>
        <v>37</v>
      </c>
      <c r="HL19" s="228">
        <f t="shared" si="23"/>
        <v>5.9364864864864861</v>
      </c>
      <c r="HM19" s="127" t="str">
        <f t="shared" si="150"/>
        <v>5.94</v>
      </c>
      <c r="HN19" s="228">
        <f t="shared" si="24"/>
        <v>1.9054054054054055</v>
      </c>
      <c r="HO19" s="127" t="str">
        <f t="shared" si="151"/>
        <v>1.91</v>
      </c>
      <c r="HP19" s="52" t="str">
        <f t="shared" si="25"/>
        <v>Lên lớp</v>
      </c>
      <c r="HQ19" s="58" t="s">
        <v>986</v>
      </c>
      <c r="HR19" s="21">
        <v>6.3</v>
      </c>
      <c r="HS19" s="24">
        <v>6</v>
      </c>
      <c r="HT19" s="25"/>
      <c r="HU19" s="27">
        <f t="shared" si="193"/>
        <v>6.1</v>
      </c>
      <c r="HV19" s="282">
        <f t="shared" si="194"/>
        <v>6.1</v>
      </c>
      <c r="HW19" s="26" t="str">
        <f t="shared" si="226"/>
        <v>6.1</v>
      </c>
      <c r="HX19" s="283" t="str">
        <f t="shared" si="195"/>
        <v>C</v>
      </c>
      <c r="HY19" s="281">
        <f t="shared" si="196"/>
        <v>2</v>
      </c>
      <c r="HZ19" s="44" t="str">
        <f t="shared" si="197"/>
        <v>2.0</v>
      </c>
      <c r="IA19" s="64">
        <v>3</v>
      </c>
      <c r="IB19" s="68">
        <v>3</v>
      </c>
      <c r="IC19" s="21">
        <v>7</v>
      </c>
      <c r="ID19" s="24">
        <v>4</v>
      </c>
      <c r="IE19" s="25"/>
      <c r="IF19" s="27">
        <f t="shared" si="198"/>
        <v>5.2</v>
      </c>
      <c r="IG19" s="282">
        <f t="shared" si="199"/>
        <v>5.2</v>
      </c>
      <c r="IH19" s="26" t="str">
        <f t="shared" si="227"/>
        <v>5.2</v>
      </c>
      <c r="II19" s="283" t="str">
        <f t="shared" si="200"/>
        <v>D+</v>
      </c>
      <c r="IJ19" s="281">
        <f t="shared" si="201"/>
        <v>1.5</v>
      </c>
      <c r="IK19" s="44" t="str">
        <f t="shared" si="202"/>
        <v>1.5</v>
      </c>
      <c r="IL19" s="64">
        <v>1</v>
      </c>
      <c r="IM19" s="68">
        <v>1</v>
      </c>
      <c r="IN19" s="21">
        <v>6</v>
      </c>
      <c r="IO19" s="24">
        <v>5</v>
      </c>
      <c r="IP19" s="25"/>
      <c r="IQ19" s="27">
        <f t="shared" si="203"/>
        <v>5.4</v>
      </c>
      <c r="IR19" s="28">
        <f t="shared" si="204"/>
        <v>5.4</v>
      </c>
      <c r="IS19" s="26" t="str">
        <f t="shared" si="205"/>
        <v>5.4</v>
      </c>
      <c r="IT19" s="32" t="str">
        <f t="shared" si="206"/>
        <v>D+</v>
      </c>
      <c r="IU19" s="30">
        <f t="shared" si="207"/>
        <v>1.5</v>
      </c>
      <c r="IV19" s="37" t="str">
        <f t="shared" si="208"/>
        <v>1.5</v>
      </c>
      <c r="IW19" s="64">
        <v>2</v>
      </c>
      <c r="IX19" s="68">
        <v>2</v>
      </c>
      <c r="IY19" s="21">
        <v>6.8</v>
      </c>
      <c r="IZ19" s="24">
        <v>8</v>
      </c>
      <c r="JA19" s="25"/>
      <c r="JB19" s="19">
        <f t="shared" si="152"/>
        <v>7.5</v>
      </c>
      <c r="JC19" s="26">
        <f t="shared" si="153"/>
        <v>7.5</v>
      </c>
      <c r="JD19" s="26" t="str">
        <f t="shared" si="154"/>
        <v>7.5</v>
      </c>
      <c r="JE19" s="32" t="str">
        <f t="shared" si="155"/>
        <v>B</v>
      </c>
      <c r="JF19" s="30">
        <f t="shared" si="156"/>
        <v>3</v>
      </c>
      <c r="JG19" s="37" t="str">
        <f t="shared" si="157"/>
        <v>3.0</v>
      </c>
      <c r="JH19" s="64">
        <v>2</v>
      </c>
      <c r="JI19" s="68">
        <v>2</v>
      </c>
      <c r="JJ19" s="98">
        <v>6.6</v>
      </c>
      <c r="JK19" s="99">
        <v>7</v>
      </c>
      <c r="JL19" s="187"/>
      <c r="JM19" s="19">
        <f t="shared" si="158"/>
        <v>6.8</v>
      </c>
      <c r="JN19" s="26">
        <f t="shared" si="159"/>
        <v>6.8</v>
      </c>
      <c r="JO19" s="26" t="str">
        <f t="shared" si="160"/>
        <v>6.8</v>
      </c>
      <c r="JP19" s="32" t="str">
        <f t="shared" si="161"/>
        <v>C+</v>
      </c>
      <c r="JQ19" s="30">
        <f t="shared" si="162"/>
        <v>2.5</v>
      </c>
      <c r="JR19" s="37" t="str">
        <f t="shared" si="163"/>
        <v>2.5</v>
      </c>
      <c r="JS19" s="64">
        <v>1</v>
      </c>
      <c r="JT19" s="68">
        <v>1</v>
      </c>
      <c r="JU19" s="98">
        <v>5.7</v>
      </c>
      <c r="JV19" s="99">
        <v>5</v>
      </c>
      <c r="JW19" s="187"/>
      <c r="JX19" s="19">
        <f t="shared" si="26"/>
        <v>5.3</v>
      </c>
      <c r="JY19" s="26">
        <f t="shared" si="27"/>
        <v>5.3</v>
      </c>
      <c r="JZ19" s="26" t="str">
        <f t="shared" si="164"/>
        <v>5.3</v>
      </c>
      <c r="KA19" s="32" t="str">
        <f t="shared" si="28"/>
        <v>D+</v>
      </c>
      <c r="KB19" s="30">
        <f t="shared" si="29"/>
        <v>1.5</v>
      </c>
      <c r="KC19" s="37" t="str">
        <f t="shared" si="30"/>
        <v>1.5</v>
      </c>
      <c r="KD19" s="64">
        <v>2</v>
      </c>
      <c r="KE19" s="68">
        <v>2</v>
      </c>
      <c r="KF19" s="98">
        <v>6</v>
      </c>
      <c r="KG19" s="99">
        <v>3</v>
      </c>
      <c r="KH19" s="187"/>
      <c r="KI19" s="27">
        <f t="shared" si="31"/>
        <v>4.2</v>
      </c>
      <c r="KJ19" s="28">
        <f t="shared" si="32"/>
        <v>4.2</v>
      </c>
      <c r="KK19" s="28" t="str">
        <f t="shared" si="165"/>
        <v>4.2</v>
      </c>
      <c r="KL19" s="32" t="str">
        <f t="shared" si="33"/>
        <v>D</v>
      </c>
      <c r="KM19" s="30">
        <f t="shared" si="34"/>
        <v>1</v>
      </c>
      <c r="KN19" s="37" t="str">
        <f t="shared" si="35"/>
        <v>1.0</v>
      </c>
      <c r="KO19" s="64">
        <v>2</v>
      </c>
      <c r="KP19" s="68">
        <v>2</v>
      </c>
      <c r="KQ19" s="98">
        <v>6.2</v>
      </c>
      <c r="KR19" s="99">
        <v>8</v>
      </c>
      <c r="KS19" s="187"/>
      <c r="KT19" s="27">
        <f t="shared" si="36"/>
        <v>7.3</v>
      </c>
      <c r="KU19" s="28">
        <f t="shared" si="37"/>
        <v>7.3</v>
      </c>
      <c r="KV19" s="26" t="str">
        <f t="shared" si="166"/>
        <v>7.3</v>
      </c>
      <c r="KW19" s="32" t="str">
        <f t="shared" si="228"/>
        <v>B</v>
      </c>
      <c r="KX19" s="30">
        <f t="shared" si="38"/>
        <v>3</v>
      </c>
      <c r="KY19" s="37" t="str">
        <f t="shared" si="39"/>
        <v>3.0</v>
      </c>
      <c r="KZ19" s="64">
        <v>2</v>
      </c>
      <c r="LA19" s="68">
        <v>2</v>
      </c>
      <c r="LB19" s="21">
        <v>6.6</v>
      </c>
      <c r="LC19" s="24">
        <v>6</v>
      </c>
      <c r="LD19" s="25"/>
      <c r="LE19" s="27">
        <f t="shared" si="209"/>
        <v>6.2</v>
      </c>
      <c r="LF19" s="28">
        <f t="shared" si="167"/>
        <v>6.2</v>
      </c>
      <c r="LG19" s="28" t="str">
        <f t="shared" si="229"/>
        <v>6.2</v>
      </c>
      <c r="LH19" s="32" t="str">
        <f t="shared" si="168"/>
        <v>C</v>
      </c>
      <c r="LI19" s="30">
        <f t="shared" si="169"/>
        <v>2</v>
      </c>
      <c r="LJ19" s="37" t="str">
        <f t="shared" si="170"/>
        <v>2.0</v>
      </c>
      <c r="LK19" s="62">
        <v>3</v>
      </c>
      <c r="LL19" s="279">
        <v>3</v>
      </c>
      <c r="LM19" s="85">
        <f t="shared" si="171"/>
        <v>18</v>
      </c>
      <c r="LN19" s="86">
        <f t="shared" si="172"/>
        <v>6.0166666666666657</v>
      </c>
      <c r="LO19" s="124" t="str">
        <f t="shared" si="173"/>
        <v>6.02</v>
      </c>
      <c r="LP19" s="86">
        <f t="shared" si="174"/>
        <v>2</v>
      </c>
      <c r="LQ19" s="124" t="str">
        <f t="shared" si="175"/>
        <v>2.00</v>
      </c>
      <c r="LR19" s="330" t="str">
        <f t="shared" si="176"/>
        <v>Lên lớp</v>
      </c>
      <c r="LS19" s="331">
        <f t="shared" si="177"/>
        <v>18</v>
      </c>
      <c r="LT19" s="332">
        <f t="shared" si="178"/>
        <v>6.0166666666666657</v>
      </c>
      <c r="LU19" s="332">
        <f t="shared" si="179"/>
        <v>2</v>
      </c>
      <c r="LV19" s="334">
        <f t="shared" si="180"/>
        <v>55</v>
      </c>
      <c r="LW19" s="335">
        <f t="shared" si="181"/>
        <v>55</v>
      </c>
      <c r="LX19" s="336">
        <f t="shared" si="182"/>
        <v>5.9627272727272711</v>
      </c>
      <c r="LY19" s="337">
        <f t="shared" si="183"/>
        <v>1.9363636363636363</v>
      </c>
      <c r="LZ19" s="336" t="str">
        <f t="shared" si="184"/>
        <v>1.94</v>
      </c>
      <c r="MA19" s="330" t="str">
        <f t="shared" si="185"/>
        <v>Lên lớp</v>
      </c>
    </row>
    <row r="20" spans="1:339" s="233" customFormat="1" ht="18">
      <c r="A20" s="10">
        <v>19</v>
      </c>
      <c r="B20" s="76" t="s">
        <v>90</v>
      </c>
      <c r="C20" s="77" t="s">
        <v>186</v>
      </c>
      <c r="D20" s="78" t="s">
        <v>18</v>
      </c>
      <c r="E20" s="79" t="s">
        <v>187</v>
      </c>
      <c r="F20" s="50"/>
      <c r="G20" s="80" t="s">
        <v>513</v>
      </c>
      <c r="H20" s="50" t="s">
        <v>17</v>
      </c>
      <c r="I20" s="82" t="s">
        <v>544</v>
      </c>
      <c r="J20" s="82" t="s">
        <v>781</v>
      </c>
      <c r="K20" s="12">
        <v>7</v>
      </c>
      <c r="L20" s="28" t="str">
        <f t="shared" si="40"/>
        <v>7.0</v>
      </c>
      <c r="M20" s="32" t="str">
        <f t="shared" si="258"/>
        <v>B</v>
      </c>
      <c r="N20" s="39">
        <f t="shared" si="259"/>
        <v>3</v>
      </c>
      <c r="O20" s="37" t="str">
        <f t="shared" si="43"/>
        <v>3.0</v>
      </c>
      <c r="P20" s="11">
        <v>2</v>
      </c>
      <c r="Q20" s="16">
        <v>6</v>
      </c>
      <c r="R20" s="28" t="str">
        <f t="shared" si="44"/>
        <v>6.0</v>
      </c>
      <c r="S20" s="32" t="str">
        <f t="shared" si="260"/>
        <v>C</v>
      </c>
      <c r="T20" s="39">
        <f t="shared" si="261"/>
        <v>2</v>
      </c>
      <c r="U20" s="37" t="str">
        <f t="shared" si="47"/>
        <v>2.0</v>
      </c>
      <c r="V20" s="11">
        <v>3</v>
      </c>
      <c r="W20" s="21">
        <v>7.3</v>
      </c>
      <c r="X20" s="24">
        <v>7</v>
      </c>
      <c r="Y20" s="25"/>
      <c r="Z20" s="27">
        <f t="shared" si="4"/>
        <v>7.1</v>
      </c>
      <c r="AA20" s="28">
        <f t="shared" si="5"/>
        <v>7.1</v>
      </c>
      <c r="AB20" s="28" t="str">
        <f t="shared" si="48"/>
        <v>7.1</v>
      </c>
      <c r="AC20" s="32" t="str">
        <f t="shared" si="49"/>
        <v>B</v>
      </c>
      <c r="AD20" s="30">
        <f t="shared" si="214"/>
        <v>3</v>
      </c>
      <c r="AE20" s="37" t="str">
        <f t="shared" si="51"/>
        <v>3.0</v>
      </c>
      <c r="AF20" s="64">
        <v>4</v>
      </c>
      <c r="AG20" s="68">
        <v>4</v>
      </c>
      <c r="AH20" s="21">
        <v>6.3</v>
      </c>
      <c r="AI20" s="24">
        <v>8</v>
      </c>
      <c r="AJ20" s="25"/>
      <c r="AK20" s="27">
        <f t="shared" si="186"/>
        <v>7.3</v>
      </c>
      <c r="AL20" s="28">
        <f t="shared" si="187"/>
        <v>7.3</v>
      </c>
      <c r="AM20" s="28" t="str">
        <f t="shared" si="54"/>
        <v>7.3</v>
      </c>
      <c r="AN20" s="32" t="str">
        <f t="shared" si="231"/>
        <v>B</v>
      </c>
      <c r="AO20" s="30">
        <f t="shared" si="232"/>
        <v>3</v>
      </c>
      <c r="AP20" s="37" t="str">
        <f t="shared" si="57"/>
        <v>3.0</v>
      </c>
      <c r="AQ20" s="71">
        <v>2</v>
      </c>
      <c r="AR20" s="73">
        <v>2</v>
      </c>
      <c r="AS20" s="21">
        <v>5.5</v>
      </c>
      <c r="AT20" s="24">
        <v>5</v>
      </c>
      <c r="AU20" s="25"/>
      <c r="AV20" s="27">
        <f t="shared" si="188"/>
        <v>5.2</v>
      </c>
      <c r="AW20" s="28">
        <f t="shared" si="189"/>
        <v>5.2</v>
      </c>
      <c r="AX20" s="28" t="str">
        <f t="shared" si="60"/>
        <v>5.2</v>
      </c>
      <c r="AY20" s="32" t="str">
        <f t="shared" si="190"/>
        <v>D+</v>
      </c>
      <c r="AZ20" s="30">
        <f t="shared" si="249"/>
        <v>1.5</v>
      </c>
      <c r="BA20" s="37" t="str">
        <f t="shared" si="63"/>
        <v>1.5</v>
      </c>
      <c r="BB20" s="64">
        <v>3</v>
      </c>
      <c r="BC20" s="68">
        <v>3</v>
      </c>
      <c r="BD20" s="21">
        <v>6.8</v>
      </c>
      <c r="BE20" s="24">
        <v>4</v>
      </c>
      <c r="BF20" s="25"/>
      <c r="BG20" s="27">
        <f t="shared" si="250"/>
        <v>5.0999999999999996</v>
      </c>
      <c r="BH20" s="28">
        <f t="shared" si="251"/>
        <v>5.0999999999999996</v>
      </c>
      <c r="BI20" s="28" t="str">
        <f t="shared" si="64"/>
        <v>5.1</v>
      </c>
      <c r="BJ20" s="32" t="str">
        <f t="shared" si="252"/>
        <v>D+</v>
      </c>
      <c r="BK20" s="30">
        <f t="shared" si="253"/>
        <v>1.5</v>
      </c>
      <c r="BL20" s="37" t="str">
        <f t="shared" si="67"/>
        <v>1.5</v>
      </c>
      <c r="BM20" s="64">
        <v>3</v>
      </c>
      <c r="BN20" s="68">
        <v>3</v>
      </c>
      <c r="BO20" s="21">
        <v>7.7</v>
      </c>
      <c r="BP20" s="24">
        <v>4</v>
      </c>
      <c r="BQ20" s="25"/>
      <c r="BR20" s="27">
        <f t="shared" si="254"/>
        <v>5.5</v>
      </c>
      <c r="BS20" s="28">
        <f t="shared" si="255"/>
        <v>5.5</v>
      </c>
      <c r="BT20" s="28" t="str">
        <f t="shared" si="68"/>
        <v>5.5</v>
      </c>
      <c r="BU20" s="32" t="str">
        <f t="shared" si="256"/>
        <v>C</v>
      </c>
      <c r="BV20" s="66">
        <f t="shared" si="257"/>
        <v>2</v>
      </c>
      <c r="BW20" s="37" t="str">
        <f t="shared" si="69"/>
        <v>2.0</v>
      </c>
      <c r="BX20" s="64">
        <v>2</v>
      </c>
      <c r="BY20" s="75">
        <v>2</v>
      </c>
      <c r="BZ20" s="21">
        <v>6.3</v>
      </c>
      <c r="CA20" s="24">
        <v>5</v>
      </c>
      <c r="CB20" s="25"/>
      <c r="CC20" s="27">
        <f t="shared" si="241"/>
        <v>5.5</v>
      </c>
      <c r="CD20" s="28">
        <f t="shared" si="242"/>
        <v>5.5</v>
      </c>
      <c r="CE20" s="28" t="str">
        <f t="shared" si="70"/>
        <v>5.5</v>
      </c>
      <c r="CF20" s="32" t="str">
        <f t="shared" si="243"/>
        <v>C</v>
      </c>
      <c r="CG20" s="30">
        <f t="shared" si="244"/>
        <v>2</v>
      </c>
      <c r="CH20" s="37" t="str">
        <f t="shared" si="73"/>
        <v>2.0</v>
      </c>
      <c r="CI20" s="64">
        <v>3</v>
      </c>
      <c r="CJ20" s="68">
        <v>3</v>
      </c>
      <c r="CK20" s="85">
        <f t="shared" si="74"/>
        <v>17</v>
      </c>
      <c r="CL20" s="86">
        <f t="shared" si="16"/>
        <v>5.9647058823529413</v>
      </c>
      <c r="CM20" s="124" t="str">
        <f t="shared" si="75"/>
        <v>5.96</v>
      </c>
      <c r="CN20" s="86">
        <f t="shared" si="17"/>
        <v>2.1764705882352939</v>
      </c>
      <c r="CO20" s="124" t="str">
        <f t="shared" si="76"/>
        <v>2.18</v>
      </c>
      <c r="CP20" s="52" t="str">
        <f t="shared" si="191"/>
        <v>Lên lớp</v>
      </c>
      <c r="CQ20" s="52">
        <f t="shared" si="18"/>
        <v>17</v>
      </c>
      <c r="CR20" s="86">
        <f t="shared" si="19"/>
        <v>5.9647058823529413</v>
      </c>
      <c r="CS20" s="127" t="str">
        <f t="shared" si="77"/>
        <v>5.96</v>
      </c>
      <c r="CT20" s="86">
        <f t="shared" si="20"/>
        <v>2.1764705882352939</v>
      </c>
      <c r="CU20" s="127" t="str">
        <f t="shared" si="78"/>
        <v>2.18</v>
      </c>
      <c r="CV20" s="52" t="str">
        <f t="shared" si="230"/>
        <v>Lên lớp</v>
      </c>
      <c r="CW20" s="232">
        <v>7.2</v>
      </c>
      <c r="CX20" s="52">
        <v>2</v>
      </c>
      <c r="CY20" s="52"/>
      <c r="CZ20" s="27">
        <f t="shared" si="79"/>
        <v>4.0999999999999996</v>
      </c>
      <c r="DA20" s="28">
        <f t="shared" si="80"/>
        <v>4.0999999999999996</v>
      </c>
      <c r="DB20" s="29" t="str">
        <f t="shared" si="81"/>
        <v>4.1</v>
      </c>
      <c r="DC20" s="32" t="str">
        <f t="shared" si="82"/>
        <v>D</v>
      </c>
      <c r="DD20" s="30">
        <f t="shared" si="83"/>
        <v>1</v>
      </c>
      <c r="DE20" s="29" t="str">
        <f t="shared" si="84"/>
        <v>1.0</v>
      </c>
      <c r="DF20" s="71"/>
      <c r="DG20" s="203"/>
      <c r="DH20" s="229">
        <v>5</v>
      </c>
      <c r="DI20" s="230">
        <v>5</v>
      </c>
      <c r="DJ20" s="230"/>
      <c r="DK20" s="27">
        <f t="shared" si="85"/>
        <v>5</v>
      </c>
      <c r="DL20" s="28">
        <f t="shared" si="86"/>
        <v>5</v>
      </c>
      <c r="DM20" s="30" t="str">
        <f t="shared" si="87"/>
        <v>5.0</v>
      </c>
      <c r="DN20" s="32" t="str">
        <f t="shared" si="88"/>
        <v>D+</v>
      </c>
      <c r="DO20" s="30">
        <f t="shared" si="89"/>
        <v>1.5</v>
      </c>
      <c r="DP20" s="30" t="str">
        <f t="shared" si="90"/>
        <v>1.5</v>
      </c>
      <c r="DQ20" s="71"/>
      <c r="DR20" s="203"/>
      <c r="DS20" s="204">
        <f t="shared" si="91"/>
        <v>4.55</v>
      </c>
      <c r="DT20" s="30" t="str">
        <f t="shared" si="92"/>
        <v>4.6</v>
      </c>
      <c r="DU20" s="32" t="str">
        <f t="shared" si="93"/>
        <v>D</v>
      </c>
      <c r="DV20" s="30">
        <f t="shared" si="94"/>
        <v>1</v>
      </c>
      <c r="DW20" s="30" t="str">
        <f t="shared" si="95"/>
        <v>1.0</v>
      </c>
      <c r="DX20" s="71">
        <v>3</v>
      </c>
      <c r="DY20" s="203">
        <v>3</v>
      </c>
      <c r="DZ20" s="232">
        <v>5.9</v>
      </c>
      <c r="EA20" s="52">
        <v>5</v>
      </c>
      <c r="EB20" s="52"/>
      <c r="EC20" s="27">
        <f t="shared" si="96"/>
        <v>5.4</v>
      </c>
      <c r="ED20" s="28">
        <f t="shared" si="97"/>
        <v>5.4</v>
      </c>
      <c r="EE20" s="29" t="str">
        <f t="shared" si="98"/>
        <v>5.4</v>
      </c>
      <c r="EF20" s="32" t="str">
        <f>IF(ED20&gt;=8.5,"A",IF(ED20&gt;=8,"B+",IF(ED20&gt;=7,"B",IF(ED20&gt;=6.5,"C+",IF(ED20&gt;=5.5,"C",IF(ED20&gt;=5,"D+",IF(ED20&gt;=4,"D","F")))))))</f>
        <v>D+</v>
      </c>
      <c r="EG20" s="29">
        <f t="shared" si="100"/>
        <v>1.5</v>
      </c>
      <c r="EH20" s="29" t="str">
        <f t="shared" si="101"/>
        <v>1.5</v>
      </c>
      <c r="EI20" s="71">
        <v>3</v>
      </c>
      <c r="EJ20" s="203">
        <v>3</v>
      </c>
      <c r="EK20" s="232">
        <v>6.9</v>
      </c>
      <c r="EL20" s="52">
        <v>7</v>
      </c>
      <c r="EM20" s="52"/>
      <c r="EN20" s="27">
        <f t="shared" si="102"/>
        <v>7</v>
      </c>
      <c r="EO20" s="28">
        <f t="shared" si="103"/>
        <v>7</v>
      </c>
      <c r="EP20" s="29" t="str">
        <f t="shared" si="104"/>
        <v>7.0</v>
      </c>
      <c r="EQ20" s="32" t="str">
        <f t="shared" si="105"/>
        <v>B</v>
      </c>
      <c r="ER20" s="30">
        <f t="shared" si="106"/>
        <v>3</v>
      </c>
      <c r="ES20" s="29" t="str">
        <f t="shared" si="107"/>
        <v>3.0</v>
      </c>
      <c r="ET20" s="71">
        <v>3</v>
      </c>
      <c r="EU20" s="203">
        <v>3</v>
      </c>
      <c r="EV20" s="232">
        <v>6.2</v>
      </c>
      <c r="EW20" s="52">
        <v>8</v>
      </c>
      <c r="EX20" s="52"/>
      <c r="EY20" s="27">
        <f t="shared" si="108"/>
        <v>7.3</v>
      </c>
      <c r="EZ20" s="28">
        <f t="shared" si="109"/>
        <v>7.3</v>
      </c>
      <c r="FA20" s="29" t="str">
        <f t="shared" si="110"/>
        <v>7.3</v>
      </c>
      <c r="FB20" s="32" t="str">
        <f t="shared" si="111"/>
        <v>B</v>
      </c>
      <c r="FC20" s="30">
        <f t="shared" si="112"/>
        <v>3</v>
      </c>
      <c r="FD20" s="29" t="str">
        <f t="shared" si="113"/>
        <v>3.0</v>
      </c>
      <c r="FE20" s="71">
        <v>2</v>
      </c>
      <c r="FF20" s="203">
        <v>2</v>
      </c>
      <c r="FG20" s="232">
        <v>8</v>
      </c>
      <c r="FH20" s="52">
        <v>8</v>
      </c>
      <c r="FI20" s="52"/>
      <c r="FJ20" s="27">
        <f t="shared" si="114"/>
        <v>8</v>
      </c>
      <c r="FK20" s="28">
        <f t="shared" si="115"/>
        <v>8</v>
      </c>
      <c r="FL20" s="29" t="str">
        <f t="shared" si="116"/>
        <v>8.0</v>
      </c>
      <c r="FM20" s="32" t="str">
        <f t="shared" si="117"/>
        <v>B+</v>
      </c>
      <c r="FN20" s="30">
        <f t="shared" si="118"/>
        <v>3.5</v>
      </c>
      <c r="FO20" s="29" t="str">
        <f t="shared" si="119"/>
        <v>3.5</v>
      </c>
      <c r="FP20" s="71">
        <v>3</v>
      </c>
      <c r="FQ20" s="203">
        <v>3</v>
      </c>
      <c r="FR20" s="229">
        <v>7.7</v>
      </c>
      <c r="FS20" s="52">
        <v>6</v>
      </c>
      <c r="FT20" s="52"/>
      <c r="FU20" s="27">
        <f t="shared" si="120"/>
        <v>6.7</v>
      </c>
      <c r="FV20" s="28">
        <f t="shared" si="121"/>
        <v>6.7</v>
      </c>
      <c r="FW20" s="29" t="str">
        <f t="shared" si="122"/>
        <v>6.7</v>
      </c>
      <c r="FX20" s="32" t="str">
        <f t="shared" si="123"/>
        <v>C+</v>
      </c>
      <c r="FY20" s="30">
        <f t="shared" si="124"/>
        <v>2.5</v>
      </c>
      <c r="FZ20" s="29" t="str">
        <f t="shared" si="125"/>
        <v>2.5</v>
      </c>
      <c r="GA20" s="71">
        <v>2</v>
      </c>
      <c r="GB20" s="203">
        <v>2</v>
      </c>
      <c r="GC20" s="232">
        <v>8</v>
      </c>
      <c r="GD20" s="52">
        <v>6</v>
      </c>
      <c r="GE20" s="52"/>
      <c r="GF20" s="27">
        <f t="shared" si="126"/>
        <v>6.8</v>
      </c>
      <c r="GG20" s="28">
        <f t="shared" si="127"/>
        <v>6.8</v>
      </c>
      <c r="GH20" s="29" t="str">
        <f t="shared" si="128"/>
        <v>6.8</v>
      </c>
      <c r="GI20" s="32" t="str">
        <f t="shared" si="129"/>
        <v>C+</v>
      </c>
      <c r="GJ20" s="30">
        <f t="shared" si="130"/>
        <v>2.5</v>
      </c>
      <c r="GK20" s="29" t="str">
        <f t="shared" si="131"/>
        <v>2.5</v>
      </c>
      <c r="GL20" s="71">
        <v>2</v>
      </c>
      <c r="GM20" s="203">
        <v>2</v>
      </c>
      <c r="GN20" s="232">
        <v>5.7</v>
      </c>
      <c r="GO20" s="52">
        <v>3</v>
      </c>
      <c r="GP20" s="52"/>
      <c r="GQ20" s="27">
        <f t="shared" si="132"/>
        <v>4.0999999999999996</v>
      </c>
      <c r="GR20" s="28">
        <f t="shared" si="133"/>
        <v>4.0999999999999996</v>
      </c>
      <c r="GS20" s="29" t="str">
        <f t="shared" si="192"/>
        <v>4.1</v>
      </c>
      <c r="GT20" s="32" t="str">
        <f t="shared" si="134"/>
        <v>D</v>
      </c>
      <c r="GU20" s="30">
        <f t="shared" si="135"/>
        <v>1</v>
      </c>
      <c r="GV20" s="29" t="str">
        <f t="shared" si="136"/>
        <v>1.0</v>
      </c>
      <c r="GW20" s="71">
        <v>2</v>
      </c>
      <c r="GX20" s="203">
        <v>2</v>
      </c>
      <c r="GY20" s="85">
        <f t="shared" si="137"/>
        <v>20</v>
      </c>
      <c r="GZ20" s="86">
        <f t="shared" si="138"/>
        <v>6.2324999999999999</v>
      </c>
      <c r="HA20" s="124" t="str">
        <f t="shared" si="139"/>
        <v>6.23</v>
      </c>
      <c r="HB20" s="86">
        <f t="shared" si="140"/>
        <v>2.25</v>
      </c>
      <c r="HC20" s="124" t="str">
        <f t="shared" si="141"/>
        <v>2.25</v>
      </c>
      <c r="HD20" s="52" t="str">
        <f t="shared" si="142"/>
        <v>Lên lớp</v>
      </c>
      <c r="HE20" s="52">
        <f t="shared" si="143"/>
        <v>20</v>
      </c>
      <c r="HF20" s="86">
        <f t="shared" si="144"/>
        <v>6.2324999999999999</v>
      </c>
      <c r="HG20" s="127" t="str">
        <f t="shared" si="145"/>
        <v>6.23</v>
      </c>
      <c r="HH20" s="86">
        <f t="shared" si="146"/>
        <v>2.25</v>
      </c>
      <c r="HI20" s="127" t="str">
        <f t="shared" si="147"/>
        <v>2.25</v>
      </c>
      <c r="HJ20" s="227">
        <f t="shared" si="148"/>
        <v>37</v>
      </c>
      <c r="HK20" s="58">
        <f t="shared" si="149"/>
        <v>37</v>
      </c>
      <c r="HL20" s="228">
        <f t="shared" si="23"/>
        <v>6.10945945945946</v>
      </c>
      <c r="HM20" s="127" t="str">
        <f t="shared" si="150"/>
        <v>6.11</v>
      </c>
      <c r="HN20" s="228">
        <f t="shared" si="24"/>
        <v>2.2162162162162162</v>
      </c>
      <c r="HO20" s="127" t="str">
        <f t="shared" si="151"/>
        <v>2.22</v>
      </c>
      <c r="HP20" s="52" t="str">
        <f t="shared" si="25"/>
        <v>Lên lớp</v>
      </c>
      <c r="HQ20" s="58" t="s">
        <v>986</v>
      </c>
      <c r="HR20" s="96">
        <v>0</v>
      </c>
      <c r="HS20" s="106"/>
      <c r="HT20" s="285"/>
      <c r="HU20" s="27">
        <f t="shared" si="193"/>
        <v>0</v>
      </c>
      <c r="HV20" s="282">
        <f t="shared" si="194"/>
        <v>0</v>
      </c>
      <c r="HW20" s="28" t="str">
        <f t="shared" si="226"/>
        <v>0.0</v>
      </c>
      <c r="HX20" s="283" t="str">
        <f t="shared" si="195"/>
        <v>F</v>
      </c>
      <c r="HY20" s="281">
        <f t="shared" si="196"/>
        <v>0</v>
      </c>
      <c r="HZ20" s="44" t="str">
        <f t="shared" si="197"/>
        <v>0.0</v>
      </c>
      <c r="IA20" s="64">
        <v>3</v>
      </c>
      <c r="IB20" s="68">
        <v>3</v>
      </c>
      <c r="IC20" s="21">
        <v>0</v>
      </c>
      <c r="ID20" s="24"/>
      <c r="IE20" s="25"/>
      <c r="IF20" s="27">
        <f t="shared" si="198"/>
        <v>0</v>
      </c>
      <c r="IG20" s="282">
        <f t="shared" si="199"/>
        <v>0</v>
      </c>
      <c r="IH20" s="26" t="str">
        <f t="shared" si="227"/>
        <v>0.0</v>
      </c>
      <c r="II20" s="283" t="str">
        <f t="shared" si="200"/>
        <v>F</v>
      </c>
      <c r="IJ20" s="281">
        <f t="shared" si="201"/>
        <v>0</v>
      </c>
      <c r="IK20" s="44" t="str">
        <f t="shared" si="202"/>
        <v>0.0</v>
      </c>
      <c r="IL20" s="64">
        <v>1</v>
      </c>
      <c r="IM20" s="68"/>
      <c r="IN20" s="96">
        <v>0</v>
      </c>
      <c r="IO20" s="106"/>
      <c r="IP20" s="285"/>
      <c r="IQ20" s="27">
        <f t="shared" si="203"/>
        <v>0</v>
      </c>
      <c r="IR20" s="28">
        <f t="shared" si="204"/>
        <v>0</v>
      </c>
      <c r="IS20" s="26" t="str">
        <f t="shared" si="205"/>
        <v>0.0</v>
      </c>
      <c r="IT20" s="32" t="str">
        <f t="shared" si="206"/>
        <v>F</v>
      </c>
      <c r="IU20" s="30">
        <f t="shared" si="207"/>
        <v>0</v>
      </c>
      <c r="IV20" s="37" t="str">
        <f t="shared" si="208"/>
        <v>0.0</v>
      </c>
      <c r="IW20" s="64">
        <v>2</v>
      </c>
      <c r="IX20" s="68"/>
      <c r="IY20" s="96">
        <v>1.2</v>
      </c>
      <c r="IZ20" s="106"/>
      <c r="JA20" s="285"/>
      <c r="JB20" s="19">
        <f t="shared" si="152"/>
        <v>0.5</v>
      </c>
      <c r="JC20" s="26">
        <f t="shared" si="153"/>
        <v>0.5</v>
      </c>
      <c r="JD20" s="26" t="str">
        <f t="shared" si="154"/>
        <v>0.5</v>
      </c>
      <c r="JE20" s="32" t="str">
        <f t="shared" si="155"/>
        <v>F</v>
      </c>
      <c r="JF20" s="30">
        <f t="shared" si="156"/>
        <v>0</v>
      </c>
      <c r="JG20" s="37" t="str">
        <f t="shared" si="157"/>
        <v>0.0</v>
      </c>
      <c r="JH20" s="64">
        <v>2</v>
      </c>
      <c r="JI20" s="68"/>
      <c r="JJ20" s="96">
        <v>1.6</v>
      </c>
      <c r="JK20" s="106"/>
      <c r="JL20" s="285"/>
      <c r="JM20" s="19">
        <f t="shared" si="158"/>
        <v>0.6</v>
      </c>
      <c r="JN20" s="26">
        <f t="shared" si="159"/>
        <v>0.6</v>
      </c>
      <c r="JO20" s="26" t="str">
        <f t="shared" si="160"/>
        <v>0.6</v>
      </c>
      <c r="JP20" s="32" t="str">
        <f t="shared" si="161"/>
        <v>F</v>
      </c>
      <c r="JQ20" s="30">
        <f t="shared" si="162"/>
        <v>0</v>
      </c>
      <c r="JR20" s="37" t="str">
        <f t="shared" si="163"/>
        <v>0.0</v>
      </c>
      <c r="JS20" s="64">
        <v>1</v>
      </c>
      <c r="JT20" s="68"/>
      <c r="JU20" s="96">
        <v>0</v>
      </c>
      <c r="JV20" s="106">
        <v>0</v>
      </c>
      <c r="JW20" s="285"/>
      <c r="JX20" s="27">
        <f t="shared" si="26"/>
        <v>0</v>
      </c>
      <c r="JY20" s="28">
        <f t="shared" si="27"/>
        <v>0</v>
      </c>
      <c r="JZ20" s="26" t="str">
        <f t="shared" si="164"/>
        <v>0.0</v>
      </c>
      <c r="KA20" s="32" t="str">
        <f t="shared" si="28"/>
        <v>F</v>
      </c>
      <c r="KB20" s="30">
        <f t="shared" si="29"/>
        <v>0</v>
      </c>
      <c r="KC20" s="37" t="str">
        <f t="shared" si="30"/>
        <v>0.0</v>
      </c>
      <c r="KD20" s="64">
        <v>2</v>
      </c>
      <c r="KE20" s="68"/>
      <c r="KF20" s="96">
        <v>0</v>
      </c>
      <c r="KG20" s="106"/>
      <c r="KH20" s="285"/>
      <c r="KI20" s="27">
        <f t="shared" si="31"/>
        <v>0</v>
      </c>
      <c r="KJ20" s="28">
        <f t="shared" si="32"/>
        <v>0</v>
      </c>
      <c r="KK20" s="26" t="str">
        <f t="shared" si="165"/>
        <v>0.0</v>
      </c>
      <c r="KL20" s="32" t="str">
        <f t="shared" si="33"/>
        <v>F</v>
      </c>
      <c r="KM20" s="30">
        <f t="shared" si="34"/>
        <v>0</v>
      </c>
      <c r="KN20" s="37" t="str">
        <f t="shared" si="35"/>
        <v>0.0</v>
      </c>
      <c r="KO20" s="64">
        <v>2</v>
      </c>
      <c r="KP20" s="68"/>
      <c r="KQ20" s="98">
        <v>0</v>
      </c>
      <c r="KR20" s="99"/>
      <c r="KS20" s="187"/>
      <c r="KT20" s="19">
        <f t="shared" si="36"/>
        <v>0</v>
      </c>
      <c r="KU20" s="26">
        <f t="shared" si="37"/>
        <v>0</v>
      </c>
      <c r="KV20" s="26" t="str">
        <f t="shared" si="166"/>
        <v>0.0</v>
      </c>
      <c r="KW20" s="32" t="str">
        <f t="shared" si="228"/>
        <v>F</v>
      </c>
      <c r="KX20" s="30">
        <f t="shared" si="38"/>
        <v>0</v>
      </c>
      <c r="KY20" s="37" t="str">
        <f t="shared" si="39"/>
        <v>0.0</v>
      </c>
      <c r="KZ20" s="64">
        <v>2</v>
      </c>
      <c r="LA20" s="68"/>
      <c r="LB20" s="21">
        <v>0</v>
      </c>
      <c r="LC20" s="24"/>
      <c r="LD20" s="25"/>
      <c r="LE20" s="19">
        <f t="shared" si="209"/>
        <v>0</v>
      </c>
      <c r="LF20" s="26">
        <f t="shared" si="167"/>
        <v>0</v>
      </c>
      <c r="LG20" s="26" t="str">
        <f t="shared" si="229"/>
        <v>0.0</v>
      </c>
      <c r="LH20" s="32" t="str">
        <f t="shared" si="168"/>
        <v>F</v>
      </c>
      <c r="LI20" s="30">
        <f t="shared" si="169"/>
        <v>0</v>
      </c>
      <c r="LJ20" s="37" t="str">
        <f t="shared" si="170"/>
        <v>0.0</v>
      </c>
      <c r="LK20" s="62">
        <v>3</v>
      </c>
      <c r="LL20" s="279"/>
      <c r="LM20" s="85">
        <f t="shared" si="171"/>
        <v>18</v>
      </c>
      <c r="LN20" s="86">
        <f t="shared" si="172"/>
        <v>8.8888888888888892E-2</v>
      </c>
      <c r="LO20" s="124" t="str">
        <f t="shared" si="173"/>
        <v>0.09</v>
      </c>
      <c r="LP20" s="86">
        <f t="shared" si="174"/>
        <v>0</v>
      </c>
      <c r="LQ20" s="124" t="str">
        <f t="shared" si="175"/>
        <v>0.00</v>
      </c>
      <c r="LR20" s="330" t="str">
        <f t="shared" si="176"/>
        <v>Cảnh báo KQHT</v>
      </c>
      <c r="LS20" s="331">
        <f t="shared" si="177"/>
        <v>3</v>
      </c>
      <c r="LT20" s="332">
        <f t="shared" si="178"/>
        <v>0</v>
      </c>
      <c r="LU20" s="332">
        <f t="shared" si="179"/>
        <v>0</v>
      </c>
      <c r="LV20" s="334">
        <f t="shared" si="180"/>
        <v>55</v>
      </c>
      <c r="LW20" s="335">
        <f t="shared" si="181"/>
        <v>40</v>
      </c>
      <c r="LX20" s="336">
        <f t="shared" si="182"/>
        <v>5.6512500000000001</v>
      </c>
      <c r="LY20" s="337">
        <f t="shared" si="183"/>
        <v>2.0499999999999998</v>
      </c>
      <c r="LZ20" s="336" t="str">
        <f t="shared" si="184"/>
        <v>2.05</v>
      </c>
      <c r="MA20" s="330" t="str">
        <f t="shared" si="185"/>
        <v>Lên lớp</v>
      </c>
    </row>
    <row r="21" spans="1:339" s="233" customFormat="1" ht="18">
      <c r="A21" s="10">
        <v>20</v>
      </c>
      <c r="B21" s="76" t="s">
        <v>90</v>
      </c>
      <c r="C21" s="77" t="s">
        <v>188</v>
      </c>
      <c r="D21" s="78" t="s">
        <v>189</v>
      </c>
      <c r="E21" s="79" t="s">
        <v>158</v>
      </c>
      <c r="F21" s="50"/>
      <c r="G21" s="80" t="s">
        <v>514</v>
      </c>
      <c r="H21" s="50" t="s">
        <v>17</v>
      </c>
      <c r="I21" s="82" t="s">
        <v>545</v>
      </c>
      <c r="J21" s="82" t="s">
        <v>782</v>
      </c>
      <c r="K21" s="12">
        <v>6.3</v>
      </c>
      <c r="L21" s="28" t="str">
        <f t="shared" si="40"/>
        <v>6.3</v>
      </c>
      <c r="M21" s="32" t="str">
        <f t="shared" si="258"/>
        <v>C</v>
      </c>
      <c r="N21" s="39">
        <f t="shared" si="259"/>
        <v>2</v>
      </c>
      <c r="O21" s="37" t="str">
        <f t="shared" si="43"/>
        <v>2.0</v>
      </c>
      <c r="P21" s="11">
        <v>2</v>
      </c>
      <c r="Q21" s="16">
        <v>6</v>
      </c>
      <c r="R21" s="28" t="str">
        <f t="shared" si="44"/>
        <v>6.0</v>
      </c>
      <c r="S21" s="32" t="str">
        <f t="shared" si="260"/>
        <v>C</v>
      </c>
      <c r="T21" s="39">
        <f t="shared" si="261"/>
        <v>2</v>
      </c>
      <c r="U21" s="37" t="str">
        <f t="shared" si="47"/>
        <v>2.0</v>
      </c>
      <c r="V21" s="11">
        <v>3</v>
      </c>
      <c r="W21" s="21">
        <v>7.5</v>
      </c>
      <c r="X21" s="24">
        <v>7</v>
      </c>
      <c r="Y21" s="25"/>
      <c r="Z21" s="27">
        <f t="shared" si="4"/>
        <v>7.2</v>
      </c>
      <c r="AA21" s="28">
        <f t="shared" si="5"/>
        <v>7.2</v>
      </c>
      <c r="AB21" s="28" t="str">
        <f t="shared" si="48"/>
        <v>7.2</v>
      </c>
      <c r="AC21" s="32" t="str">
        <f t="shared" si="49"/>
        <v>B</v>
      </c>
      <c r="AD21" s="30">
        <f t="shared" si="214"/>
        <v>3</v>
      </c>
      <c r="AE21" s="37" t="str">
        <f t="shared" si="51"/>
        <v>3.0</v>
      </c>
      <c r="AF21" s="64">
        <v>4</v>
      </c>
      <c r="AG21" s="68">
        <v>4</v>
      </c>
      <c r="AH21" s="21">
        <v>7</v>
      </c>
      <c r="AI21" s="24">
        <v>8</v>
      </c>
      <c r="AJ21" s="25"/>
      <c r="AK21" s="27">
        <f t="shared" si="186"/>
        <v>7.6</v>
      </c>
      <c r="AL21" s="28">
        <f t="shared" si="187"/>
        <v>7.6</v>
      </c>
      <c r="AM21" s="28" t="str">
        <f t="shared" si="54"/>
        <v>7.6</v>
      </c>
      <c r="AN21" s="32" t="str">
        <f t="shared" si="231"/>
        <v>B</v>
      </c>
      <c r="AO21" s="30">
        <f t="shared" si="232"/>
        <v>3</v>
      </c>
      <c r="AP21" s="37" t="str">
        <f t="shared" si="57"/>
        <v>3.0</v>
      </c>
      <c r="AQ21" s="71">
        <v>2</v>
      </c>
      <c r="AR21" s="73">
        <v>2</v>
      </c>
      <c r="AS21" s="21">
        <v>5</v>
      </c>
      <c r="AT21" s="24">
        <v>5</v>
      </c>
      <c r="AU21" s="25"/>
      <c r="AV21" s="27">
        <f t="shared" si="188"/>
        <v>5</v>
      </c>
      <c r="AW21" s="28">
        <f t="shared" si="189"/>
        <v>5</v>
      </c>
      <c r="AX21" s="28" t="str">
        <f t="shared" si="60"/>
        <v>5.0</v>
      </c>
      <c r="AY21" s="32" t="str">
        <f t="shared" si="190"/>
        <v>D+</v>
      </c>
      <c r="AZ21" s="30">
        <f t="shared" si="249"/>
        <v>1.5</v>
      </c>
      <c r="BA21" s="37" t="str">
        <f t="shared" si="63"/>
        <v>1.5</v>
      </c>
      <c r="BB21" s="64">
        <v>3</v>
      </c>
      <c r="BC21" s="68">
        <v>3</v>
      </c>
      <c r="BD21" s="21">
        <v>7</v>
      </c>
      <c r="BE21" s="24">
        <v>5</v>
      </c>
      <c r="BF21" s="25"/>
      <c r="BG21" s="27">
        <f t="shared" si="250"/>
        <v>5.8</v>
      </c>
      <c r="BH21" s="28">
        <f t="shared" si="251"/>
        <v>5.8</v>
      </c>
      <c r="BI21" s="28" t="str">
        <f t="shared" si="64"/>
        <v>5.8</v>
      </c>
      <c r="BJ21" s="32" t="str">
        <f t="shared" si="252"/>
        <v>C</v>
      </c>
      <c r="BK21" s="30">
        <f t="shared" si="253"/>
        <v>2</v>
      </c>
      <c r="BL21" s="37" t="str">
        <f t="shared" si="67"/>
        <v>2.0</v>
      </c>
      <c r="BM21" s="64">
        <v>3</v>
      </c>
      <c r="BN21" s="68">
        <v>3</v>
      </c>
      <c r="BO21" s="21">
        <v>7.1</v>
      </c>
      <c r="BP21" s="24">
        <v>6</v>
      </c>
      <c r="BQ21" s="25"/>
      <c r="BR21" s="27">
        <f t="shared" si="254"/>
        <v>6.4</v>
      </c>
      <c r="BS21" s="28">
        <f t="shared" si="255"/>
        <v>6.4</v>
      </c>
      <c r="BT21" s="28" t="str">
        <f t="shared" si="68"/>
        <v>6.4</v>
      </c>
      <c r="BU21" s="32" t="str">
        <f t="shared" si="256"/>
        <v>C</v>
      </c>
      <c r="BV21" s="66">
        <f t="shared" si="257"/>
        <v>2</v>
      </c>
      <c r="BW21" s="37" t="str">
        <f t="shared" si="69"/>
        <v>2.0</v>
      </c>
      <c r="BX21" s="64">
        <v>2</v>
      </c>
      <c r="BY21" s="75">
        <v>2</v>
      </c>
      <c r="BZ21" s="21">
        <v>6.3</v>
      </c>
      <c r="CA21" s="24">
        <v>7</v>
      </c>
      <c r="CB21" s="25"/>
      <c r="CC21" s="27">
        <f t="shared" si="241"/>
        <v>6.7</v>
      </c>
      <c r="CD21" s="28">
        <f t="shared" si="242"/>
        <v>6.7</v>
      </c>
      <c r="CE21" s="28" t="str">
        <f t="shared" si="70"/>
        <v>6.7</v>
      </c>
      <c r="CF21" s="32" t="str">
        <f t="shared" si="243"/>
        <v>C+</v>
      </c>
      <c r="CG21" s="30">
        <f t="shared" si="244"/>
        <v>2.5</v>
      </c>
      <c r="CH21" s="37" t="str">
        <f t="shared" si="73"/>
        <v>2.5</v>
      </c>
      <c r="CI21" s="64">
        <v>3</v>
      </c>
      <c r="CJ21" s="68">
        <v>3</v>
      </c>
      <c r="CK21" s="85">
        <f t="shared" si="74"/>
        <v>17</v>
      </c>
      <c r="CL21" s="86">
        <f t="shared" si="16"/>
        <v>6.4294117647058826</v>
      </c>
      <c r="CM21" s="124" t="str">
        <f t="shared" si="75"/>
        <v>6.43</v>
      </c>
      <c r="CN21" s="86">
        <f t="shared" si="17"/>
        <v>2.3529411764705883</v>
      </c>
      <c r="CO21" s="124" t="str">
        <f t="shared" si="76"/>
        <v>2.35</v>
      </c>
      <c r="CP21" s="52" t="str">
        <f t="shared" si="191"/>
        <v>Lên lớp</v>
      </c>
      <c r="CQ21" s="52">
        <f t="shared" si="18"/>
        <v>17</v>
      </c>
      <c r="CR21" s="86">
        <f t="shared" si="19"/>
        <v>6.4294117647058826</v>
      </c>
      <c r="CS21" s="127" t="str">
        <f t="shared" si="77"/>
        <v>6.43</v>
      </c>
      <c r="CT21" s="86">
        <f t="shared" si="20"/>
        <v>2.3529411764705883</v>
      </c>
      <c r="CU21" s="127" t="str">
        <f t="shared" si="78"/>
        <v>2.35</v>
      </c>
      <c r="CV21" s="52" t="str">
        <f t="shared" si="230"/>
        <v>Lên lớp</v>
      </c>
      <c r="CW21" s="232">
        <v>7.4</v>
      </c>
      <c r="CX21" s="52">
        <v>6</v>
      </c>
      <c r="CY21" s="52"/>
      <c r="CZ21" s="27">
        <f t="shared" si="79"/>
        <v>6.6</v>
      </c>
      <c r="DA21" s="28">
        <f t="shared" si="80"/>
        <v>6.6</v>
      </c>
      <c r="DB21" s="29" t="str">
        <f t="shared" si="81"/>
        <v>6.6</v>
      </c>
      <c r="DC21" s="32" t="str">
        <f t="shared" si="82"/>
        <v>C+</v>
      </c>
      <c r="DD21" s="30">
        <f t="shared" si="83"/>
        <v>2.5</v>
      </c>
      <c r="DE21" s="29" t="str">
        <f t="shared" si="84"/>
        <v>2.5</v>
      </c>
      <c r="DF21" s="71"/>
      <c r="DG21" s="203"/>
      <c r="DH21" s="229">
        <v>5.4</v>
      </c>
      <c r="DI21" s="230">
        <v>6</v>
      </c>
      <c r="DJ21" s="230"/>
      <c r="DK21" s="27">
        <f t="shared" si="85"/>
        <v>5.8</v>
      </c>
      <c r="DL21" s="28">
        <f t="shared" si="86"/>
        <v>5.8</v>
      </c>
      <c r="DM21" s="30" t="str">
        <f t="shared" si="87"/>
        <v>5.8</v>
      </c>
      <c r="DN21" s="32" t="str">
        <f t="shared" si="88"/>
        <v>C</v>
      </c>
      <c r="DO21" s="30">
        <f t="shared" si="89"/>
        <v>2</v>
      </c>
      <c r="DP21" s="30" t="str">
        <f t="shared" si="90"/>
        <v>2.0</v>
      </c>
      <c r="DQ21" s="71"/>
      <c r="DR21" s="203"/>
      <c r="DS21" s="204">
        <f t="shared" si="91"/>
        <v>6.1999999999999993</v>
      </c>
      <c r="DT21" s="30" t="str">
        <f t="shared" si="92"/>
        <v>6.2</v>
      </c>
      <c r="DU21" s="32" t="str">
        <f t="shared" si="93"/>
        <v>C</v>
      </c>
      <c r="DV21" s="30">
        <f t="shared" si="94"/>
        <v>2</v>
      </c>
      <c r="DW21" s="30" t="str">
        <f t="shared" si="95"/>
        <v>2.0</v>
      </c>
      <c r="DX21" s="71">
        <v>3</v>
      </c>
      <c r="DY21" s="203">
        <v>3</v>
      </c>
      <c r="DZ21" s="232">
        <v>5.6</v>
      </c>
      <c r="EA21" s="52">
        <v>7</v>
      </c>
      <c r="EB21" s="52"/>
      <c r="EC21" s="27">
        <f t="shared" si="96"/>
        <v>6.4</v>
      </c>
      <c r="ED21" s="28">
        <f t="shared" si="97"/>
        <v>6.4</v>
      </c>
      <c r="EE21" s="29" t="str">
        <f t="shared" si="98"/>
        <v>6.4</v>
      </c>
      <c r="EF21" s="32" t="str">
        <f t="shared" si="99"/>
        <v>C</v>
      </c>
      <c r="EG21" s="29">
        <f t="shared" si="100"/>
        <v>2</v>
      </c>
      <c r="EH21" s="29" t="str">
        <f t="shared" si="101"/>
        <v>2.0</v>
      </c>
      <c r="EI21" s="71">
        <v>3</v>
      </c>
      <c r="EJ21" s="203">
        <v>3</v>
      </c>
      <c r="EK21" s="232">
        <v>6.6</v>
      </c>
      <c r="EL21" s="52">
        <v>3</v>
      </c>
      <c r="EM21" s="52"/>
      <c r="EN21" s="27">
        <f t="shared" si="102"/>
        <v>4.4000000000000004</v>
      </c>
      <c r="EO21" s="28">
        <f t="shared" si="103"/>
        <v>4.4000000000000004</v>
      </c>
      <c r="EP21" s="29" t="str">
        <f t="shared" si="104"/>
        <v>4.4</v>
      </c>
      <c r="EQ21" s="32" t="str">
        <f t="shared" si="105"/>
        <v>D</v>
      </c>
      <c r="ER21" s="30">
        <f t="shared" si="106"/>
        <v>1</v>
      </c>
      <c r="ES21" s="29" t="str">
        <f t="shared" si="107"/>
        <v>1.0</v>
      </c>
      <c r="ET21" s="71">
        <v>3</v>
      </c>
      <c r="EU21" s="203">
        <v>3</v>
      </c>
      <c r="EV21" s="232">
        <v>7.2</v>
      </c>
      <c r="EW21" s="52">
        <v>9</v>
      </c>
      <c r="EX21" s="52"/>
      <c r="EY21" s="27">
        <f t="shared" si="108"/>
        <v>8.3000000000000007</v>
      </c>
      <c r="EZ21" s="28">
        <f t="shared" si="109"/>
        <v>8.3000000000000007</v>
      </c>
      <c r="FA21" s="29" t="str">
        <f t="shared" si="110"/>
        <v>8.3</v>
      </c>
      <c r="FB21" s="32" t="str">
        <f t="shared" si="111"/>
        <v>B+</v>
      </c>
      <c r="FC21" s="30">
        <f t="shared" si="112"/>
        <v>3.5</v>
      </c>
      <c r="FD21" s="29" t="str">
        <f t="shared" si="113"/>
        <v>3.5</v>
      </c>
      <c r="FE21" s="71">
        <v>2</v>
      </c>
      <c r="FF21" s="203">
        <v>2</v>
      </c>
      <c r="FG21" s="232">
        <v>8.1</v>
      </c>
      <c r="FH21" s="52">
        <v>7</v>
      </c>
      <c r="FI21" s="52"/>
      <c r="FJ21" s="27">
        <f t="shared" si="114"/>
        <v>7.4</v>
      </c>
      <c r="FK21" s="28">
        <f t="shared" si="115"/>
        <v>7.4</v>
      </c>
      <c r="FL21" s="29" t="str">
        <f t="shared" si="116"/>
        <v>7.4</v>
      </c>
      <c r="FM21" s="32" t="str">
        <f t="shared" si="117"/>
        <v>B</v>
      </c>
      <c r="FN21" s="30">
        <f t="shared" si="118"/>
        <v>3</v>
      </c>
      <c r="FO21" s="29" t="str">
        <f t="shared" si="119"/>
        <v>3.0</v>
      </c>
      <c r="FP21" s="71">
        <v>3</v>
      </c>
      <c r="FQ21" s="203">
        <v>3</v>
      </c>
      <c r="FR21" s="229">
        <v>7</v>
      </c>
      <c r="FS21" s="52">
        <v>9</v>
      </c>
      <c r="FT21" s="52"/>
      <c r="FU21" s="27">
        <f t="shared" si="120"/>
        <v>8.1999999999999993</v>
      </c>
      <c r="FV21" s="28">
        <f t="shared" si="121"/>
        <v>8.1999999999999993</v>
      </c>
      <c r="FW21" s="29" t="str">
        <f t="shared" si="122"/>
        <v>8.2</v>
      </c>
      <c r="FX21" s="32" t="str">
        <f t="shared" si="123"/>
        <v>B+</v>
      </c>
      <c r="FY21" s="30">
        <f t="shared" si="124"/>
        <v>3.5</v>
      </c>
      <c r="FZ21" s="29" t="str">
        <f t="shared" si="125"/>
        <v>3.5</v>
      </c>
      <c r="GA21" s="71">
        <v>2</v>
      </c>
      <c r="GB21" s="203">
        <v>2</v>
      </c>
      <c r="GC21" s="232">
        <v>8</v>
      </c>
      <c r="GD21" s="52">
        <v>7</v>
      </c>
      <c r="GE21" s="52"/>
      <c r="GF21" s="27">
        <f t="shared" si="126"/>
        <v>7.4</v>
      </c>
      <c r="GG21" s="28">
        <f t="shared" si="127"/>
        <v>7.4</v>
      </c>
      <c r="GH21" s="29" t="str">
        <f t="shared" si="128"/>
        <v>7.4</v>
      </c>
      <c r="GI21" s="32" t="str">
        <f t="shared" si="129"/>
        <v>B</v>
      </c>
      <c r="GJ21" s="30">
        <f t="shared" si="130"/>
        <v>3</v>
      </c>
      <c r="GK21" s="29" t="str">
        <f t="shared" si="131"/>
        <v>3.0</v>
      </c>
      <c r="GL21" s="71">
        <v>2</v>
      </c>
      <c r="GM21" s="203">
        <v>2</v>
      </c>
      <c r="GN21" s="232">
        <v>6.3</v>
      </c>
      <c r="GO21" s="52">
        <v>5</v>
      </c>
      <c r="GP21" s="52"/>
      <c r="GQ21" s="27">
        <f t="shared" si="132"/>
        <v>5.5</v>
      </c>
      <c r="GR21" s="28">
        <f t="shared" si="133"/>
        <v>5.5</v>
      </c>
      <c r="GS21" s="29" t="str">
        <f t="shared" si="192"/>
        <v>5.5</v>
      </c>
      <c r="GT21" s="32" t="str">
        <f t="shared" si="134"/>
        <v>C</v>
      </c>
      <c r="GU21" s="30">
        <f t="shared" si="135"/>
        <v>2</v>
      </c>
      <c r="GV21" s="29" t="str">
        <f t="shared" si="136"/>
        <v>2.0</v>
      </c>
      <c r="GW21" s="71">
        <v>2</v>
      </c>
      <c r="GX21" s="203">
        <v>2</v>
      </c>
      <c r="GY21" s="85">
        <f t="shared" si="137"/>
        <v>20</v>
      </c>
      <c r="GZ21" s="86">
        <f t="shared" si="138"/>
        <v>6.6</v>
      </c>
      <c r="HA21" s="124" t="str">
        <f t="shared" si="139"/>
        <v>6.60</v>
      </c>
      <c r="HB21" s="86">
        <f t="shared" si="140"/>
        <v>2.4</v>
      </c>
      <c r="HC21" s="124" t="str">
        <f t="shared" si="141"/>
        <v>2.40</v>
      </c>
      <c r="HD21" s="52" t="str">
        <f t="shared" si="142"/>
        <v>Lên lớp</v>
      </c>
      <c r="HE21" s="52">
        <f t="shared" si="143"/>
        <v>20</v>
      </c>
      <c r="HF21" s="86">
        <f t="shared" si="144"/>
        <v>6.6</v>
      </c>
      <c r="HG21" s="127" t="str">
        <f t="shared" si="145"/>
        <v>6.60</v>
      </c>
      <c r="HH21" s="86">
        <f t="shared" si="146"/>
        <v>2.4</v>
      </c>
      <c r="HI21" s="127" t="str">
        <f t="shared" si="147"/>
        <v>2.40</v>
      </c>
      <c r="HJ21" s="227">
        <f t="shared" si="148"/>
        <v>37</v>
      </c>
      <c r="HK21" s="58">
        <f t="shared" si="149"/>
        <v>37</v>
      </c>
      <c r="HL21" s="228">
        <f t="shared" si="23"/>
        <v>6.5216216216216223</v>
      </c>
      <c r="HM21" s="127" t="str">
        <f t="shared" si="150"/>
        <v>6.52</v>
      </c>
      <c r="HN21" s="228">
        <f t="shared" si="24"/>
        <v>2.3783783783783785</v>
      </c>
      <c r="HO21" s="127" t="str">
        <f t="shared" si="151"/>
        <v>2.38</v>
      </c>
      <c r="HP21" s="52" t="str">
        <f t="shared" si="25"/>
        <v>Lên lớp</v>
      </c>
      <c r="HQ21" s="58" t="s">
        <v>986</v>
      </c>
      <c r="HR21" s="21">
        <v>7.3</v>
      </c>
      <c r="HS21" s="24">
        <v>6</v>
      </c>
      <c r="HT21" s="25"/>
      <c r="HU21" s="27">
        <f t="shared" si="193"/>
        <v>6.5</v>
      </c>
      <c r="HV21" s="282">
        <f t="shared" si="194"/>
        <v>6.5</v>
      </c>
      <c r="HW21" s="26" t="str">
        <f t="shared" si="226"/>
        <v>6.5</v>
      </c>
      <c r="HX21" s="283" t="str">
        <f t="shared" si="195"/>
        <v>C+</v>
      </c>
      <c r="HY21" s="281">
        <f t="shared" si="196"/>
        <v>2.5</v>
      </c>
      <c r="HZ21" s="44" t="str">
        <f t="shared" si="197"/>
        <v>2.5</v>
      </c>
      <c r="IA21" s="64">
        <v>3</v>
      </c>
      <c r="IB21" s="68">
        <v>3</v>
      </c>
      <c r="IC21" s="21">
        <v>7.3</v>
      </c>
      <c r="ID21" s="24">
        <v>6</v>
      </c>
      <c r="IE21" s="25"/>
      <c r="IF21" s="27">
        <f t="shared" si="198"/>
        <v>6.5</v>
      </c>
      <c r="IG21" s="282">
        <f t="shared" si="199"/>
        <v>6.5</v>
      </c>
      <c r="IH21" s="26" t="str">
        <f t="shared" si="227"/>
        <v>6.5</v>
      </c>
      <c r="II21" s="283" t="str">
        <f t="shared" si="200"/>
        <v>C+</v>
      </c>
      <c r="IJ21" s="281">
        <f t="shared" si="201"/>
        <v>2.5</v>
      </c>
      <c r="IK21" s="44" t="str">
        <f t="shared" si="202"/>
        <v>2.5</v>
      </c>
      <c r="IL21" s="64">
        <v>1</v>
      </c>
      <c r="IM21" s="68">
        <v>1</v>
      </c>
      <c r="IN21" s="21">
        <v>8.3000000000000007</v>
      </c>
      <c r="IO21" s="24">
        <v>6</v>
      </c>
      <c r="IP21" s="25"/>
      <c r="IQ21" s="27">
        <f t="shared" si="203"/>
        <v>6.9</v>
      </c>
      <c r="IR21" s="28">
        <f t="shared" si="204"/>
        <v>6.9</v>
      </c>
      <c r="IS21" s="26" t="str">
        <f t="shared" si="205"/>
        <v>6.9</v>
      </c>
      <c r="IT21" s="32" t="str">
        <f t="shared" si="206"/>
        <v>C+</v>
      </c>
      <c r="IU21" s="30">
        <f t="shared" si="207"/>
        <v>2.5</v>
      </c>
      <c r="IV21" s="37" t="str">
        <f t="shared" si="208"/>
        <v>2.5</v>
      </c>
      <c r="IW21" s="64">
        <v>2</v>
      </c>
      <c r="IX21" s="68">
        <v>2</v>
      </c>
      <c r="IY21" s="21">
        <v>6.8</v>
      </c>
      <c r="IZ21" s="24">
        <v>8</v>
      </c>
      <c r="JA21" s="25"/>
      <c r="JB21" s="19">
        <f t="shared" si="152"/>
        <v>7.5</v>
      </c>
      <c r="JC21" s="26">
        <f t="shared" si="153"/>
        <v>7.5</v>
      </c>
      <c r="JD21" s="26" t="str">
        <f t="shared" si="154"/>
        <v>7.5</v>
      </c>
      <c r="JE21" s="32" t="str">
        <f t="shared" si="155"/>
        <v>B</v>
      </c>
      <c r="JF21" s="30">
        <f t="shared" si="156"/>
        <v>3</v>
      </c>
      <c r="JG21" s="37" t="str">
        <f t="shared" si="157"/>
        <v>3.0</v>
      </c>
      <c r="JH21" s="64">
        <v>2</v>
      </c>
      <c r="JI21" s="68">
        <v>2</v>
      </c>
      <c r="JJ21" s="98">
        <v>8</v>
      </c>
      <c r="JK21" s="99">
        <v>7</v>
      </c>
      <c r="JL21" s="187"/>
      <c r="JM21" s="19">
        <f t="shared" si="158"/>
        <v>7.4</v>
      </c>
      <c r="JN21" s="26">
        <f t="shared" si="159"/>
        <v>7.4</v>
      </c>
      <c r="JO21" s="26" t="str">
        <f t="shared" si="160"/>
        <v>7.4</v>
      </c>
      <c r="JP21" s="32" t="str">
        <f t="shared" si="161"/>
        <v>B</v>
      </c>
      <c r="JQ21" s="30">
        <f t="shared" si="162"/>
        <v>3</v>
      </c>
      <c r="JR21" s="37" t="str">
        <f t="shared" si="163"/>
        <v>3.0</v>
      </c>
      <c r="JS21" s="64">
        <v>1</v>
      </c>
      <c r="JT21" s="68">
        <v>1</v>
      </c>
      <c r="JU21" s="98">
        <v>6</v>
      </c>
      <c r="JV21" s="99">
        <v>9</v>
      </c>
      <c r="JW21" s="187"/>
      <c r="JX21" s="19">
        <f t="shared" si="26"/>
        <v>7.8</v>
      </c>
      <c r="JY21" s="26">
        <f t="shared" si="27"/>
        <v>7.8</v>
      </c>
      <c r="JZ21" s="26" t="str">
        <f t="shared" si="164"/>
        <v>7.8</v>
      </c>
      <c r="KA21" s="32" t="str">
        <f t="shared" si="28"/>
        <v>B</v>
      </c>
      <c r="KB21" s="30">
        <f t="shared" si="29"/>
        <v>3</v>
      </c>
      <c r="KC21" s="37" t="str">
        <f t="shared" si="30"/>
        <v>3.0</v>
      </c>
      <c r="KD21" s="64">
        <v>2</v>
      </c>
      <c r="KE21" s="68">
        <v>2</v>
      </c>
      <c r="KF21" s="21">
        <v>7.2</v>
      </c>
      <c r="KG21" s="24">
        <v>7</v>
      </c>
      <c r="KH21" s="25"/>
      <c r="KI21" s="27">
        <f t="shared" si="31"/>
        <v>7.1</v>
      </c>
      <c r="KJ21" s="28">
        <f t="shared" si="32"/>
        <v>7.1</v>
      </c>
      <c r="KK21" s="26" t="str">
        <f t="shared" si="165"/>
        <v>7.1</v>
      </c>
      <c r="KL21" s="32" t="str">
        <f t="shared" si="33"/>
        <v>B</v>
      </c>
      <c r="KM21" s="30">
        <f t="shared" si="34"/>
        <v>3</v>
      </c>
      <c r="KN21" s="37" t="str">
        <f t="shared" si="35"/>
        <v>3.0</v>
      </c>
      <c r="KO21" s="64">
        <v>2</v>
      </c>
      <c r="KP21" s="68">
        <v>2</v>
      </c>
      <c r="KQ21" s="98">
        <v>8.1999999999999993</v>
      </c>
      <c r="KR21" s="99">
        <v>7</v>
      </c>
      <c r="KS21" s="187"/>
      <c r="KT21" s="27">
        <f t="shared" si="36"/>
        <v>7.5</v>
      </c>
      <c r="KU21" s="28">
        <f t="shared" si="37"/>
        <v>7.5</v>
      </c>
      <c r="KV21" s="28" t="str">
        <f t="shared" si="166"/>
        <v>7.5</v>
      </c>
      <c r="KW21" s="32" t="str">
        <f t="shared" si="228"/>
        <v>B</v>
      </c>
      <c r="KX21" s="30">
        <f t="shared" si="38"/>
        <v>3</v>
      </c>
      <c r="KY21" s="37" t="str">
        <f t="shared" si="39"/>
        <v>3.0</v>
      </c>
      <c r="KZ21" s="64">
        <v>2</v>
      </c>
      <c r="LA21" s="68">
        <v>2</v>
      </c>
      <c r="LB21" s="21">
        <v>7.3</v>
      </c>
      <c r="LC21" s="24">
        <v>7</v>
      </c>
      <c r="LD21" s="25"/>
      <c r="LE21" s="27">
        <f t="shared" si="209"/>
        <v>7.1</v>
      </c>
      <c r="LF21" s="28">
        <f t="shared" si="167"/>
        <v>7.1</v>
      </c>
      <c r="LG21" s="28" t="str">
        <f t="shared" si="229"/>
        <v>7.1</v>
      </c>
      <c r="LH21" s="32" t="str">
        <f t="shared" si="168"/>
        <v>B</v>
      </c>
      <c r="LI21" s="30">
        <f t="shared" si="169"/>
        <v>3</v>
      </c>
      <c r="LJ21" s="37" t="str">
        <f t="shared" si="170"/>
        <v>3.0</v>
      </c>
      <c r="LK21" s="62">
        <v>3</v>
      </c>
      <c r="LL21" s="279">
        <v>3</v>
      </c>
      <c r="LM21" s="85">
        <f t="shared" si="171"/>
        <v>18</v>
      </c>
      <c r="LN21" s="86">
        <f t="shared" si="172"/>
        <v>7.1277777777777782</v>
      </c>
      <c r="LO21" s="124" t="str">
        <f t="shared" si="173"/>
        <v>7.13</v>
      </c>
      <c r="LP21" s="86">
        <f t="shared" si="174"/>
        <v>2.8333333333333335</v>
      </c>
      <c r="LQ21" s="124" t="str">
        <f t="shared" si="175"/>
        <v>2.83</v>
      </c>
      <c r="LR21" s="330" t="str">
        <f t="shared" si="176"/>
        <v>Lên lớp</v>
      </c>
      <c r="LS21" s="331">
        <f t="shared" si="177"/>
        <v>18</v>
      </c>
      <c r="LT21" s="332">
        <f t="shared" si="178"/>
        <v>7.1277777777777782</v>
      </c>
      <c r="LU21" s="332">
        <f t="shared" si="179"/>
        <v>2.8333333333333335</v>
      </c>
      <c r="LV21" s="334">
        <f t="shared" si="180"/>
        <v>55</v>
      </c>
      <c r="LW21" s="335">
        <f t="shared" si="181"/>
        <v>55</v>
      </c>
      <c r="LX21" s="336">
        <f t="shared" si="182"/>
        <v>6.7200000000000006</v>
      </c>
      <c r="LY21" s="337">
        <f t="shared" si="183"/>
        <v>2.5272727272727273</v>
      </c>
      <c r="LZ21" s="336" t="str">
        <f t="shared" si="184"/>
        <v>2.53</v>
      </c>
      <c r="MA21" s="330" t="str">
        <f t="shared" si="185"/>
        <v>Lên lớp</v>
      </c>
    </row>
    <row r="22" spans="1:339" s="233" customFormat="1" ht="18">
      <c r="A22" s="10">
        <v>21</v>
      </c>
      <c r="B22" s="76" t="s">
        <v>90</v>
      </c>
      <c r="C22" s="77" t="s">
        <v>190</v>
      </c>
      <c r="D22" s="78" t="s">
        <v>191</v>
      </c>
      <c r="E22" s="79" t="s">
        <v>67</v>
      </c>
      <c r="F22" s="50"/>
      <c r="G22" s="80" t="s">
        <v>515</v>
      </c>
      <c r="H22" s="50" t="s">
        <v>17</v>
      </c>
      <c r="I22" s="82" t="s">
        <v>546</v>
      </c>
      <c r="J22" s="82" t="s">
        <v>779</v>
      </c>
      <c r="K22" s="12">
        <v>7</v>
      </c>
      <c r="L22" s="28" t="str">
        <f t="shared" si="40"/>
        <v>7.0</v>
      </c>
      <c r="M22" s="32" t="str">
        <f t="shared" si="258"/>
        <v>B</v>
      </c>
      <c r="N22" s="39">
        <f t="shared" si="259"/>
        <v>3</v>
      </c>
      <c r="O22" s="37" t="str">
        <f t="shared" si="43"/>
        <v>3.0</v>
      </c>
      <c r="P22" s="11">
        <v>2</v>
      </c>
      <c r="Q22" s="16">
        <v>6</v>
      </c>
      <c r="R22" s="28" t="str">
        <f t="shared" si="44"/>
        <v>6.0</v>
      </c>
      <c r="S22" s="32" t="str">
        <f t="shared" si="260"/>
        <v>C</v>
      </c>
      <c r="T22" s="39">
        <f t="shared" si="261"/>
        <v>2</v>
      </c>
      <c r="U22" s="37" t="str">
        <f t="shared" si="47"/>
        <v>2.0</v>
      </c>
      <c r="V22" s="11">
        <v>3</v>
      </c>
      <c r="W22" s="21">
        <v>7.8</v>
      </c>
      <c r="X22" s="24">
        <v>7</v>
      </c>
      <c r="Y22" s="25"/>
      <c r="Z22" s="27">
        <f t="shared" si="4"/>
        <v>7.3</v>
      </c>
      <c r="AA22" s="28">
        <f t="shared" si="5"/>
        <v>7.3</v>
      </c>
      <c r="AB22" s="28" t="str">
        <f t="shared" si="48"/>
        <v>7.3</v>
      </c>
      <c r="AC22" s="32" t="str">
        <f t="shared" si="49"/>
        <v>B</v>
      </c>
      <c r="AD22" s="30">
        <f t="shared" si="214"/>
        <v>3</v>
      </c>
      <c r="AE22" s="37" t="str">
        <f t="shared" si="51"/>
        <v>3.0</v>
      </c>
      <c r="AF22" s="64">
        <v>4</v>
      </c>
      <c r="AG22" s="68">
        <v>4</v>
      </c>
      <c r="AH22" s="21">
        <v>6</v>
      </c>
      <c r="AI22" s="24">
        <v>7</v>
      </c>
      <c r="AJ22" s="25"/>
      <c r="AK22" s="27">
        <f t="shared" si="186"/>
        <v>6.6</v>
      </c>
      <c r="AL22" s="28">
        <f t="shared" si="187"/>
        <v>6.6</v>
      </c>
      <c r="AM22" s="28" t="str">
        <f t="shared" si="54"/>
        <v>6.6</v>
      </c>
      <c r="AN22" s="32" t="str">
        <f t="shared" si="231"/>
        <v>C+</v>
      </c>
      <c r="AO22" s="30">
        <f t="shared" si="232"/>
        <v>2.5</v>
      </c>
      <c r="AP22" s="37" t="str">
        <f t="shared" si="57"/>
        <v>2.5</v>
      </c>
      <c r="AQ22" s="71">
        <v>2</v>
      </c>
      <c r="AR22" s="73">
        <v>2</v>
      </c>
      <c r="AS22" s="21">
        <v>5.5</v>
      </c>
      <c r="AT22" s="24">
        <v>4</v>
      </c>
      <c r="AU22" s="25"/>
      <c r="AV22" s="27">
        <f t="shared" si="188"/>
        <v>4.5999999999999996</v>
      </c>
      <c r="AW22" s="28">
        <f t="shared" si="189"/>
        <v>4.5999999999999996</v>
      </c>
      <c r="AX22" s="28" t="str">
        <f t="shared" si="60"/>
        <v>4.6</v>
      </c>
      <c r="AY22" s="32" t="str">
        <f t="shared" si="190"/>
        <v>D</v>
      </c>
      <c r="AZ22" s="30">
        <f t="shared" si="249"/>
        <v>1</v>
      </c>
      <c r="BA22" s="37" t="str">
        <f t="shared" si="63"/>
        <v>1.0</v>
      </c>
      <c r="BB22" s="64">
        <v>3</v>
      </c>
      <c r="BC22" s="68">
        <v>3</v>
      </c>
      <c r="BD22" s="21">
        <v>6.4</v>
      </c>
      <c r="BE22" s="24">
        <v>7</v>
      </c>
      <c r="BF22" s="25"/>
      <c r="BG22" s="27">
        <f t="shared" si="250"/>
        <v>6.8</v>
      </c>
      <c r="BH22" s="28">
        <f t="shared" si="251"/>
        <v>6.8</v>
      </c>
      <c r="BI22" s="28" t="str">
        <f t="shared" si="64"/>
        <v>6.8</v>
      </c>
      <c r="BJ22" s="32" t="str">
        <f t="shared" si="252"/>
        <v>C+</v>
      </c>
      <c r="BK22" s="30">
        <f t="shared" si="253"/>
        <v>2.5</v>
      </c>
      <c r="BL22" s="37" t="str">
        <f t="shared" si="67"/>
        <v>2.5</v>
      </c>
      <c r="BM22" s="64">
        <v>3</v>
      </c>
      <c r="BN22" s="68">
        <v>3</v>
      </c>
      <c r="BO22" s="21">
        <v>8.1999999999999993</v>
      </c>
      <c r="BP22" s="24">
        <v>5</v>
      </c>
      <c r="BQ22" s="25"/>
      <c r="BR22" s="27">
        <f t="shared" si="254"/>
        <v>6.3</v>
      </c>
      <c r="BS22" s="28">
        <f t="shared" si="255"/>
        <v>6.3</v>
      </c>
      <c r="BT22" s="28" t="str">
        <f t="shared" si="68"/>
        <v>6.3</v>
      </c>
      <c r="BU22" s="32" t="str">
        <f t="shared" si="256"/>
        <v>C</v>
      </c>
      <c r="BV22" s="66">
        <f t="shared" si="257"/>
        <v>2</v>
      </c>
      <c r="BW22" s="37" t="str">
        <f t="shared" si="69"/>
        <v>2.0</v>
      </c>
      <c r="BX22" s="64">
        <v>2</v>
      </c>
      <c r="BY22" s="75">
        <v>2</v>
      </c>
      <c r="BZ22" s="21">
        <v>7.2</v>
      </c>
      <c r="CA22" s="24">
        <v>5</v>
      </c>
      <c r="CB22" s="25"/>
      <c r="CC22" s="27">
        <f t="shared" si="241"/>
        <v>5.9</v>
      </c>
      <c r="CD22" s="28">
        <f t="shared" si="242"/>
        <v>5.9</v>
      </c>
      <c r="CE22" s="28" t="str">
        <f t="shared" si="70"/>
        <v>5.9</v>
      </c>
      <c r="CF22" s="32" t="str">
        <f t="shared" si="243"/>
        <v>C</v>
      </c>
      <c r="CG22" s="30">
        <f t="shared" si="244"/>
        <v>2</v>
      </c>
      <c r="CH22" s="37" t="str">
        <f t="shared" si="73"/>
        <v>2.0</v>
      </c>
      <c r="CI22" s="64">
        <v>3</v>
      </c>
      <c r="CJ22" s="68">
        <v>3</v>
      </c>
      <c r="CK22" s="85">
        <f t="shared" si="74"/>
        <v>17</v>
      </c>
      <c r="CL22" s="86">
        <f t="shared" si="16"/>
        <v>6.2882352941176469</v>
      </c>
      <c r="CM22" s="124" t="str">
        <f t="shared" si="75"/>
        <v>6.29</v>
      </c>
      <c r="CN22" s="86">
        <f t="shared" si="17"/>
        <v>2.2058823529411766</v>
      </c>
      <c r="CO22" s="124" t="str">
        <f t="shared" si="76"/>
        <v>2.21</v>
      </c>
      <c r="CP22" s="52" t="str">
        <f t="shared" si="191"/>
        <v>Lên lớp</v>
      </c>
      <c r="CQ22" s="52">
        <f t="shared" si="18"/>
        <v>17</v>
      </c>
      <c r="CR22" s="86">
        <f t="shared" si="19"/>
        <v>6.2882352941176469</v>
      </c>
      <c r="CS22" s="127" t="str">
        <f t="shared" si="77"/>
        <v>6.29</v>
      </c>
      <c r="CT22" s="86">
        <f t="shared" si="20"/>
        <v>2.2058823529411766</v>
      </c>
      <c r="CU22" s="127" t="str">
        <f t="shared" si="78"/>
        <v>2.21</v>
      </c>
      <c r="CV22" s="52" t="str">
        <f t="shared" si="230"/>
        <v>Lên lớp</v>
      </c>
      <c r="CW22" s="232">
        <v>8.1999999999999993</v>
      </c>
      <c r="CX22" s="52">
        <v>5</v>
      </c>
      <c r="CY22" s="52"/>
      <c r="CZ22" s="27">
        <f t="shared" si="79"/>
        <v>6.3</v>
      </c>
      <c r="DA22" s="28">
        <f t="shared" si="80"/>
        <v>6.3</v>
      </c>
      <c r="DB22" s="29" t="str">
        <f t="shared" si="81"/>
        <v>6.3</v>
      </c>
      <c r="DC22" s="32" t="str">
        <f t="shared" si="82"/>
        <v>C</v>
      </c>
      <c r="DD22" s="30">
        <f t="shared" si="83"/>
        <v>2</v>
      </c>
      <c r="DE22" s="29" t="str">
        <f t="shared" si="84"/>
        <v>2.0</v>
      </c>
      <c r="DF22" s="71"/>
      <c r="DG22" s="203"/>
      <c r="DH22" s="229">
        <v>5.2</v>
      </c>
      <c r="DI22" s="230">
        <v>6</v>
      </c>
      <c r="DJ22" s="230"/>
      <c r="DK22" s="27">
        <f t="shared" si="85"/>
        <v>5.7</v>
      </c>
      <c r="DL22" s="28">
        <f t="shared" si="86"/>
        <v>5.7</v>
      </c>
      <c r="DM22" s="30" t="str">
        <f t="shared" si="87"/>
        <v>5.7</v>
      </c>
      <c r="DN22" s="32" t="str">
        <f t="shared" si="88"/>
        <v>C</v>
      </c>
      <c r="DO22" s="30">
        <f t="shared" si="89"/>
        <v>2</v>
      </c>
      <c r="DP22" s="30" t="str">
        <f t="shared" si="90"/>
        <v>2.0</v>
      </c>
      <c r="DQ22" s="71"/>
      <c r="DR22" s="203"/>
      <c r="DS22" s="204">
        <f t="shared" si="91"/>
        <v>6</v>
      </c>
      <c r="DT22" s="30" t="str">
        <f t="shared" si="92"/>
        <v>6.0</v>
      </c>
      <c r="DU22" s="32" t="str">
        <f t="shared" si="93"/>
        <v>C</v>
      </c>
      <c r="DV22" s="30">
        <f t="shared" si="94"/>
        <v>2</v>
      </c>
      <c r="DW22" s="30" t="str">
        <f t="shared" si="95"/>
        <v>2.0</v>
      </c>
      <c r="DX22" s="71">
        <v>3</v>
      </c>
      <c r="DY22" s="203">
        <v>3</v>
      </c>
      <c r="DZ22" s="232">
        <v>7.1</v>
      </c>
      <c r="EA22" s="52">
        <v>7</v>
      </c>
      <c r="EB22" s="52"/>
      <c r="EC22" s="27">
        <f t="shared" si="96"/>
        <v>7</v>
      </c>
      <c r="ED22" s="28">
        <f t="shared" si="97"/>
        <v>7</v>
      </c>
      <c r="EE22" s="29" t="str">
        <f t="shared" si="98"/>
        <v>7.0</v>
      </c>
      <c r="EF22" s="32" t="str">
        <f t="shared" si="99"/>
        <v>B</v>
      </c>
      <c r="EG22" s="29">
        <f t="shared" si="100"/>
        <v>3</v>
      </c>
      <c r="EH22" s="29" t="str">
        <f t="shared" si="101"/>
        <v>3.0</v>
      </c>
      <c r="EI22" s="71">
        <v>3</v>
      </c>
      <c r="EJ22" s="203">
        <v>3</v>
      </c>
      <c r="EK22" s="232">
        <v>6.9</v>
      </c>
      <c r="EL22" s="52">
        <v>2</v>
      </c>
      <c r="EM22" s="52"/>
      <c r="EN22" s="27">
        <f t="shared" si="102"/>
        <v>4</v>
      </c>
      <c r="EO22" s="28">
        <f t="shared" si="103"/>
        <v>4</v>
      </c>
      <c r="EP22" s="29" t="str">
        <f t="shared" si="104"/>
        <v>4.0</v>
      </c>
      <c r="EQ22" s="32" t="str">
        <f t="shared" si="105"/>
        <v>D</v>
      </c>
      <c r="ER22" s="30">
        <f t="shared" si="106"/>
        <v>1</v>
      </c>
      <c r="ES22" s="29" t="str">
        <f t="shared" si="107"/>
        <v>1.0</v>
      </c>
      <c r="ET22" s="71">
        <v>3</v>
      </c>
      <c r="EU22" s="203">
        <v>3</v>
      </c>
      <c r="EV22" s="232">
        <v>5.4</v>
      </c>
      <c r="EW22" s="52">
        <v>7</v>
      </c>
      <c r="EX22" s="52"/>
      <c r="EY22" s="27">
        <f t="shared" si="108"/>
        <v>6.4</v>
      </c>
      <c r="EZ22" s="28">
        <f t="shared" si="109"/>
        <v>6.4</v>
      </c>
      <c r="FA22" s="29" t="str">
        <f t="shared" si="110"/>
        <v>6.4</v>
      </c>
      <c r="FB22" s="32" t="str">
        <f t="shared" si="111"/>
        <v>C</v>
      </c>
      <c r="FC22" s="30">
        <f t="shared" si="112"/>
        <v>2</v>
      </c>
      <c r="FD22" s="29" t="str">
        <f t="shared" si="113"/>
        <v>2.0</v>
      </c>
      <c r="FE22" s="71">
        <v>2</v>
      </c>
      <c r="FF22" s="203">
        <v>2</v>
      </c>
      <c r="FG22" s="232">
        <v>7.3</v>
      </c>
      <c r="FH22" s="52">
        <v>5</v>
      </c>
      <c r="FI22" s="52"/>
      <c r="FJ22" s="27">
        <f t="shared" si="114"/>
        <v>5.9</v>
      </c>
      <c r="FK22" s="28">
        <f t="shared" si="115"/>
        <v>5.9</v>
      </c>
      <c r="FL22" s="29" t="str">
        <f t="shared" si="116"/>
        <v>5.9</v>
      </c>
      <c r="FM22" s="32" t="str">
        <f t="shared" si="117"/>
        <v>C</v>
      </c>
      <c r="FN22" s="30">
        <f t="shared" si="118"/>
        <v>2</v>
      </c>
      <c r="FO22" s="29" t="str">
        <f t="shared" si="119"/>
        <v>2.0</v>
      </c>
      <c r="FP22" s="71">
        <v>3</v>
      </c>
      <c r="FQ22" s="203">
        <v>3</v>
      </c>
      <c r="FR22" s="229">
        <v>7.7</v>
      </c>
      <c r="FS22" s="52">
        <v>6</v>
      </c>
      <c r="FT22" s="52"/>
      <c r="FU22" s="27">
        <f t="shared" si="120"/>
        <v>6.7</v>
      </c>
      <c r="FV22" s="28">
        <f t="shared" si="121"/>
        <v>6.7</v>
      </c>
      <c r="FW22" s="29" t="str">
        <f t="shared" si="122"/>
        <v>6.7</v>
      </c>
      <c r="FX22" s="32" t="str">
        <f t="shared" si="123"/>
        <v>C+</v>
      </c>
      <c r="FY22" s="30">
        <f t="shared" si="124"/>
        <v>2.5</v>
      </c>
      <c r="FZ22" s="29" t="str">
        <f t="shared" si="125"/>
        <v>2.5</v>
      </c>
      <c r="GA22" s="71">
        <v>2</v>
      </c>
      <c r="GB22" s="203">
        <v>2</v>
      </c>
      <c r="GC22" s="232">
        <v>8</v>
      </c>
      <c r="GD22" s="52">
        <v>7</v>
      </c>
      <c r="GE22" s="52"/>
      <c r="GF22" s="27">
        <f t="shared" si="126"/>
        <v>7.4</v>
      </c>
      <c r="GG22" s="28">
        <f t="shared" si="127"/>
        <v>7.4</v>
      </c>
      <c r="GH22" s="29" t="str">
        <f t="shared" si="128"/>
        <v>7.4</v>
      </c>
      <c r="GI22" s="32" t="str">
        <f t="shared" si="129"/>
        <v>B</v>
      </c>
      <c r="GJ22" s="30">
        <f t="shared" si="130"/>
        <v>3</v>
      </c>
      <c r="GK22" s="29" t="str">
        <f t="shared" si="131"/>
        <v>3.0</v>
      </c>
      <c r="GL22" s="71">
        <v>2</v>
      </c>
      <c r="GM22" s="203">
        <v>2</v>
      </c>
      <c r="GN22" s="232">
        <v>8.6999999999999993</v>
      </c>
      <c r="GO22" s="52">
        <v>8</v>
      </c>
      <c r="GP22" s="52"/>
      <c r="GQ22" s="27">
        <f t="shared" si="132"/>
        <v>8.3000000000000007</v>
      </c>
      <c r="GR22" s="28">
        <f t="shared" si="133"/>
        <v>8.3000000000000007</v>
      </c>
      <c r="GS22" s="29" t="str">
        <f t="shared" si="192"/>
        <v>8.3</v>
      </c>
      <c r="GT22" s="32" t="str">
        <f t="shared" si="134"/>
        <v>B+</v>
      </c>
      <c r="GU22" s="30">
        <f t="shared" si="135"/>
        <v>3.5</v>
      </c>
      <c r="GV22" s="29" t="str">
        <f t="shared" si="136"/>
        <v>3.5</v>
      </c>
      <c r="GW22" s="71">
        <v>2</v>
      </c>
      <c r="GX22" s="203">
        <v>2</v>
      </c>
      <c r="GY22" s="85">
        <f t="shared" si="137"/>
        <v>20</v>
      </c>
      <c r="GZ22" s="86">
        <f t="shared" si="138"/>
        <v>6.3150000000000004</v>
      </c>
      <c r="HA22" s="124" t="str">
        <f t="shared" si="139"/>
        <v>6.32</v>
      </c>
      <c r="HB22" s="86">
        <f t="shared" si="140"/>
        <v>2.2999999999999998</v>
      </c>
      <c r="HC22" s="124" t="str">
        <f t="shared" si="141"/>
        <v>2.30</v>
      </c>
      <c r="HD22" s="52" t="str">
        <f t="shared" si="142"/>
        <v>Lên lớp</v>
      </c>
      <c r="HE22" s="52">
        <f t="shared" si="143"/>
        <v>20</v>
      </c>
      <c r="HF22" s="86">
        <f t="shared" si="144"/>
        <v>6.3150000000000004</v>
      </c>
      <c r="HG22" s="127" t="str">
        <f t="shared" si="145"/>
        <v>6.32</v>
      </c>
      <c r="HH22" s="86">
        <f t="shared" si="146"/>
        <v>2.2999999999999998</v>
      </c>
      <c r="HI22" s="127" t="str">
        <f t="shared" si="147"/>
        <v>2.30</v>
      </c>
      <c r="HJ22" s="227">
        <f t="shared" si="148"/>
        <v>37</v>
      </c>
      <c r="HK22" s="58">
        <f t="shared" si="149"/>
        <v>37</v>
      </c>
      <c r="HL22" s="228">
        <f t="shared" si="23"/>
        <v>6.3027027027027023</v>
      </c>
      <c r="HM22" s="127" t="str">
        <f t="shared" si="150"/>
        <v>6.30</v>
      </c>
      <c r="HN22" s="228">
        <f t="shared" si="24"/>
        <v>2.2567567567567566</v>
      </c>
      <c r="HO22" s="127" t="str">
        <f t="shared" si="151"/>
        <v>2.26</v>
      </c>
      <c r="HP22" s="52" t="str">
        <f t="shared" si="25"/>
        <v>Lên lớp</v>
      </c>
      <c r="HQ22" s="58" t="s">
        <v>986</v>
      </c>
      <c r="HR22" s="21">
        <v>8.6999999999999993</v>
      </c>
      <c r="HS22" s="24">
        <v>7</v>
      </c>
      <c r="HT22" s="25"/>
      <c r="HU22" s="27">
        <f t="shared" si="193"/>
        <v>7.7</v>
      </c>
      <c r="HV22" s="282">
        <f t="shared" si="194"/>
        <v>7.7</v>
      </c>
      <c r="HW22" s="26" t="str">
        <f t="shared" si="226"/>
        <v>7.7</v>
      </c>
      <c r="HX22" s="283" t="str">
        <f t="shared" si="195"/>
        <v>B</v>
      </c>
      <c r="HY22" s="281">
        <f t="shared" si="196"/>
        <v>3</v>
      </c>
      <c r="HZ22" s="44" t="str">
        <f t="shared" si="197"/>
        <v>3.0</v>
      </c>
      <c r="IA22" s="64">
        <v>3</v>
      </c>
      <c r="IB22" s="68">
        <v>3</v>
      </c>
      <c r="IC22" s="21">
        <v>8.3000000000000007</v>
      </c>
      <c r="ID22" s="24">
        <v>7</v>
      </c>
      <c r="IE22" s="25"/>
      <c r="IF22" s="27">
        <f t="shared" si="198"/>
        <v>7.5</v>
      </c>
      <c r="IG22" s="282">
        <f t="shared" si="199"/>
        <v>7.5</v>
      </c>
      <c r="IH22" s="26" t="str">
        <f t="shared" si="227"/>
        <v>7.5</v>
      </c>
      <c r="II22" s="283" t="str">
        <f t="shared" si="200"/>
        <v>B</v>
      </c>
      <c r="IJ22" s="281">
        <f t="shared" si="201"/>
        <v>3</v>
      </c>
      <c r="IK22" s="44" t="str">
        <f t="shared" si="202"/>
        <v>3.0</v>
      </c>
      <c r="IL22" s="64">
        <v>1</v>
      </c>
      <c r="IM22" s="68">
        <v>1</v>
      </c>
      <c r="IN22" s="21">
        <v>6.3</v>
      </c>
      <c r="IO22" s="24">
        <v>6</v>
      </c>
      <c r="IP22" s="25"/>
      <c r="IQ22" s="27">
        <f t="shared" si="203"/>
        <v>6.1</v>
      </c>
      <c r="IR22" s="28">
        <f t="shared" si="204"/>
        <v>6.1</v>
      </c>
      <c r="IS22" s="26" t="str">
        <f t="shared" si="205"/>
        <v>6.1</v>
      </c>
      <c r="IT22" s="32" t="str">
        <f t="shared" si="206"/>
        <v>C</v>
      </c>
      <c r="IU22" s="30">
        <f t="shared" si="207"/>
        <v>2</v>
      </c>
      <c r="IV22" s="37" t="str">
        <f t="shared" si="208"/>
        <v>2.0</v>
      </c>
      <c r="IW22" s="64">
        <v>2</v>
      </c>
      <c r="IX22" s="68">
        <v>2</v>
      </c>
      <c r="IY22" s="21">
        <v>6.6</v>
      </c>
      <c r="IZ22" s="24">
        <v>8</v>
      </c>
      <c r="JA22" s="25"/>
      <c r="JB22" s="19">
        <f t="shared" si="152"/>
        <v>7.4</v>
      </c>
      <c r="JC22" s="26">
        <f t="shared" si="153"/>
        <v>7.4</v>
      </c>
      <c r="JD22" s="26" t="str">
        <f t="shared" si="154"/>
        <v>7.4</v>
      </c>
      <c r="JE22" s="32" t="str">
        <f t="shared" si="155"/>
        <v>B</v>
      </c>
      <c r="JF22" s="30">
        <f t="shared" si="156"/>
        <v>3</v>
      </c>
      <c r="JG22" s="37" t="str">
        <f t="shared" si="157"/>
        <v>3.0</v>
      </c>
      <c r="JH22" s="64">
        <v>2</v>
      </c>
      <c r="JI22" s="68">
        <v>2</v>
      </c>
      <c r="JJ22" s="98">
        <v>7.8</v>
      </c>
      <c r="JK22" s="99">
        <v>7</v>
      </c>
      <c r="JL22" s="187"/>
      <c r="JM22" s="19">
        <f t="shared" si="158"/>
        <v>7.3</v>
      </c>
      <c r="JN22" s="26">
        <f t="shared" si="159"/>
        <v>7.3</v>
      </c>
      <c r="JO22" s="26" t="str">
        <f t="shared" si="160"/>
        <v>7.3</v>
      </c>
      <c r="JP22" s="32" t="str">
        <f t="shared" si="161"/>
        <v>B</v>
      </c>
      <c r="JQ22" s="30">
        <f t="shared" si="162"/>
        <v>3</v>
      </c>
      <c r="JR22" s="37" t="str">
        <f t="shared" si="163"/>
        <v>3.0</v>
      </c>
      <c r="JS22" s="64">
        <v>1</v>
      </c>
      <c r="JT22" s="68">
        <v>1</v>
      </c>
      <c r="JU22" s="98">
        <v>6</v>
      </c>
      <c r="JV22" s="99">
        <v>7</v>
      </c>
      <c r="JW22" s="187"/>
      <c r="JX22" s="27">
        <f t="shared" si="26"/>
        <v>6.6</v>
      </c>
      <c r="JY22" s="28">
        <f t="shared" si="27"/>
        <v>6.6</v>
      </c>
      <c r="JZ22" s="28" t="str">
        <f t="shared" si="164"/>
        <v>6.6</v>
      </c>
      <c r="KA22" s="32" t="str">
        <f t="shared" si="28"/>
        <v>C+</v>
      </c>
      <c r="KB22" s="30">
        <f t="shared" si="29"/>
        <v>2.5</v>
      </c>
      <c r="KC22" s="37" t="str">
        <f t="shared" si="30"/>
        <v>2.5</v>
      </c>
      <c r="KD22" s="64">
        <v>2</v>
      </c>
      <c r="KE22" s="68">
        <v>2</v>
      </c>
      <c r="KF22" s="21">
        <v>7</v>
      </c>
      <c r="KG22" s="24">
        <v>6</v>
      </c>
      <c r="KH22" s="25"/>
      <c r="KI22" s="27">
        <f t="shared" si="31"/>
        <v>6.4</v>
      </c>
      <c r="KJ22" s="28">
        <f t="shared" si="32"/>
        <v>6.4</v>
      </c>
      <c r="KK22" s="28" t="str">
        <f t="shared" si="165"/>
        <v>6.4</v>
      </c>
      <c r="KL22" s="32" t="str">
        <f t="shared" si="33"/>
        <v>C</v>
      </c>
      <c r="KM22" s="30">
        <f t="shared" si="34"/>
        <v>2</v>
      </c>
      <c r="KN22" s="37" t="str">
        <f t="shared" si="35"/>
        <v>2.0</v>
      </c>
      <c r="KO22" s="64">
        <v>2</v>
      </c>
      <c r="KP22" s="68">
        <v>2</v>
      </c>
      <c r="KQ22" s="98">
        <v>8.4</v>
      </c>
      <c r="KR22" s="99">
        <v>9</v>
      </c>
      <c r="KS22" s="187"/>
      <c r="KT22" s="19">
        <f t="shared" si="36"/>
        <v>8.8000000000000007</v>
      </c>
      <c r="KU22" s="26">
        <f t="shared" si="37"/>
        <v>8.8000000000000007</v>
      </c>
      <c r="KV22" s="26" t="str">
        <f t="shared" si="166"/>
        <v>8.8</v>
      </c>
      <c r="KW22" s="32" t="str">
        <f t="shared" si="228"/>
        <v>A</v>
      </c>
      <c r="KX22" s="30">
        <f t="shared" si="38"/>
        <v>4</v>
      </c>
      <c r="KY22" s="37" t="str">
        <f t="shared" si="39"/>
        <v>4.0</v>
      </c>
      <c r="KZ22" s="64">
        <v>2</v>
      </c>
      <c r="LA22" s="68">
        <v>2</v>
      </c>
      <c r="LB22" s="21">
        <v>7.6</v>
      </c>
      <c r="LC22" s="24">
        <v>4</v>
      </c>
      <c r="LD22" s="25"/>
      <c r="LE22" s="19">
        <f t="shared" si="209"/>
        <v>5.4</v>
      </c>
      <c r="LF22" s="26">
        <f t="shared" si="167"/>
        <v>5.4</v>
      </c>
      <c r="LG22" s="26" t="str">
        <f t="shared" si="229"/>
        <v>5.4</v>
      </c>
      <c r="LH22" s="32" t="str">
        <f t="shared" si="168"/>
        <v>D+</v>
      </c>
      <c r="LI22" s="30">
        <f t="shared" si="169"/>
        <v>1.5</v>
      </c>
      <c r="LJ22" s="37" t="str">
        <f t="shared" si="170"/>
        <v>1.5</v>
      </c>
      <c r="LK22" s="62">
        <v>3</v>
      </c>
      <c r="LL22" s="279">
        <v>3</v>
      </c>
      <c r="LM22" s="85">
        <f t="shared" si="171"/>
        <v>18</v>
      </c>
      <c r="LN22" s="86">
        <f t="shared" si="172"/>
        <v>6.927777777777778</v>
      </c>
      <c r="LO22" s="124" t="str">
        <f t="shared" si="173"/>
        <v>6.93</v>
      </c>
      <c r="LP22" s="86">
        <f t="shared" si="174"/>
        <v>2.5833333333333335</v>
      </c>
      <c r="LQ22" s="124" t="str">
        <f t="shared" si="175"/>
        <v>2.58</v>
      </c>
      <c r="LR22" s="330" t="str">
        <f t="shared" si="176"/>
        <v>Lên lớp</v>
      </c>
      <c r="LS22" s="331">
        <f t="shared" si="177"/>
        <v>18</v>
      </c>
      <c r="LT22" s="332">
        <f t="shared" si="178"/>
        <v>6.927777777777778</v>
      </c>
      <c r="LU22" s="332">
        <f t="shared" si="179"/>
        <v>2.5833333333333335</v>
      </c>
      <c r="LV22" s="334">
        <f t="shared" si="180"/>
        <v>55</v>
      </c>
      <c r="LW22" s="335">
        <f t="shared" si="181"/>
        <v>55</v>
      </c>
      <c r="LX22" s="336">
        <f t="shared" si="182"/>
        <v>6.5072727272727269</v>
      </c>
      <c r="LY22" s="337">
        <f t="shared" si="183"/>
        <v>2.3636363636363638</v>
      </c>
      <c r="LZ22" s="336" t="str">
        <f t="shared" si="184"/>
        <v>2.36</v>
      </c>
      <c r="MA22" s="330" t="str">
        <f t="shared" si="185"/>
        <v>Lên lớp</v>
      </c>
    </row>
    <row r="23" spans="1:339" s="233" customFormat="1" ht="18">
      <c r="A23" s="10">
        <v>22</v>
      </c>
      <c r="B23" s="76" t="s">
        <v>90</v>
      </c>
      <c r="C23" s="77" t="s">
        <v>194</v>
      </c>
      <c r="D23" s="78" t="s">
        <v>195</v>
      </c>
      <c r="E23" s="79" t="s">
        <v>196</v>
      </c>
      <c r="F23" s="50"/>
      <c r="G23" s="80" t="s">
        <v>516</v>
      </c>
      <c r="H23" s="50" t="s">
        <v>17</v>
      </c>
      <c r="I23" s="82" t="s">
        <v>542</v>
      </c>
      <c r="J23" s="82" t="s">
        <v>542</v>
      </c>
      <c r="K23" s="12">
        <v>6.8</v>
      </c>
      <c r="L23" s="28" t="str">
        <f t="shared" si="40"/>
        <v>6.8</v>
      </c>
      <c r="M23" s="32" t="str">
        <f t="shared" si="258"/>
        <v>C+</v>
      </c>
      <c r="N23" s="39">
        <f t="shared" si="259"/>
        <v>2.5</v>
      </c>
      <c r="O23" s="37" t="str">
        <f t="shared" si="43"/>
        <v>2.5</v>
      </c>
      <c r="P23" s="11">
        <v>2</v>
      </c>
      <c r="Q23" s="16">
        <v>5</v>
      </c>
      <c r="R23" s="28" t="str">
        <f t="shared" si="44"/>
        <v>5.0</v>
      </c>
      <c r="S23" s="32" t="str">
        <f t="shared" si="260"/>
        <v>D+</v>
      </c>
      <c r="T23" s="39">
        <f t="shared" si="261"/>
        <v>1.5</v>
      </c>
      <c r="U23" s="37" t="str">
        <f t="shared" si="47"/>
        <v>1.5</v>
      </c>
      <c r="V23" s="11">
        <v>3</v>
      </c>
      <c r="W23" s="21">
        <v>7.2</v>
      </c>
      <c r="X23" s="24">
        <v>7</v>
      </c>
      <c r="Y23" s="25"/>
      <c r="Z23" s="27">
        <f t="shared" si="4"/>
        <v>7.1</v>
      </c>
      <c r="AA23" s="28">
        <f t="shared" si="5"/>
        <v>7.1</v>
      </c>
      <c r="AB23" s="28" t="str">
        <f t="shared" si="48"/>
        <v>7.1</v>
      </c>
      <c r="AC23" s="32" t="str">
        <f t="shared" si="49"/>
        <v>B</v>
      </c>
      <c r="AD23" s="30">
        <f t="shared" si="214"/>
        <v>3</v>
      </c>
      <c r="AE23" s="37" t="str">
        <f t="shared" si="51"/>
        <v>3.0</v>
      </c>
      <c r="AF23" s="64">
        <v>4</v>
      </c>
      <c r="AG23" s="68">
        <v>4</v>
      </c>
      <c r="AH23" s="21">
        <v>7.7</v>
      </c>
      <c r="AI23" s="24">
        <v>7</v>
      </c>
      <c r="AJ23" s="25"/>
      <c r="AK23" s="27">
        <f t="shared" si="186"/>
        <v>7.3</v>
      </c>
      <c r="AL23" s="28">
        <f t="shared" si="187"/>
        <v>7.3</v>
      </c>
      <c r="AM23" s="28" t="str">
        <f t="shared" si="54"/>
        <v>7.3</v>
      </c>
      <c r="AN23" s="32" t="str">
        <f t="shared" si="231"/>
        <v>B</v>
      </c>
      <c r="AO23" s="30">
        <f t="shared" si="232"/>
        <v>3</v>
      </c>
      <c r="AP23" s="37" t="str">
        <f t="shared" si="57"/>
        <v>3.0</v>
      </c>
      <c r="AQ23" s="71">
        <v>2</v>
      </c>
      <c r="AR23" s="73">
        <v>2</v>
      </c>
      <c r="AS23" s="21">
        <v>5.2</v>
      </c>
      <c r="AT23" s="24">
        <v>5</v>
      </c>
      <c r="AU23" s="25"/>
      <c r="AV23" s="27">
        <f t="shared" si="188"/>
        <v>5.0999999999999996</v>
      </c>
      <c r="AW23" s="28">
        <f t="shared" si="189"/>
        <v>5.0999999999999996</v>
      </c>
      <c r="AX23" s="28" t="str">
        <f t="shared" si="60"/>
        <v>5.1</v>
      </c>
      <c r="AY23" s="32" t="str">
        <f t="shared" si="190"/>
        <v>D+</v>
      </c>
      <c r="AZ23" s="30">
        <f t="shared" si="249"/>
        <v>1.5</v>
      </c>
      <c r="BA23" s="37" t="str">
        <f t="shared" si="63"/>
        <v>1.5</v>
      </c>
      <c r="BB23" s="64">
        <v>3</v>
      </c>
      <c r="BC23" s="68">
        <v>3</v>
      </c>
      <c r="BD23" s="21">
        <v>6.2</v>
      </c>
      <c r="BE23" s="24">
        <v>4</v>
      </c>
      <c r="BF23" s="25"/>
      <c r="BG23" s="27">
        <f t="shared" si="250"/>
        <v>4.9000000000000004</v>
      </c>
      <c r="BH23" s="28">
        <f t="shared" si="251"/>
        <v>4.9000000000000004</v>
      </c>
      <c r="BI23" s="28" t="str">
        <f t="shared" si="64"/>
        <v>4.9</v>
      </c>
      <c r="BJ23" s="32" t="str">
        <f t="shared" si="252"/>
        <v>D</v>
      </c>
      <c r="BK23" s="30">
        <f t="shared" si="253"/>
        <v>1</v>
      </c>
      <c r="BL23" s="37" t="str">
        <f t="shared" si="67"/>
        <v>1.0</v>
      </c>
      <c r="BM23" s="64">
        <v>3</v>
      </c>
      <c r="BN23" s="68">
        <v>3</v>
      </c>
      <c r="BO23" s="21">
        <v>6.6</v>
      </c>
      <c r="BP23" s="24">
        <v>5</v>
      </c>
      <c r="BQ23" s="25"/>
      <c r="BR23" s="27">
        <f t="shared" si="254"/>
        <v>5.6</v>
      </c>
      <c r="BS23" s="28">
        <f t="shared" si="255"/>
        <v>5.6</v>
      </c>
      <c r="BT23" s="28" t="str">
        <f t="shared" si="68"/>
        <v>5.6</v>
      </c>
      <c r="BU23" s="32" t="str">
        <f t="shared" si="256"/>
        <v>C</v>
      </c>
      <c r="BV23" s="66">
        <f t="shared" si="257"/>
        <v>2</v>
      </c>
      <c r="BW23" s="37" t="str">
        <f t="shared" si="69"/>
        <v>2.0</v>
      </c>
      <c r="BX23" s="64">
        <v>2</v>
      </c>
      <c r="BY23" s="75">
        <v>2</v>
      </c>
      <c r="BZ23" s="21">
        <v>7.3</v>
      </c>
      <c r="CA23" s="24">
        <v>6</v>
      </c>
      <c r="CB23" s="25"/>
      <c r="CC23" s="27">
        <f t="shared" si="241"/>
        <v>6.5</v>
      </c>
      <c r="CD23" s="28">
        <f t="shared" si="242"/>
        <v>6.5</v>
      </c>
      <c r="CE23" s="28" t="str">
        <f t="shared" si="70"/>
        <v>6.5</v>
      </c>
      <c r="CF23" s="32" t="str">
        <f t="shared" si="243"/>
        <v>C+</v>
      </c>
      <c r="CG23" s="30">
        <f t="shared" si="244"/>
        <v>2.5</v>
      </c>
      <c r="CH23" s="37" t="str">
        <f t="shared" si="73"/>
        <v>2.5</v>
      </c>
      <c r="CI23" s="64">
        <v>3</v>
      </c>
      <c r="CJ23" s="68">
        <v>3</v>
      </c>
      <c r="CK23" s="85">
        <f t="shared" si="74"/>
        <v>17</v>
      </c>
      <c r="CL23" s="86">
        <f t="shared" si="16"/>
        <v>6.1000000000000005</v>
      </c>
      <c r="CM23" s="124" t="str">
        <f t="shared" si="75"/>
        <v>6.10</v>
      </c>
      <c r="CN23" s="86">
        <f t="shared" si="17"/>
        <v>2.1764705882352939</v>
      </c>
      <c r="CO23" s="124" t="str">
        <f t="shared" si="76"/>
        <v>2.18</v>
      </c>
      <c r="CP23" s="52" t="str">
        <f t="shared" si="191"/>
        <v>Lên lớp</v>
      </c>
      <c r="CQ23" s="52">
        <f t="shared" si="18"/>
        <v>17</v>
      </c>
      <c r="CR23" s="86">
        <f t="shared" si="19"/>
        <v>6.1000000000000005</v>
      </c>
      <c r="CS23" s="127" t="str">
        <f t="shared" si="77"/>
        <v>6.10</v>
      </c>
      <c r="CT23" s="86">
        <f t="shared" si="20"/>
        <v>2.1764705882352939</v>
      </c>
      <c r="CU23" s="127" t="str">
        <f t="shared" si="78"/>
        <v>2.18</v>
      </c>
      <c r="CV23" s="52" t="str">
        <f t="shared" si="230"/>
        <v>Lên lớp</v>
      </c>
      <c r="CW23" s="232">
        <v>7.6</v>
      </c>
      <c r="CX23" s="52">
        <v>3</v>
      </c>
      <c r="CY23" s="52"/>
      <c r="CZ23" s="27">
        <f t="shared" si="79"/>
        <v>4.8</v>
      </c>
      <c r="DA23" s="28">
        <f t="shared" si="80"/>
        <v>4.8</v>
      </c>
      <c r="DB23" s="29" t="str">
        <f t="shared" si="81"/>
        <v>4.8</v>
      </c>
      <c r="DC23" s="32" t="str">
        <f t="shared" si="82"/>
        <v>D</v>
      </c>
      <c r="DD23" s="30">
        <f t="shared" si="83"/>
        <v>1</v>
      </c>
      <c r="DE23" s="29" t="str">
        <f t="shared" si="84"/>
        <v>1.0</v>
      </c>
      <c r="DF23" s="71"/>
      <c r="DG23" s="203"/>
      <c r="DH23" s="229">
        <v>5</v>
      </c>
      <c r="DI23" s="230">
        <v>3</v>
      </c>
      <c r="DJ23" s="230">
        <v>9</v>
      </c>
      <c r="DK23" s="27">
        <f t="shared" si="85"/>
        <v>3.8</v>
      </c>
      <c r="DL23" s="28">
        <f t="shared" si="86"/>
        <v>7.4</v>
      </c>
      <c r="DM23" s="30" t="str">
        <f t="shared" si="87"/>
        <v>7.4</v>
      </c>
      <c r="DN23" s="32" t="str">
        <f t="shared" si="88"/>
        <v>B</v>
      </c>
      <c r="DO23" s="30">
        <f t="shared" si="89"/>
        <v>3</v>
      </c>
      <c r="DP23" s="30" t="str">
        <f t="shared" si="90"/>
        <v>3.0</v>
      </c>
      <c r="DQ23" s="71"/>
      <c r="DR23" s="203"/>
      <c r="DS23" s="204">
        <f t="shared" si="91"/>
        <v>6.1</v>
      </c>
      <c r="DT23" s="30" t="str">
        <f t="shared" si="92"/>
        <v>6.1</v>
      </c>
      <c r="DU23" s="32" t="str">
        <f t="shared" si="93"/>
        <v>C</v>
      </c>
      <c r="DV23" s="30">
        <f t="shared" si="94"/>
        <v>2</v>
      </c>
      <c r="DW23" s="30" t="str">
        <f t="shared" si="95"/>
        <v>2.0</v>
      </c>
      <c r="DX23" s="71">
        <v>3</v>
      </c>
      <c r="DY23" s="203">
        <v>3</v>
      </c>
      <c r="DZ23" s="232">
        <v>6.7</v>
      </c>
      <c r="EA23" s="52">
        <v>8</v>
      </c>
      <c r="EB23" s="52"/>
      <c r="EC23" s="27">
        <f t="shared" si="96"/>
        <v>7.5</v>
      </c>
      <c r="ED23" s="28">
        <f t="shared" si="97"/>
        <v>7.5</v>
      </c>
      <c r="EE23" s="29" t="str">
        <f t="shared" si="98"/>
        <v>7.5</v>
      </c>
      <c r="EF23" s="32" t="str">
        <f t="shared" si="99"/>
        <v>B</v>
      </c>
      <c r="EG23" s="29">
        <f t="shared" si="100"/>
        <v>3</v>
      </c>
      <c r="EH23" s="29" t="str">
        <f t="shared" si="101"/>
        <v>3.0</v>
      </c>
      <c r="EI23" s="71">
        <v>3</v>
      </c>
      <c r="EJ23" s="203">
        <v>3</v>
      </c>
      <c r="EK23" s="232">
        <v>7.1</v>
      </c>
      <c r="EL23" s="52">
        <v>3</v>
      </c>
      <c r="EM23" s="52"/>
      <c r="EN23" s="27">
        <f t="shared" si="102"/>
        <v>4.5999999999999996</v>
      </c>
      <c r="EO23" s="28">
        <f t="shared" si="103"/>
        <v>4.5999999999999996</v>
      </c>
      <c r="EP23" s="29" t="str">
        <f t="shared" si="104"/>
        <v>4.6</v>
      </c>
      <c r="EQ23" s="32" t="str">
        <f t="shared" si="105"/>
        <v>D</v>
      </c>
      <c r="ER23" s="30">
        <f t="shared" si="106"/>
        <v>1</v>
      </c>
      <c r="ES23" s="29" t="str">
        <f t="shared" si="107"/>
        <v>1.0</v>
      </c>
      <c r="ET23" s="71">
        <v>3</v>
      </c>
      <c r="EU23" s="203">
        <v>3</v>
      </c>
      <c r="EV23" s="232">
        <v>6.2</v>
      </c>
      <c r="EW23" s="52">
        <v>8</v>
      </c>
      <c r="EX23" s="52"/>
      <c r="EY23" s="27">
        <f t="shared" si="108"/>
        <v>7.3</v>
      </c>
      <c r="EZ23" s="28">
        <f t="shared" si="109"/>
        <v>7.3</v>
      </c>
      <c r="FA23" s="29" t="str">
        <f t="shared" si="110"/>
        <v>7.3</v>
      </c>
      <c r="FB23" s="32" t="str">
        <f t="shared" si="111"/>
        <v>B</v>
      </c>
      <c r="FC23" s="30">
        <f t="shared" si="112"/>
        <v>3</v>
      </c>
      <c r="FD23" s="29" t="str">
        <f t="shared" si="113"/>
        <v>3.0</v>
      </c>
      <c r="FE23" s="71">
        <v>2</v>
      </c>
      <c r="FF23" s="203">
        <v>2</v>
      </c>
      <c r="FG23" s="234">
        <v>8.3000000000000007</v>
      </c>
      <c r="FH23" s="230">
        <v>1</v>
      </c>
      <c r="FI23" s="230">
        <v>7</v>
      </c>
      <c r="FJ23" s="27">
        <f t="shared" si="114"/>
        <v>3.9</v>
      </c>
      <c r="FK23" s="28">
        <f t="shared" si="115"/>
        <v>7.5</v>
      </c>
      <c r="FL23" s="29" t="str">
        <f t="shared" si="116"/>
        <v>7.5</v>
      </c>
      <c r="FM23" s="32" t="str">
        <f t="shared" si="117"/>
        <v>B</v>
      </c>
      <c r="FN23" s="30">
        <f t="shared" si="118"/>
        <v>3</v>
      </c>
      <c r="FO23" s="29" t="str">
        <f t="shared" si="119"/>
        <v>3.0</v>
      </c>
      <c r="FP23" s="71">
        <v>3</v>
      </c>
      <c r="FQ23" s="203">
        <v>3</v>
      </c>
      <c r="FR23" s="229">
        <v>8</v>
      </c>
      <c r="FS23" s="52">
        <v>8</v>
      </c>
      <c r="FT23" s="52"/>
      <c r="FU23" s="27">
        <f t="shared" si="120"/>
        <v>8</v>
      </c>
      <c r="FV23" s="28">
        <f t="shared" si="121"/>
        <v>8</v>
      </c>
      <c r="FW23" s="29" t="str">
        <f t="shared" si="122"/>
        <v>8.0</v>
      </c>
      <c r="FX23" s="32" t="str">
        <f t="shared" si="123"/>
        <v>B+</v>
      </c>
      <c r="FY23" s="30">
        <f t="shared" si="124"/>
        <v>3.5</v>
      </c>
      <c r="FZ23" s="29" t="str">
        <f t="shared" si="125"/>
        <v>3.5</v>
      </c>
      <c r="GA23" s="71">
        <v>2</v>
      </c>
      <c r="GB23" s="203">
        <v>2</v>
      </c>
      <c r="GC23" s="232">
        <v>8</v>
      </c>
      <c r="GD23" s="52">
        <v>7</v>
      </c>
      <c r="GE23" s="52"/>
      <c r="GF23" s="27">
        <f t="shared" si="126"/>
        <v>7.4</v>
      </c>
      <c r="GG23" s="28">
        <f t="shared" si="127"/>
        <v>7.4</v>
      </c>
      <c r="GH23" s="29" t="str">
        <f t="shared" si="128"/>
        <v>7.4</v>
      </c>
      <c r="GI23" s="32" t="str">
        <f t="shared" si="129"/>
        <v>B</v>
      </c>
      <c r="GJ23" s="30">
        <f t="shared" si="130"/>
        <v>3</v>
      </c>
      <c r="GK23" s="29" t="str">
        <f t="shared" si="131"/>
        <v>3.0</v>
      </c>
      <c r="GL23" s="71">
        <v>2</v>
      </c>
      <c r="GM23" s="203">
        <v>2</v>
      </c>
      <c r="GN23" s="232">
        <v>7.3</v>
      </c>
      <c r="GO23" s="52">
        <v>5</v>
      </c>
      <c r="GP23" s="52"/>
      <c r="GQ23" s="27">
        <f t="shared" si="132"/>
        <v>5.9</v>
      </c>
      <c r="GR23" s="28">
        <f t="shared" si="133"/>
        <v>5.9</v>
      </c>
      <c r="GS23" s="29" t="str">
        <f t="shared" si="192"/>
        <v>5.9</v>
      </c>
      <c r="GT23" s="32" t="str">
        <f t="shared" si="134"/>
        <v>C</v>
      </c>
      <c r="GU23" s="30">
        <f t="shared" si="135"/>
        <v>2</v>
      </c>
      <c r="GV23" s="29" t="str">
        <f t="shared" si="136"/>
        <v>2.0</v>
      </c>
      <c r="GW23" s="71">
        <v>2</v>
      </c>
      <c r="GX23" s="203">
        <v>2</v>
      </c>
      <c r="GY23" s="85">
        <f t="shared" si="137"/>
        <v>20</v>
      </c>
      <c r="GZ23" s="86">
        <f t="shared" si="138"/>
        <v>6.7150000000000007</v>
      </c>
      <c r="HA23" s="124" t="str">
        <f t="shared" si="139"/>
        <v>6.72</v>
      </c>
      <c r="HB23" s="86">
        <f t="shared" si="140"/>
        <v>2.5</v>
      </c>
      <c r="HC23" s="124" t="str">
        <f t="shared" si="141"/>
        <v>2.50</v>
      </c>
      <c r="HD23" s="52" t="str">
        <f t="shared" si="142"/>
        <v>Lên lớp</v>
      </c>
      <c r="HE23" s="52">
        <f t="shared" si="143"/>
        <v>20</v>
      </c>
      <c r="HF23" s="86">
        <f t="shared" si="144"/>
        <v>6.7150000000000007</v>
      </c>
      <c r="HG23" s="127" t="str">
        <f t="shared" si="145"/>
        <v>6.72</v>
      </c>
      <c r="HH23" s="86">
        <f t="shared" si="146"/>
        <v>2.5</v>
      </c>
      <c r="HI23" s="127" t="str">
        <f t="shared" si="147"/>
        <v>2.50</v>
      </c>
      <c r="HJ23" s="227">
        <f t="shared" si="148"/>
        <v>37</v>
      </c>
      <c r="HK23" s="58">
        <f t="shared" si="149"/>
        <v>37</v>
      </c>
      <c r="HL23" s="228">
        <f t="shared" si="23"/>
        <v>6.4324324324324325</v>
      </c>
      <c r="HM23" s="127" t="str">
        <f t="shared" si="150"/>
        <v>6.43</v>
      </c>
      <c r="HN23" s="228">
        <f t="shared" si="24"/>
        <v>2.3513513513513513</v>
      </c>
      <c r="HO23" s="127" t="str">
        <f t="shared" si="151"/>
        <v>2.35</v>
      </c>
      <c r="HP23" s="52" t="str">
        <f t="shared" si="25"/>
        <v>Lên lớp</v>
      </c>
      <c r="HQ23" s="58" t="s">
        <v>986</v>
      </c>
      <c r="HR23" s="21">
        <v>7.4</v>
      </c>
      <c r="HS23" s="24">
        <v>5</v>
      </c>
      <c r="HT23" s="25"/>
      <c r="HU23" s="27">
        <f t="shared" si="193"/>
        <v>6</v>
      </c>
      <c r="HV23" s="282">
        <f t="shared" si="194"/>
        <v>6</v>
      </c>
      <c r="HW23" s="28" t="str">
        <f t="shared" si="226"/>
        <v>6.0</v>
      </c>
      <c r="HX23" s="283" t="str">
        <f t="shared" si="195"/>
        <v>C</v>
      </c>
      <c r="HY23" s="281">
        <f t="shared" si="196"/>
        <v>2</v>
      </c>
      <c r="HZ23" s="44" t="str">
        <f t="shared" si="197"/>
        <v>2.0</v>
      </c>
      <c r="IA23" s="64">
        <v>3</v>
      </c>
      <c r="IB23" s="68">
        <v>3</v>
      </c>
      <c r="IC23" s="21">
        <v>7</v>
      </c>
      <c r="ID23" s="24">
        <v>5</v>
      </c>
      <c r="IE23" s="25"/>
      <c r="IF23" s="27">
        <f t="shared" si="198"/>
        <v>5.8</v>
      </c>
      <c r="IG23" s="282">
        <f t="shared" si="199"/>
        <v>5.8</v>
      </c>
      <c r="IH23" s="28" t="str">
        <f t="shared" si="227"/>
        <v>5.8</v>
      </c>
      <c r="II23" s="283" t="str">
        <f t="shared" si="200"/>
        <v>C</v>
      </c>
      <c r="IJ23" s="281">
        <f t="shared" si="201"/>
        <v>2</v>
      </c>
      <c r="IK23" s="44" t="str">
        <f t="shared" si="202"/>
        <v>2.0</v>
      </c>
      <c r="IL23" s="64">
        <v>1</v>
      </c>
      <c r="IM23" s="68">
        <v>1</v>
      </c>
      <c r="IN23" s="21">
        <v>7.3</v>
      </c>
      <c r="IO23" s="24">
        <v>5</v>
      </c>
      <c r="IP23" s="25"/>
      <c r="IQ23" s="27">
        <f t="shared" si="203"/>
        <v>5.9</v>
      </c>
      <c r="IR23" s="28">
        <f t="shared" si="204"/>
        <v>5.9</v>
      </c>
      <c r="IS23" s="26" t="str">
        <f t="shared" si="205"/>
        <v>5.9</v>
      </c>
      <c r="IT23" s="32" t="str">
        <f t="shared" si="206"/>
        <v>C</v>
      </c>
      <c r="IU23" s="30">
        <f t="shared" si="207"/>
        <v>2</v>
      </c>
      <c r="IV23" s="37" t="str">
        <f t="shared" si="208"/>
        <v>2.0</v>
      </c>
      <c r="IW23" s="64">
        <v>2</v>
      </c>
      <c r="IX23" s="68">
        <v>2</v>
      </c>
      <c r="IY23" s="21">
        <v>6.2</v>
      </c>
      <c r="IZ23" s="24">
        <v>6</v>
      </c>
      <c r="JA23" s="25"/>
      <c r="JB23" s="19">
        <f t="shared" si="152"/>
        <v>6.1</v>
      </c>
      <c r="JC23" s="26">
        <f t="shared" si="153"/>
        <v>6.1</v>
      </c>
      <c r="JD23" s="26" t="str">
        <f t="shared" si="154"/>
        <v>6.1</v>
      </c>
      <c r="JE23" s="32" t="str">
        <f t="shared" si="155"/>
        <v>C</v>
      </c>
      <c r="JF23" s="30">
        <f t="shared" si="156"/>
        <v>2</v>
      </c>
      <c r="JG23" s="37" t="str">
        <f t="shared" si="157"/>
        <v>2.0</v>
      </c>
      <c r="JH23" s="64">
        <v>2</v>
      </c>
      <c r="JI23" s="68">
        <v>2</v>
      </c>
      <c r="JJ23" s="98">
        <v>5.6</v>
      </c>
      <c r="JK23" s="99">
        <v>7</v>
      </c>
      <c r="JL23" s="187"/>
      <c r="JM23" s="19">
        <f t="shared" si="158"/>
        <v>6.4</v>
      </c>
      <c r="JN23" s="26">
        <f t="shared" si="159"/>
        <v>6.4</v>
      </c>
      <c r="JO23" s="26" t="str">
        <f t="shared" si="160"/>
        <v>6.4</v>
      </c>
      <c r="JP23" s="32" t="str">
        <f t="shared" si="161"/>
        <v>C</v>
      </c>
      <c r="JQ23" s="30">
        <f t="shared" si="162"/>
        <v>2</v>
      </c>
      <c r="JR23" s="37" t="str">
        <f t="shared" si="163"/>
        <v>2.0</v>
      </c>
      <c r="JS23" s="64">
        <v>1</v>
      </c>
      <c r="JT23" s="68">
        <v>1</v>
      </c>
      <c r="JU23" s="98">
        <v>7.7</v>
      </c>
      <c r="JV23" s="99">
        <v>8</v>
      </c>
      <c r="JW23" s="187"/>
      <c r="JX23" s="27">
        <f t="shared" si="26"/>
        <v>7.9</v>
      </c>
      <c r="JY23" s="28">
        <f t="shared" si="27"/>
        <v>7.9</v>
      </c>
      <c r="JZ23" s="26" t="str">
        <f t="shared" si="164"/>
        <v>7.9</v>
      </c>
      <c r="KA23" s="32" t="str">
        <f t="shared" si="28"/>
        <v>B</v>
      </c>
      <c r="KB23" s="30">
        <f t="shared" si="29"/>
        <v>3</v>
      </c>
      <c r="KC23" s="37" t="str">
        <f t="shared" si="30"/>
        <v>3.0</v>
      </c>
      <c r="KD23" s="64">
        <v>2</v>
      </c>
      <c r="KE23" s="68">
        <v>2</v>
      </c>
      <c r="KF23" s="21">
        <v>7</v>
      </c>
      <c r="KG23" s="24">
        <v>7</v>
      </c>
      <c r="KH23" s="25"/>
      <c r="KI23" s="27">
        <f t="shared" si="31"/>
        <v>7</v>
      </c>
      <c r="KJ23" s="28">
        <f t="shared" si="32"/>
        <v>7</v>
      </c>
      <c r="KK23" s="26" t="str">
        <f t="shared" si="165"/>
        <v>7.0</v>
      </c>
      <c r="KL23" s="32" t="str">
        <f t="shared" si="33"/>
        <v>B</v>
      </c>
      <c r="KM23" s="30">
        <f t="shared" si="34"/>
        <v>3</v>
      </c>
      <c r="KN23" s="37" t="str">
        <f t="shared" si="35"/>
        <v>3.0</v>
      </c>
      <c r="KO23" s="64">
        <v>2</v>
      </c>
      <c r="KP23" s="68">
        <v>2</v>
      </c>
      <c r="KQ23" s="98">
        <v>7.2</v>
      </c>
      <c r="KR23" s="99">
        <v>6</v>
      </c>
      <c r="KS23" s="187"/>
      <c r="KT23" s="27">
        <f t="shared" si="36"/>
        <v>6.5</v>
      </c>
      <c r="KU23" s="28">
        <f t="shared" si="37"/>
        <v>6.5</v>
      </c>
      <c r="KV23" s="26" t="str">
        <f t="shared" si="166"/>
        <v>6.5</v>
      </c>
      <c r="KW23" s="32" t="str">
        <f t="shared" si="228"/>
        <v>C+</v>
      </c>
      <c r="KX23" s="30">
        <f t="shared" si="38"/>
        <v>2.5</v>
      </c>
      <c r="KY23" s="37" t="str">
        <f t="shared" si="39"/>
        <v>2.5</v>
      </c>
      <c r="KZ23" s="64">
        <v>2</v>
      </c>
      <c r="LA23" s="68">
        <v>2</v>
      </c>
      <c r="LB23" s="21">
        <v>7.4</v>
      </c>
      <c r="LC23" s="24">
        <v>4</v>
      </c>
      <c r="LD23" s="25"/>
      <c r="LE23" s="19">
        <f t="shared" si="209"/>
        <v>5.4</v>
      </c>
      <c r="LF23" s="26">
        <f t="shared" si="167"/>
        <v>5.4</v>
      </c>
      <c r="LG23" s="26" t="str">
        <f t="shared" si="229"/>
        <v>5.4</v>
      </c>
      <c r="LH23" s="32" t="str">
        <f t="shared" si="168"/>
        <v>D+</v>
      </c>
      <c r="LI23" s="30">
        <f t="shared" si="169"/>
        <v>1.5</v>
      </c>
      <c r="LJ23" s="37" t="str">
        <f t="shared" si="170"/>
        <v>1.5</v>
      </c>
      <c r="LK23" s="62">
        <v>3</v>
      </c>
      <c r="LL23" s="279">
        <v>3</v>
      </c>
      <c r="LM23" s="85">
        <f t="shared" si="171"/>
        <v>18</v>
      </c>
      <c r="LN23" s="86">
        <f t="shared" si="172"/>
        <v>6.2888888888888888</v>
      </c>
      <c r="LO23" s="124" t="str">
        <f t="shared" si="173"/>
        <v>6.29</v>
      </c>
      <c r="LP23" s="86">
        <f t="shared" si="174"/>
        <v>2.1944444444444446</v>
      </c>
      <c r="LQ23" s="124" t="str">
        <f t="shared" si="175"/>
        <v>2.19</v>
      </c>
      <c r="LR23" s="330" t="str">
        <f t="shared" si="176"/>
        <v>Lên lớp</v>
      </c>
      <c r="LS23" s="331">
        <f t="shared" si="177"/>
        <v>18</v>
      </c>
      <c r="LT23" s="332">
        <f t="shared" si="178"/>
        <v>6.2888888888888888</v>
      </c>
      <c r="LU23" s="332">
        <f t="shared" si="179"/>
        <v>2.1944444444444446</v>
      </c>
      <c r="LV23" s="334">
        <f t="shared" si="180"/>
        <v>55</v>
      </c>
      <c r="LW23" s="335">
        <f t="shared" si="181"/>
        <v>55</v>
      </c>
      <c r="LX23" s="336">
        <f t="shared" si="182"/>
        <v>6.3854545454545448</v>
      </c>
      <c r="LY23" s="337">
        <f t="shared" si="183"/>
        <v>2.2999999999999998</v>
      </c>
      <c r="LZ23" s="336" t="str">
        <f t="shared" si="184"/>
        <v>2.30</v>
      </c>
      <c r="MA23" s="330" t="str">
        <f t="shared" si="185"/>
        <v>Lên lớp</v>
      </c>
    </row>
    <row r="24" spans="1:339" s="233" customFormat="1" ht="18">
      <c r="A24" s="10">
        <v>23</v>
      </c>
      <c r="B24" s="76" t="s">
        <v>90</v>
      </c>
      <c r="C24" s="77" t="s">
        <v>197</v>
      </c>
      <c r="D24" s="78" t="s">
        <v>198</v>
      </c>
      <c r="E24" s="79" t="s">
        <v>199</v>
      </c>
      <c r="F24" s="50"/>
      <c r="G24" s="80" t="s">
        <v>517</v>
      </c>
      <c r="H24" s="50" t="s">
        <v>17</v>
      </c>
      <c r="I24" s="82" t="s">
        <v>547</v>
      </c>
      <c r="J24" s="82" t="s">
        <v>777</v>
      </c>
      <c r="K24" s="12">
        <v>7</v>
      </c>
      <c r="L24" s="28" t="str">
        <f t="shared" si="40"/>
        <v>7.0</v>
      </c>
      <c r="M24" s="32" t="str">
        <f t="shared" si="258"/>
        <v>B</v>
      </c>
      <c r="N24" s="39">
        <f t="shared" si="259"/>
        <v>3</v>
      </c>
      <c r="O24" s="37" t="str">
        <f t="shared" si="43"/>
        <v>3.0</v>
      </c>
      <c r="P24" s="11">
        <v>2</v>
      </c>
      <c r="Q24" s="16">
        <v>5</v>
      </c>
      <c r="R24" s="28" t="str">
        <f t="shared" si="44"/>
        <v>5.0</v>
      </c>
      <c r="S24" s="32" t="str">
        <f t="shared" si="260"/>
        <v>D+</v>
      </c>
      <c r="T24" s="39">
        <f t="shared" si="261"/>
        <v>1.5</v>
      </c>
      <c r="U24" s="37" t="str">
        <f t="shared" si="47"/>
        <v>1.5</v>
      </c>
      <c r="V24" s="11">
        <v>3</v>
      </c>
      <c r="W24" s="21">
        <v>6.8</v>
      </c>
      <c r="X24" s="24">
        <v>7</v>
      </c>
      <c r="Y24" s="25"/>
      <c r="Z24" s="27">
        <f t="shared" si="4"/>
        <v>6.9</v>
      </c>
      <c r="AA24" s="28">
        <f t="shared" si="5"/>
        <v>6.9</v>
      </c>
      <c r="AB24" s="28" t="str">
        <f t="shared" si="48"/>
        <v>6.9</v>
      </c>
      <c r="AC24" s="32" t="str">
        <f t="shared" si="49"/>
        <v>C+</v>
      </c>
      <c r="AD24" s="30">
        <f t="shared" si="214"/>
        <v>2.5</v>
      </c>
      <c r="AE24" s="37" t="str">
        <f t="shared" si="51"/>
        <v>2.5</v>
      </c>
      <c r="AF24" s="64">
        <v>4</v>
      </c>
      <c r="AG24" s="68">
        <v>4</v>
      </c>
      <c r="AH24" s="21">
        <v>7.7</v>
      </c>
      <c r="AI24" s="24">
        <v>7</v>
      </c>
      <c r="AJ24" s="25"/>
      <c r="AK24" s="27">
        <f t="shared" si="186"/>
        <v>7.3</v>
      </c>
      <c r="AL24" s="28">
        <f t="shared" si="187"/>
        <v>7.3</v>
      </c>
      <c r="AM24" s="28" t="str">
        <f t="shared" si="54"/>
        <v>7.3</v>
      </c>
      <c r="AN24" s="32" t="str">
        <f t="shared" si="231"/>
        <v>B</v>
      </c>
      <c r="AO24" s="30">
        <f t="shared" si="232"/>
        <v>3</v>
      </c>
      <c r="AP24" s="37" t="str">
        <f t="shared" si="57"/>
        <v>3.0</v>
      </c>
      <c r="AQ24" s="71">
        <v>2</v>
      </c>
      <c r="AR24" s="73">
        <v>2</v>
      </c>
      <c r="AS24" s="21">
        <v>5.8</v>
      </c>
      <c r="AT24" s="24">
        <v>5</v>
      </c>
      <c r="AU24" s="25"/>
      <c r="AV24" s="27">
        <f t="shared" si="188"/>
        <v>5.3</v>
      </c>
      <c r="AW24" s="28">
        <f t="shared" si="189"/>
        <v>5.3</v>
      </c>
      <c r="AX24" s="28" t="str">
        <f t="shared" si="60"/>
        <v>5.3</v>
      </c>
      <c r="AY24" s="32" t="str">
        <f t="shared" si="190"/>
        <v>D+</v>
      </c>
      <c r="AZ24" s="30">
        <f t="shared" si="249"/>
        <v>1.5</v>
      </c>
      <c r="BA24" s="37" t="str">
        <f t="shared" si="63"/>
        <v>1.5</v>
      </c>
      <c r="BB24" s="64">
        <v>3</v>
      </c>
      <c r="BC24" s="68">
        <v>3</v>
      </c>
      <c r="BD24" s="21">
        <v>6.2</v>
      </c>
      <c r="BE24" s="24">
        <v>4</v>
      </c>
      <c r="BF24" s="25"/>
      <c r="BG24" s="27">
        <f t="shared" si="250"/>
        <v>4.9000000000000004</v>
      </c>
      <c r="BH24" s="28">
        <f t="shared" si="251"/>
        <v>4.9000000000000004</v>
      </c>
      <c r="BI24" s="28" t="str">
        <f t="shared" si="64"/>
        <v>4.9</v>
      </c>
      <c r="BJ24" s="32" t="str">
        <f t="shared" si="252"/>
        <v>D</v>
      </c>
      <c r="BK24" s="30">
        <f t="shared" si="253"/>
        <v>1</v>
      </c>
      <c r="BL24" s="37" t="str">
        <f t="shared" si="67"/>
        <v>1.0</v>
      </c>
      <c r="BM24" s="64">
        <v>3</v>
      </c>
      <c r="BN24" s="68">
        <v>3</v>
      </c>
      <c r="BO24" s="21">
        <v>6.5</v>
      </c>
      <c r="BP24" s="24">
        <v>5</v>
      </c>
      <c r="BQ24" s="25"/>
      <c r="BR24" s="27">
        <f t="shared" si="254"/>
        <v>5.6</v>
      </c>
      <c r="BS24" s="28">
        <f t="shared" si="255"/>
        <v>5.6</v>
      </c>
      <c r="BT24" s="28" t="str">
        <f t="shared" si="68"/>
        <v>5.6</v>
      </c>
      <c r="BU24" s="32" t="str">
        <f t="shared" si="256"/>
        <v>C</v>
      </c>
      <c r="BV24" s="66">
        <f t="shared" si="257"/>
        <v>2</v>
      </c>
      <c r="BW24" s="37" t="str">
        <f t="shared" si="69"/>
        <v>2.0</v>
      </c>
      <c r="BX24" s="64">
        <v>2</v>
      </c>
      <c r="BY24" s="75">
        <v>2</v>
      </c>
      <c r="BZ24" s="21">
        <v>7.3</v>
      </c>
      <c r="CA24" s="24">
        <v>4</v>
      </c>
      <c r="CB24" s="25"/>
      <c r="CC24" s="27">
        <f t="shared" si="241"/>
        <v>5.3</v>
      </c>
      <c r="CD24" s="28">
        <f t="shared" si="242"/>
        <v>5.3</v>
      </c>
      <c r="CE24" s="28" t="str">
        <f t="shared" si="70"/>
        <v>5.3</v>
      </c>
      <c r="CF24" s="32" t="str">
        <f t="shared" si="243"/>
        <v>D+</v>
      </c>
      <c r="CG24" s="30">
        <f t="shared" si="244"/>
        <v>1.5</v>
      </c>
      <c r="CH24" s="37" t="str">
        <f t="shared" si="73"/>
        <v>1.5</v>
      </c>
      <c r="CI24" s="64">
        <v>3</v>
      </c>
      <c r="CJ24" s="68">
        <v>3</v>
      </c>
      <c r="CK24" s="85">
        <f t="shared" si="74"/>
        <v>17</v>
      </c>
      <c r="CL24" s="86">
        <f t="shared" si="16"/>
        <v>5.8764705882352946</v>
      </c>
      <c r="CM24" s="124" t="str">
        <f t="shared" si="75"/>
        <v>5.88</v>
      </c>
      <c r="CN24" s="86">
        <f t="shared" si="17"/>
        <v>1.8823529411764706</v>
      </c>
      <c r="CO24" s="124" t="str">
        <f t="shared" si="76"/>
        <v>1.88</v>
      </c>
      <c r="CP24" s="52" t="str">
        <f t="shared" si="191"/>
        <v>Lên lớp</v>
      </c>
      <c r="CQ24" s="52">
        <f t="shared" si="18"/>
        <v>17</v>
      </c>
      <c r="CR24" s="86">
        <f t="shared" si="19"/>
        <v>5.8764705882352946</v>
      </c>
      <c r="CS24" s="127" t="str">
        <f t="shared" si="77"/>
        <v>5.88</v>
      </c>
      <c r="CT24" s="86">
        <f t="shared" si="20"/>
        <v>1.8823529411764706</v>
      </c>
      <c r="CU24" s="127" t="str">
        <f t="shared" si="78"/>
        <v>1.88</v>
      </c>
      <c r="CV24" s="52" t="str">
        <f t="shared" si="230"/>
        <v>Lên lớp</v>
      </c>
      <c r="CW24" s="232">
        <v>6.2</v>
      </c>
      <c r="CX24" s="52">
        <v>3</v>
      </c>
      <c r="CY24" s="52"/>
      <c r="CZ24" s="27">
        <f t="shared" si="79"/>
        <v>4.3</v>
      </c>
      <c r="DA24" s="28">
        <f t="shared" si="80"/>
        <v>4.3</v>
      </c>
      <c r="DB24" s="29" t="str">
        <f t="shared" si="81"/>
        <v>4.3</v>
      </c>
      <c r="DC24" s="32" t="str">
        <f t="shared" si="82"/>
        <v>D</v>
      </c>
      <c r="DD24" s="30">
        <f t="shared" si="83"/>
        <v>1</v>
      </c>
      <c r="DE24" s="29" t="str">
        <f t="shared" si="84"/>
        <v>1.0</v>
      </c>
      <c r="DF24" s="71"/>
      <c r="DG24" s="203"/>
      <c r="DH24" s="229">
        <v>6</v>
      </c>
      <c r="DI24" s="230">
        <v>3</v>
      </c>
      <c r="DJ24" s="230"/>
      <c r="DK24" s="27">
        <f t="shared" si="85"/>
        <v>4.2</v>
      </c>
      <c r="DL24" s="28">
        <f t="shared" si="86"/>
        <v>4.2</v>
      </c>
      <c r="DM24" s="30" t="str">
        <f t="shared" si="87"/>
        <v>4.2</v>
      </c>
      <c r="DN24" s="32" t="str">
        <f t="shared" si="88"/>
        <v>D</v>
      </c>
      <c r="DO24" s="30">
        <f t="shared" si="89"/>
        <v>1</v>
      </c>
      <c r="DP24" s="30" t="str">
        <f t="shared" si="90"/>
        <v>1.0</v>
      </c>
      <c r="DQ24" s="71"/>
      <c r="DR24" s="203"/>
      <c r="DS24" s="204">
        <f t="shared" si="91"/>
        <v>4.25</v>
      </c>
      <c r="DT24" s="30" t="str">
        <f t="shared" si="92"/>
        <v>4.3</v>
      </c>
      <c r="DU24" s="32" t="str">
        <f t="shared" si="93"/>
        <v>D</v>
      </c>
      <c r="DV24" s="30">
        <f t="shared" si="94"/>
        <v>1</v>
      </c>
      <c r="DW24" s="30" t="str">
        <f t="shared" si="95"/>
        <v>1.0</v>
      </c>
      <c r="DX24" s="71">
        <v>3</v>
      </c>
      <c r="DY24" s="203">
        <v>3</v>
      </c>
      <c r="DZ24" s="232">
        <v>3.4</v>
      </c>
      <c r="EA24" s="52"/>
      <c r="EB24" s="52"/>
      <c r="EC24" s="27">
        <f t="shared" si="96"/>
        <v>1.4</v>
      </c>
      <c r="ED24" s="28">
        <f t="shared" si="97"/>
        <v>1.4</v>
      </c>
      <c r="EE24" s="29" t="str">
        <f t="shared" si="98"/>
        <v>1.4</v>
      </c>
      <c r="EF24" s="32" t="str">
        <f t="shared" si="99"/>
        <v>F</v>
      </c>
      <c r="EG24" s="29">
        <f t="shared" si="100"/>
        <v>0</v>
      </c>
      <c r="EH24" s="29" t="str">
        <f t="shared" si="101"/>
        <v>0.0</v>
      </c>
      <c r="EI24" s="71">
        <v>3</v>
      </c>
      <c r="EJ24" s="203"/>
      <c r="EK24" s="234">
        <v>6.3</v>
      </c>
      <c r="EL24" s="230">
        <v>2</v>
      </c>
      <c r="EM24" s="52">
        <v>5</v>
      </c>
      <c r="EN24" s="27">
        <f t="shared" si="102"/>
        <v>3.7</v>
      </c>
      <c r="EO24" s="28">
        <f t="shared" si="103"/>
        <v>5.5</v>
      </c>
      <c r="EP24" s="29" t="str">
        <f t="shared" si="104"/>
        <v>5.5</v>
      </c>
      <c r="EQ24" s="32" t="str">
        <f t="shared" si="105"/>
        <v>C</v>
      </c>
      <c r="ER24" s="30">
        <f t="shared" si="106"/>
        <v>2</v>
      </c>
      <c r="ES24" s="29" t="str">
        <f t="shared" si="107"/>
        <v>2.0</v>
      </c>
      <c r="ET24" s="71">
        <v>3</v>
      </c>
      <c r="EU24" s="203">
        <v>3</v>
      </c>
      <c r="EV24" s="232">
        <v>6.2</v>
      </c>
      <c r="EW24" s="52">
        <v>6</v>
      </c>
      <c r="EX24" s="52"/>
      <c r="EY24" s="27">
        <f t="shared" si="108"/>
        <v>6.1</v>
      </c>
      <c r="EZ24" s="28">
        <f t="shared" si="109"/>
        <v>6.1</v>
      </c>
      <c r="FA24" s="29" t="str">
        <f t="shared" si="110"/>
        <v>6.1</v>
      </c>
      <c r="FB24" s="32" t="str">
        <f t="shared" si="111"/>
        <v>C</v>
      </c>
      <c r="FC24" s="30">
        <f t="shared" si="112"/>
        <v>2</v>
      </c>
      <c r="FD24" s="29" t="str">
        <f t="shared" si="113"/>
        <v>2.0</v>
      </c>
      <c r="FE24" s="71">
        <v>2</v>
      </c>
      <c r="FF24" s="203">
        <v>2</v>
      </c>
      <c r="FG24" s="234">
        <v>6.7</v>
      </c>
      <c r="FH24" s="230"/>
      <c r="FI24" s="230">
        <v>0</v>
      </c>
      <c r="FJ24" s="27">
        <f t="shared" si="114"/>
        <v>2.7</v>
      </c>
      <c r="FK24" s="28">
        <f t="shared" si="115"/>
        <v>2.7</v>
      </c>
      <c r="FL24" s="29" t="str">
        <f t="shared" si="116"/>
        <v>2.7</v>
      </c>
      <c r="FM24" s="32" t="str">
        <f t="shared" si="117"/>
        <v>F</v>
      </c>
      <c r="FN24" s="30">
        <f t="shared" si="118"/>
        <v>0</v>
      </c>
      <c r="FO24" s="29" t="str">
        <f t="shared" si="119"/>
        <v>0.0</v>
      </c>
      <c r="FP24" s="71">
        <v>3</v>
      </c>
      <c r="FQ24" s="203"/>
      <c r="FR24" s="229">
        <v>8.3000000000000007</v>
      </c>
      <c r="FS24" s="52">
        <v>8</v>
      </c>
      <c r="FT24" s="52"/>
      <c r="FU24" s="27">
        <f t="shared" si="120"/>
        <v>8.1</v>
      </c>
      <c r="FV24" s="28">
        <f t="shared" si="121"/>
        <v>8.1</v>
      </c>
      <c r="FW24" s="29" t="str">
        <f t="shared" si="122"/>
        <v>8.1</v>
      </c>
      <c r="FX24" s="32" t="str">
        <f t="shared" si="123"/>
        <v>B+</v>
      </c>
      <c r="FY24" s="30">
        <f t="shared" si="124"/>
        <v>3.5</v>
      </c>
      <c r="FZ24" s="29" t="str">
        <f t="shared" si="125"/>
        <v>3.5</v>
      </c>
      <c r="GA24" s="71">
        <v>2</v>
      </c>
      <c r="GB24" s="203">
        <v>2</v>
      </c>
      <c r="GC24" s="232">
        <v>6.7</v>
      </c>
      <c r="GD24" s="52">
        <v>6</v>
      </c>
      <c r="GE24" s="52"/>
      <c r="GF24" s="27">
        <f t="shared" si="126"/>
        <v>6.3</v>
      </c>
      <c r="GG24" s="28">
        <f t="shared" si="127"/>
        <v>6.3</v>
      </c>
      <c r="GH24" s="29" t="str">
        <f t="shared" si="128"/>
        <v>6.3</v>
      </c>
      <c r="GI24" s="32" t="str">
        <f t="shared" si="129"/>
        <v>C</v>
      </c>
      <c r="GJ24" s="30">
        <f t="shared" si="130"/>
        <v>2</v>
      </c>
      <c r="GK24" s="29" t="str">
        <f t="shared" si="131"/>
        <v>2.0</v>
      </c>
      <c r="GL24" s="71">
        <v>2</v>
      </c>
      <c r="GM24" s="203">
        <v>2</v>
      </c>
      <c r="GN24" s="232">
        <v>5.3</v>
      </c>
      <c r="GO24" s="52">
        <v>8</v>
      </c>
      <c r="GP24" s="52"/>
      <c r="GQ24" s="27">
        <f t="shared" si="132"/>
        <v>6.9</v>
      </c>
      <c r="GR24" s="28">
        <f t="shared" si="133"/>
        <v>6.9</v>
      </c>
      <c r="GS24" s="29" t="str">
        <f t="shared" si="192"/>
        <v>6.9</v>
      </c>
      <c r="GT24" s="32" t="str">
        <f t="shared" si="134"/>
        <v>C+</v>
      </c>
      <c r="GU24" s="30">
        <f t="shared" si="135"/>
        <v>2.5</v>
      </c>
      <c r="GV24" s="29" t="str">
        <f t="shared" si="136"/>
        <v>2.5</v>
      </c>
      <c r="GW24" s="71">
        <v>2</v>
      </c>
      <c r="GX24" s="203">
        <v>2</v>
      </c>
      <c r="GY24" s="85">
        <f t="shared" si="137"/>
        <v>20</v>
      </c>
      <c r="GZ24" s="86">
        <f t="shared" si="138"/>
        <v>4.8174999999999999</v>
      </c>
      <c r="HA24" s="124" t="str">
        <f t="shared" si="139"/>
        <v>4.82</v>
      </c>
      <c r="HB24" s="86">
        <f t="shared" si="140"/>
        <v>1.45</v>
      </c>
      <c r="HC24" s="124" t="str">
        <f t="shared" si="141"/>
        <v>1.45</v>
      </c>
      <c r="HD24" s="52" t="str">
        <f t="shared" si="142"/>
        <v>Lên lớp</v>
      </c>
      <c r="HE24" s="52">
        <f t="shared" si="143"/>
        <v>14</v>
      </c>
      <c r="HF24" s="86">
        <f t="shared" si="144"/>
        <v>6.0035714285714281</v>
      </c>
      <c r="HG24" s="127" t="str">
        <f t="shared" si="145"/>
        <v>6.00</v>
      </c>
      <c r="HH24" s="86">
        <f t="shared" si="146"/>
        <v>2.0714285714285716</v>
      </c>
      <c r="HI24" s="127" t="str">
        <f t="shared" si="147"/>
        <v>2.07</v>
      </c>
      <c r="HJ24" s="227">
        <f t="shared" si="148"/>
        <v>37</v>
      </c>
      <c r="HK24" s="58">
        <f t="shared" si="149"/>
        <v>31</v>
      </c>
      <c r="HL24" s="228">
        <f t="shared" si="23"/>
        <v>5.9338709677419352</v>
      </c>
      <c r="HM24" s="127" t="str">
        <f t="shared" si="150"/>
        <v>5.93</v>
      </c>
      <c r="HN24" s="228">
        <f t="shared" si="24"/>
        <v>1.967741935483871</v>
      </c>
      <c r="HO24" s="127" t="str">
        <f t="shared" si="151"/>
        <v>1.97</v>
      </c>
      <c r="HP24" s="52" t="str">
        <f t="shared" si="25"/>
        <v>Lên lớp</v>
      </c>
      <c r="HQ24" s="58" t="s">
        <v>986</v>
      </c>
      <c r="HR24" s="21">
        <v>6.4</v>
      </c>
      <c r="HS24" s="24">
        <v>4</v>
      </c>
      <c r="HT24" s="25"/>
      <c r="HU24" s="27">
        <f t="shared" si="193"/>
        <v>5</v>
      </c>
      <c r="HV24" s="282">
        <f t="shared" si="194"/>
        <v>5</v>
      </c>
      <c r="HW24" s="26" t="str">
        <f t="shared" si="226"/>
        <v>5.0</v>
      </c>
      <c r="HX24" s="283" t="str">
        <f t="shared" si="195"/>
        <v>D+</v>
      </c>
      <c r="HY24" s="281">
        <f t="shared" si="196"/>
        <v>1.5</v>
      </c>
      <c r="HZ24" s="44" t="str">
        <f t="shared" si="197"/>
        <v>1.5</v>
      </c>
      <c r="IA24" s="64">
        <v>3</v>
      </c>
      <c r="IB24" s="68">
        <v>3</v>
      </c>
      <c r="IC24" s="21">
        <v>7</v>
      </c>
      <c r="ID24" s="24">
        <v>4</v>
      </c>
      <c r="IE24" s="25"/>
      <c r="IF24" s="27">
        <f t="shared" si="198"/>
        <v>5.2</v>
      </c>
      <c r="IG24" s="282">
        <f t="shared" si="199"/>
        <v>5.2</v>
      </c>
      <c r="IH24" s="26" t="str">
        <f t="shared" si="227"/>
        <v>5.2</v>
      </c>
      <c r="II24" s="283" t="str">
        <f t="shared" si="200"/>
        <v>D+</v>
      </c>
      <c r="IJ24" s="281">
        <f t="shared" si="201"/>
        <v>1.5</v>
      </c>
      <c r="IK24" s="44" t="str">
        <f t="shared" si="202"/>
        <v>1.5</v>
      </c>
      <c r="IL24" s="64">
        <v>1</v>
      </c>
      <c r="IM24" s="68">
        <v>1</v>
      </c>
      <c r="IN24" s="21">
        <v>7</v>
      </c>
      <c r="IO24" s="24">
        <v>5</v>
      </c>
      <c r="IP24" s="25"/>
      <c r="IQ24" s="27">
        <f t="shared" si="203"/>
        <v>5.8</v>
      </c>
      <c r="IR24" s="28">
        <f t="shared" si="204"/>
        <v>5.8</v>
      </c>
      <c r="IS24" s="28" t="str">
        <f t="shared" si="205"/>
        <v>5.8</v>
      </c>
      <c r="IT24" s="32" t="str">
        <f t="shared" si="206"/>
        <v>C</v>
      </c>
      <c r="IU24" s="30">
        <f t="shared" si="207"/>
        <v>2</v>
      </c>
      <c r="IV24" s="37" t="str">
        <f t="shared" si="208"/>
        <v>2.0</v>
      </c>
      <c r="IW24" s="64">
        <v>2</v>
      </c>
      <c r="IX24" s="68">
        <v>2</v>
      </c>
      <c r="IY24" s="21">
        <v>5.6</v>
      </c>
      <c r="IZ24" s="24">
        <v>7</v>
      </c>
      <c r="JA24" s="25"/>
      <c r="JB24" s="19">
        <f t="shared" si="152"/>
        <v>6.4</v>
      </c>
      <c r="JC24" s="26">
        <f t="shared" si="153"/>
        <v>6.4</v>
      </c>
      <c r="JD24" s="26" t="str">
        <f t="shared" si="154"/>
        <v>6.4</v>
      </c>
      <c r="JE24" s="32" t="str">
        <f t="shared" si="155"/>
        <v>C</v>
      </c>
      <c r="JF24" s="30">
        <f t="shared" si="156"/>
        <v>2</v>
      </c>
      <c r="JG24" s="37" t="str">
        <f t="shared" si="157"/>
        <v>2.0</v>
      </c>
      <c r="JH24" s="64">
        <v>2</v>
      </c>
      <c r="JI24" s="68">
        <v>2</v>
      </c>
      <c r="JJ24" s="96">
        <v>3.4</v>
      </c>
      <c r="JK24" s="106"/>
      <c r="JL24" s="285"/>
      <c r="JM24" s="19">
        <f t="shared" si="158"/>
        <v>1.4</v>
      </c>
      <c r="JN24" s="26">
        <f t="shared" si="159"/>
        <v>1.4</v>
      </c>
      <c r="JO24" s="26" t="str">
        <f t="shared" si="160"/>
        <v>1.4</v>
      </c>
      <c r="JP24" s="32" t="str">
        <f t="shared" si="161"/>
        <v>F</v>
      </c>
      <c r="JQ24" s="30">
        <f t="shared" si="162"/>
        <v>0</v>
      </c>
      <c r="JR24" s="37" t="str">
        <f t="shared" si="163"/>
        <v>0.0</v>
      </c>
      <c r="JS24" s="64">
        <v>1</v>
      </c>
      <c r="JT24" s="68"/>
      <c r="JU24" s="98">
        <v>8</v>
      </c>
      <c r="JV24" s="99">
        <v>4</v>
      </c>
      <c r="JW24" s="187"/>
      <c r="JX24" s="27">
        <f t="shared" si="26"/>
        <v>5.6</v>
      </c>
      <c r="JY24" s="28">
        <f t="shared" si="27"/>
        <v>5.6</v>
      </c>
      <c r="JZ24" s="26" t="str">
        <f t="shared" si="164"/>
        <v>5.6</v>
      </c>
      <c r="KA24" s="32" t="str">
        <f t="shared" si="28"/>
        <v>C</v>
      </c>
      <c r="KB24" s="30">
        <f t="shared" si="29"/>
        <v>2</v>
      </c>
      <c r="KC24" s="37" t="str">
        <f t="shared" si="30"/>
        <v>2.0</v>
      </c>
      <c r="KD24" s="64">
        <v>2</v>
      </c>
      <c r="KE24" s="68">
        <v>2</v>
      </c>
      <c r="KF24" s="21">
        <v>5.8</v>
      </c>
      <c r="KG24" s="24">
        <v>4</v>
      </c>
      <c r="KH24" s="25"/>
      <c r="KI24" s="27">
        <f t="shared" si="31"/>
        <v>4.7</v>
      </c>
      <c r="KJ24" s="28">
        <f t="shared" si="32"/>
        <v>4.7</v>
      </c>
      <c r="KK24" s="26" t="str">
        <f t="shared" si="165"/>
        <v>4.7</v>
      </c>
      <c r="KL24" s="32" t="str">
        <f t="shared" si="33"/>
        <v>D</v>
      </c>
      <c r="KM24" s="30">
        <f t="shared" si="34"/>
        <v>1</v>
      </c>
      <c r="KN24" s="37" t="str">
        <f t="shared" si="35"/>
        <v>1.0</v>
      </c>
      <c r="KO24" s="64">
        <v>2</v>
      </c>
      <c r="KP24" s="68">
        <v>2</v>
      </c>
      <c r="KQ24" s="98">
        <v>5.6</v>
      </c>
      <c r="KR24" s="99">
        <v>4</v>
      </c>
      <c r="KS24" s="187"/>
      <c r="KT24" s="19">
        <f t="shared" si="36"/>
        <v>4.5999999999999996</v>
      </c>
      <c r="KU24" s="26">
        <f t="shared" si="37"/>
        <v>4.5999999999999996</v>
      </c>
      <c r="KV24" s="26" t="str">
        <f t="shared" si="166"/>
        <v>4.6</v>
      </c>
      <c r="KW24" s="32" t="str">
        <f t="shared" si="228"/>
        <v>D</v>
      </c>
      <c r="KX24" s="30">
        <f t="shared" si="38"/>
        <v>1</v>
      </c>
      <c r="KY24" s="37" t="str">
        <f t="shared" si="39"/>
        <v>1.0</v>
      </c>
      <c r="KZ24" s="64">
        <v>2</v>
      </c>
      <c r="LA24" s="68">
        <v>2</v>
      </c>
      <c r="LB24" s="21">
        <v>6.6</v>
      </c>
      <c r="LC24" s="24">
        <v>3</v>
      </c>
      <c r="LD24" s="25"/>
      <c r="LE24" s="27">
        <f t="shared" si="209"/>
        <v>4.4000000000000004</v>
      </c>
      <c r="LF24" s="28">
        <f t="shared" si="167"/>
        <v>4.4000000000000004</v>
      </c>
      <c r="LG24" s="28" t="str">
        <f t="shared" si="229"/>
        <v>4.4</v>
      </c>
      <c r="LH24" s="32" t="str">
        <f t="shared" si="168"/>
        <v>D</v>
      </c>
      <c r="LI24" s="30">
        <f t="shared" si="169"/>
        <v>1</v>
      </c>
      <c r="LJ24" s="37" t="str">
        <f t="shared" si="170"/>
        <v>1.0</v>
      </c>
      <c r="LK24" s="62">
        <v>3</v>
      </c>
      <c r="LL24" s="279">
        <v>3</v>
      </c>
      <c r="LM24" s="85">
        <f t="shared" si="171"/>
        <v>18</v>
      </c>
      <c r="LN24" s="86">
        <f t="shared" si="172"/>
        <v>4.9444444444444455</v>
      </c>
      <c r="LO24" s="124" t="str">
        <f t="shared" si="173"/>
        <v>4.94</v>
      </c>
      <c r="LP24" s="86">
        <f t="shared" si="174"/>
        <v>1.3888888888888888</v>
      </c>
      <c r="LQ24" s="124" t="str">
        <f t="shared" si="175"/>
        <v>1.39</v>
      </c>
      <c r="LR24" s="330" t="str">
        <f t="shared" si="176"/>
        <v>Lên lớp</v>
      </c>
      <c r="LS24" s="331">
        <f t="shared" si="177"/>
        <v>17</v>
      </c>
      <c r="LT24" s="332">
        <f t="shared" si="178"/>
        <v>5.1529411764705886</v>
      </c>
      <c r="LU24" s="332">
        <f t="shared" si="179"/>
        <v>1.4705882352941178</v>
      </c>
      <c r="LV24" s="334">
        <f t="shared" si="180"/>
        <v>55</v>
      </c>
      <c r="LW24" s="335">
        <f t="shared" si="181"/>
        <v>48</v>
      </c>
      <c r="LX24" s="336">
        <f t="shared" si="182"/>
        <v>5.6572916666666666</v>
      </c>
      <c r="LY24" s="337">
        <f t="shared" si="183"/>
        <v>1.7916666666666667</v>
      </c>
      <c r="LZ24" s="336" t="str">
        <f t="shared" si="184"/>
        <v>1.79</v>
      </c>
      <c r="MA24" s="330" t="str">
        <f t="shared" si="185"/>
        <v>Lên lớp</v>
      </c>
    </row>
    <row r="25" spans="1:339" s="233" customFormat="1" ht="18">
      <c r="A25" s="10">
        <v>24</v>
      </c>
      <c r="B25" s="76" t="s">
        <v>90</v>
      </c>
      <c r="C25" s="77" t="s">
        <v>200</v>
      </c>
      <c r="D25" s="78" t="s">
        <v>73</v>
      </c>
      <c r="E25" s="79" t="s">
        <v>201</v>
      </c>
      <c r="F25" s="50"/>
      <c r="G25" s="80" t="s">
        <v>518</v>
      </c>
      <c r="H25" s="50" t="s">
        <v>17</v>
      </c>
      <c r="I25" s="82" t="s">
        <v>548</v>
      </c>
      <c r="J25" s="82" t="s">
        <v>779</v>
      </c>
      <c r="K25" s="12">
        <v>6.8</v>
      </c>
      <c r="L25" s="28" t="str">
        <f t="shared" si="40"/>
        <v>6.8</v>
      </c>
      <c r="M25" s="32" t="str">
        <f t="shared" si="258"/>
        <v>C+</v>
      </c>
      <c r="N25" s="39">
        <f t="shared" si="259"/>
        <v>2.5</v>
      </c>
      <c r="O25" s="37" t="str">
        <f t="shared" si="43"/>
        <v>2.5</v>
      </c>
      <c r="P25" s="11">
        <v>2</v>
      </c>
      <c r="Q25" s="16">
        <v>6</v>
      </c>
      <c r="R25" s="28" t="str">
        <f t="shared" si="44"/>
        <v>6.0</v>
      </c>
      <c r="S25" s="32" t="str">
        <f t="shared" si="260"/>
        <v>C</v>
      </c>
      <c r="T25" s="39">
        <f t="shared" si="261"/>
        <v>2</v>
      </c>
      <c r="U25" s="37" t="str">
        <f t="shared" si="47"/>
        <v>2.0</v>
      </c>
      <c r="V25" s="11">
        <v>3</v>
      </c>
      <c r="W25" s="21">
        <v>7.3</v>
      </c>
      <c r="X25" s="24">
        <v>5</v>
      </c>
      <c r="Y25" s="25"/>
      <c r="Z25" s="27">
        <f t="shared" si="4"/>
        <v>5.9</v>
      </c>
      <c r="AA25" s="28">
        <f t="shared" si="5"/>
        <v>5.9</v>
      </c>
      <c r="AB25" s="28" t="str">
        <f t="shared" si="48"/>
        <v>5.9</v>
      </c>
      <c r="AC25" s="32" t="str">
        <f t="shared" si="49"/>
        <v>C</v>
      </c>
      <c r="AD25" s="30">
        <f t="shared" si="214"/>
        <v>2</v>
      </c>
      <c r="AE25" s="37" t="str">
        <f t="shared" si="51"/>
        <v>2.0</v>
      </c>
      <c r="AF25" s="64">
        <v>4</v>
      </c>
      <c r="AG25" s="68">
        <v>4</v>
      </c>
      <c r="AH25" s="21">
        <v>9</v>
      </c>
      <c r="AI25" s="24">
        <v>6</v>
      </c>
      <c r="AJ25" s="25"/>
      <c r="AK25" s="27">
        <f t="shared" si="186"/>
        <v>7.2</v>
      </c>
      <c r="AL25" s="28">
        <f t="shared" si="187"/>
        <v>7.2</v>
      </c>
      <c r="AM25" s="28" t="str">
        <f t="shared" si="54"/>
        <v>7.2</v>
      </c>
      <c r="AN25" s="32" t="str">
        <f t="shared" si="231"/>
        <v>B</v>
      </c>
      <c r="AO25" s="30">
        <f t="shared" si="232"/>
        <v>3</v>
      </c>
      <c r="AP25" s="37" t="str">
        <f t="shared" si="57"/>
        <v>3.0</v>
      </c>
      <c r="AQ25" s="71">
        <v>2</v>
      </c>
      <c r="AR25" s="73">
        <v>2</v>
      </c>
      <c r="AS25" s="21">
        <v>7.5</v>
      </c>
      <c r="AT25" s="24">
        <v>4</v>
      </c>
      <c r="AU25" s="25"/>
      <c r="AV25" s="27">
        <f t="shared" si="188"/>
        <v>5.4</v>
      </c>
      <c r="AW25" s="28">
        <f t="shared" si="189"/>
        <v>5.4</v>
      </c>
      <c r="AX25" s="28" t="str">
        <f t="shared" si="60"/>
        <v>5.4</v>
      </c>
      <c r="AY25" s="32" t="str">
        <f t="shared" si="190"/>
        <v>D+</v>
      </c>
      <c r="AZ25" s="30">
        <f t="shared" si="249"/>
        <v>1.5</v>
      </c>
      <c r="BA25" s="37" t="str">
        <f t="shared" si="63"/>
        <v>1.5</v>
      </c>
      <c r="BB25" s="64">
        <v>3</v>
      </c>
      <c r="BC25" s="68">
        <v>3</v>
      </c>
      <c r="BD25" s="21">
        <v>6.6</v>
      </c>
      <c r="BE25" s="24">
        <v>4</v>
      </c>
      <c r="BF25" s="25"/>
      <c r="BG25" s="27">
        <f t="shared" si="250"/>
        <v>5</v>
      </c>
      <c r="BH25" s="28">
        <f t="shared" si="251"/>
        <v>5</v>
      </c>
      <c r="BI25" s="28" t="str">
        <f t="shared" si="64"/>
        <v>5.0</v>
      </c>
      <c r="BJ25" s="32" t="str">
        <f t="shared" si="252"/>
        <v>D+</v>
      </c>
      <c r="BK25" s="30">
        <f t="shared" si="253"/>
        <v>1.5</v>
      </c>
      <c r="BL25" s="37" t="str">
        <f t="shared" si="67"/>
        <v>1.5</v>
      </c>
      <c r="BM25" s="64">
        <v>3</v>
      </c>
      <c r="BN25" s="68">
        <v>3</v>
      </c>
      <c r="BO25" s="21">
        <v>7.8</v>
      </c>
      <c r="BP25" s="24">
        <v>6</v>
      </c>
      <c r="BQ25" s="25"/>
      <c r="BR25" s="27">
        <f t="shared" si="254"/>
        <v>6.7</v>
      </c>
      <c r="BS25" s="28">
        <f t="shared" si="255"/>
        <v>6.7</v>
      </c>
      <c r="BT25" s="28" t="str">
        <f t="shared" si="68"/>
        <v>6.7</v>
      </c>
      <c r="BU25" s="32" t="str">
        <f t="shared" si="256"/>
        <v>C+</v>
      </c>
      <c r="BV25" s="66">
        <f t="shared" si="257"/>
        <v>2.5</v>
      </c>
      <c r="BW25" s="37" t="str">
        <f t="shared" si="69"/>
        <v>2.5</v>
      </c>
      <c r="BX25" s="64">
        <v>2</v>
      </c>
      <c r="BY25" s="75">
        <v>2</v>
      </c>
      <c r="BZ25" s="21">
        <v>7.3</v>
      </c>
      <c r="CA25" s="24">
        <v>5</v>
      </c>
      <c r="CB25" s="25"/>
      <c r="CC25" s="27">
        <f t="shared" si="241"/>
        <v>5.9</v>
      </c>
      <c r="CD25" s="28">
        <f t="shared" si="242"/>
        <v>5.9</v>
      </c>
      <c r="CE25" s="28" t="str">
        <f t="shared" si="70"/>
        <v>5.9</v>
      </c>
      <c r="CF25" s="32" t="str">
        <f t="shared" si="243"/>
        <v>C</v>
      </c>
      <c r="CG25" s="30">
        <f t="shared" si="244"/>
        <v>2</v>
      </c>
      <c r="CH25" s="37" t="str">
        <f t="shared" si="73"/>
        <v>2.0</v>
      </c>
      <c r="CI25" s="64">
        <v>3</v>
      </c>
      <c r="CJ25" s="68">
        <v>3</v>
      </c>
      <c r="CK25" s="85">
        <f t="shared" si="74"/>
        <v>17</v>
      </c>
      <c r="CL25" s="86">
        <f t="shared" si="16"/>
        <v>5.9</v>
      </c>
      <c r="CM25" s="124" t="str">
        <f t="shared" si="75"/>
        <v>5.90</v>
      </c>
      <c r="CN25" s="86">
        <f t="shared" si="17"/>
        <v>2</v>
      </c>
      <c r="CO25" s="124" t="str">
        <f t="shared" si="76"/>
        <v>2.00</v>
      </c>
      <c r="CP25" s="52" t="str">
        <f t="shared" si="191"/>
        <v>Lên lớp</v>
      </c>
      <c r="CQ25" s="52">
        <f t="shared" si="18"/>
        <v>17</v>
      </c>
      <c r="CR25" s="86">
        <f t="shared" si="19"/>
        <v>5.9</v>
      </c>
      <c r="CS25" s="127" t="str">
        <f t="shared" si="77"/>
        <v>5.90</v>
      </c>
      <c r="CT25" s="86">
        <f t="shared" si="20"/>
        <v>2</v>
      </c>
      <c r="CU25" s="127" t="str">
        <f t="shared" si="78"/>
        <v>2.00</v>
      </c>
      <c r="CV25" s="52" t="str">
        <f t="shared" si="230"/>
        <v>Lên lớp</v>
      </c>
      <c r="CW25" s="232">
        <v>7.2</v>
      </c>
      <c r="CX25" s="52">
        <v>4</v>
      </c>
      <c r="CY25" s="52"/>
      <c r="CZ25" s="27">
        <f t="shared" si="79"/>
        <v>5.3</v>
      </c>
      <c r="DA25" s="28">
        <f t="shared" si="80"/>
        <v>5.3</v>
      </c>
      <c r="DB25" s="29" t="str">
        <f t="shared" si="81"/>
        <v>5.3</v>
      </c>
      <c r="DC25" s="32" t="str">
        <f t="shared" si="82"/>
        <v>D+</v>
      </c>
      <c r="DD25" s="30">
        <f t="shared" si="83"/>
        <v>1.5</v>
      </c>
      <c r="DE25" s="29" t="str">
        <f t="shared" si="84"/>
        <v>1.5</v>
      </c>
      <c r="DF25" s="71"/>
      <c r="DG25" s="203"/>
      <c r="DH25" s="229">
        <v>6.8</v>
      </c>
      <c r="DI25" s="230">
        <v>8</v>
      </c>
      <c r="DJ25" s="230"/>
      <c r="DK25" s="27">
        <f t="shared" si="85"/>
        <v>7.5</v>
      </c>
      <c r="DL25" s="28">
        <f t="shared" si="86"/>
        <v>7.5</v>
      </c>
      <c r="DM25" s="30" t="str">
        <f t="shared" si="87"/>
        <v>7.5</v>
      </c>
      <c r="DN25" s="32" t="str">
        <f t="shared" si="88"/>
        <v>B</v>
      </c>
      <c r="DO25" s="30">
        <f t="shared" si="89"/>
        <v>3</v>
      </c>
      <c r="DP25" s="30" t="str">
        <f t="shared" si="90"/>
        <v>3.0</v>
      </c>
      <c r="DQ25" s="71"/>
      <c r="DR25" s="203"/>
      <c r="DS25" s="204">
        <f t="shared" si="91"/>
        <v>6.4</v>
      </c>
      <c r="DT25" s="30" t="str">
        <f t="shared" si="92"/>
        <v>6.4</v>
      </c>
      <c r="DU25" s="32" t="str">
        <f t="shared" si="93"/>
        <v>C</v>
      </c>
      <c r="DV25" s="30">
        <f t="shared" si="94"/>
        <v>2</v>
      </c>
      <c r="DW25" s="30" t="str">
        <f t="shared" si="95"/>
        <v>2.0</v>
      </c>
      <c r="DX25" s="71">
        <v>3</v>
      </c>
      <c r="DY25" s="203">
        <v>3</v>
      </c>
      <c r="DZ25" s="232">
        <v>6.1</v>
      </c>
      <c r="EA25" s="52">
        <v>5</v>
      </c>
      <c r="EB25" s="52"/>
      <c r="EC25" s="27">
        <f t="shared" si="96"/>
        <v>5.4</v>
      </c>
      <c r="ED25" s="28">
        <f t="shared" si="97"/>
        <v>5.4</v>
      </c>
      <c r="EE25" s="29" t="str">
        <f t="shared" si="98"/>
        <v>5.4</v>
      </c>
      <c r="EF25" s="32" t="str">
        <f t="shared" si="99"/>
        <v>D+</v>
      </c>
      <c r="EG25" s="29">
        <f t="shared" si="100"/>
        <v>1.5</v>
      </c>
      <c r="EH25" s="29" t="str">
        <f t="shared" si="101"/>
        <v>1.5</v>
      </c>
      <c r="EI25" s="71">
        <v>3</v>
      </c>
      <c r="EJ25" s="203">
        <v>3</v>
      </c>
      <c r="EK25" s="232">
        <v>6.9</v>
      </c>
      <c r="EL25" s="52">
        <v>6</v>
      </c>
      <c r="EM25" s="52"/>
      <c r="EN25" s="27">
        <f t="shared" si="102"/>
        <v>6.4</v>
      </c>
      <c r="EO25" s="28">
        <f t="shared" si="103"/>
        <v>6.4</v>
      </c>
      <c r="EP25" s="29" t="str">
        <f t="shared" si="104"/>
        <v>6.4</v>
      </c>
      <c r="EQ25" s="32" t="str">
        <f t="shared" si="105"/>
        <v>C</v>
      </c>
      <c r="ER25" s="30">
        <f t="shared" si="106"/>
        <v>2</v>
      </c>
      <c r="ES25" s="29" t="str">
        <f t="shared" si="107"/>
        <v>2.0</v>
      </c>
      <c r="ET25" s="71">
        <v>3</v>
      </c>
      <c r="EU25" s="203">
        <v>3</v>
      </c>
      <c r="EV25" s="232">
        <v>6.8</v>
      </c>
      <c r="EW25" s="52">
        <v>8</v>
      </c>
      <c r="EX25" s="52"/>
      <c r="EY25" s="27">
        <f t="shared" si="108"/>
        <v>7.5</v>
      </c>
      <c r="EZ25" s="28">
        <f t="shared" si="109"/>
        <v>7.5</v>
      </c>
      <c r="FA25" s="29" t="str">
        <f t="shared" si="110"/>
        <v>7.5</v>
      </c>
      <c r="FB25" s="32" t="str">
        <f t="shared" si="111"/>
        <v>B</v>
      </c>
      <c r="FC25" s="30">
        <f t="shared" si="112"/>
        <v>3</v>
      </c>
      <c r="FD25" s="29" t="str">
        <f t="shared" si="113"/>
        <v>3.0</v>
      </c>
      <c r="FE25" s="71">
        <v>2</v>
      </c>
      <c r="FF25" s="203">
        <v>2</v>
      </c>
      <c r="FG25" s="232">
        <v>8.6999999999999993</v>
      </c>
      <c r="FH25" s="52">
        <v>8</v>
      </c>
      <c r="FI25" s="52"/>
      <c r="FJ25" s="27">
        <f t="shared" si="114"/>
        <v>8.3000000000000007</v>
      </c>
      <c r="FK25" s="28">
        <f t="shared" si="115"/>
        <v>8.3000000000000007</v>
      </c>
      <c r="FL25" s="29" t="str">
        <f t="shared" si="116"/>
        <v>8.3</v>
      </c>
      <c r="FM25" s="32" t="str">
        <f t="shared" si="117"/>
        <v>B+</v>
      </c>
      <c r="FN25" s="30">
        <f t="shared" si="118"/>
        <v>3.5</v>
      </c>
      <c r="FO25" s="29" t="str">
        <f t="shared" si="119"/>
        <v>3.5</v>
      </c>
      <c r="FP25" s="71">
        <v>3</v>
      </c>
      <c r="FQ25" s="203">
        <v>3</v>
      </c>
      <c r="FR25" s="229">
        <v>8</v>
      </c>
      <c r="FS25" s="52">
        <v>9</v>
      </c>
      <c r="FT25" s="52"/>
      <c r="FU25" s="27">
        <f t="shared" si="120"/>
        <v>8.6</v>
      </c>
      <c r="FV25" s="28">
        <f t="shared" si="121"/>
        <v>8.6</v>
      </c>
      <c r="FW25" s="29" t="str">
        <f t="shared" si="122"/>
        <v>8.6</v>
      </c>
      <c r="FX25" s="32" t="str">
        <f t="shared" si="123"/>
        <v>A</v>
      </c>
      <c r="FY25" s="30">
        <f t="shared" si="124"/>
        <v>4</v>
      </c>
      <c r="FZ25" s="29" t="str">
        <f t="shared" si="125"/>
        <v>4.0</v>
      </c>
      <c r="GA25" s="71">
        <v>2</v>
      </c>
      <c r="GB25" s="203">
        <v>2</v>
      </c>
      <c r="GC25" s="232">
        <v>8.6999999999999993</v>
      </c>
      <c r="GD25" s="52">
        <v>7</v>
      </c>
      <c r="GE25" s="52"/>
      <c r="GF25" s="27">
        <f t="shared" si="126"/>
        <v>7.7</v>
      </c>
      <c r="GG25" s="28">
        <f t="shared" si="127"/>
        <v>7.7</v>
      </c>
      <c r="GH25" s="29" t="str">
        <f t="shared" si="128"/>
        <v>7.7</v>
      </c>
      <c r="GI25" s="32" t="str">
        <f t="shared" si="129"/>
        <v>B</v>
      </c>
      <c r="GJ25" s="30">
        <f t="shared" si="130"/>
        <v>3</v>
      </c>
      <c r="GK25" s="29" t="str">
        <f t="shared" si="131"/>
        <v>3.0</v>
      </c>
      <c r="GL25" s="71">
        <v>2</v>
      </c>
      <c r="GM25" s="203">
        <v>2</v>
      </c>
      <c r="GN25" s="232">
        <v>5.3</v>
      </c>
      <c r="GO25" s="52">
        <v>8</v>
      </c>
      <c r="GP25" s="52"/>
      <c r="GQ25" s="27">
        <f t="shared" si="132"/>
        <v>6.9</v>
      </c>
      <c r="GR25" s="28">
        <f t="shared" si="133"/>
        <v>6.9</v>
      </c>
      <c r="GS25" s="29" t="str">
        <f t="shared" si="192"/>
        <v>6.9</v>
      </c>
      <c r="GT25" s="32" t="str">
        <f t="shared" si="134"/>
        <v>C+</v>
      </c>
      <c r="GU25" s="30">
        <f t="shared" si="135"/>
        <v>2.5</v>
      </c>
      <c r="GV25" s="29" t="str">
        <f t="shared" si="136"/>
        <v>2.5</v>
      </c>
      <c r="GW25" s="71">
        <v>2</v>
      </c>
      <c r="GX25" s="203">
        <v>2</v>
      </c>
      <c r="GY25" s="85">
        <f t="shared" si="137"/>
        <v>20</v>
      </c>
      <c r="GZ25" s="86">
        <f t="shared" si="138"/>
        <v>7.0450000000000017</v>
      </c>
      <c r="HA25" s="124" t="str">
        <f t="shared" si="139"/>
        <v>7.05</v>
      </c>
      <c r="HB25" s="86">
        <f t="shared" si="140"/>
        <v>2.6</v>
      </c>
      <c r="HC25" s="124" t="str">
        <f t="shared" si="141"/>
        <v>2.60</v>
      </c>
      <c r="HD25" s="52" t="str">
        <f t="shared" si="142"/>
        <v>Lên lớp</v>
      </c>
      <c r="HE25" s="52">
        <f t="shared" si="143"/>
        <v>20</v>
      </c>
      <c r="HF25" s="86">
        <f t="shared" si="144"/>
        <v>7.0450000000000017</v>
      </c>
      <c r="HG25" s="127" t="str">
        <f t="shared" si="145"/>
        <v>7.05</v>
      </c>
      <c r="HH25" s="86">
        <f t="shared" si="146"/>
        <v>2.6</v>
      </c>
      <c r="HI25" s="127" t="str">
        <f t="shared" si="147"/>
        <v>2.60</v>
      </c>
      <c r="HJ25" s="227">
        <f t="shared" si="148"/>
        <v>37</v>
      </c>
      <c r="HK25" s="58">
        <f t="shared" si="149"/>
        <v>37</v>
      </c>
      <c r="HL25" s="228">
        <f t="shared" si="23"/>
        <v>6.5189189189189198</v>
      </c>
      <c r="HM25" s="127" t="str">
        <f t="shared" si="150"/>
        <v>6.52</v>
      </c>
      <c r="HN25" s="228">
        <f t="shared" si="24"/>
        <v>2.3243243243243241</v>
      </c>
      <c r="HO25" s="127" t="str">
        <f t="shared" si="151"/>
        <v>2.32</v>
      </c>
      <c r="HP25" s="52" t="str">
        <f t="shared" si="25"/>
        <v>Lên lớp</v>
      </c>
      <c r="HQ25" s="58" t="s">
        <v>986</v>
      </c>
      <c r="HR25" s="21">
        <v>7.7</v>
      </c>
      <c r="HS25" s="24">
        <v>6</v>
      </c>
      <c r="HT25" s="25"/>
      <c r="HU25" s="27">
        <f t="shared" si="193"/>
        <v>6.7</v>
      </c>
      <c r="HV25" s="282">
        <f t="shared" si="194"/>
        <v>6.7</v>
      </c>
      <c r="HW25" s="26" t="str">
        <f t="shared" si="226"/>
        <v>6.7</v>
      </c>
      <c r="HX25" s="283" t="str">
        <f t="shared" si="195"/>
        <v>C+</v>
      </c>
      <c r="HY25" s="281">
        <f t="shared" si="196"/>
        <v>2.5</v>
      </c>
      <c r="HZ25" s="44" t="str">
        <f t="shared" si="197"/>
        <v>2.5</v>
      </c>
      <c r="IA25" s="64">
        <v>3</v>
      </c>
      <c r="IB25" s="68">
        <v>3</v>
      </c>
      <c r="IC25" s="21">
        <v>7.3</v>
      </c>
      <c r="ID25" s="24">
        <v>4</v>
      </c>
      <c r="IE25" s="25"/>
      <c r="IF25" s="27">
        <f t="shared" si="198"/>
        <v>5.3</v>
      </c>
      <c r="IG25" s="282">
        <f t="shared" si="199"/>
        <v>5.3</v>
      </c>
      <c r="IH25" s="26" t="str">
        <f t="shared" si="227"/>
        <v>5.3</v>
      </c>
      <c r="II25" s="283" t="str">
        <f t="shared" si="200"/>
        <v>D+</v>
      </c>
      <c r="IJ25" s="281">
        <f t="shared" si="201"/>
        <v>1.5</v>
      </c>
      <c r="IK25" s="44" t="str">
        <f t="shared" si="202"/>
        <v>1.5</v>
      </c>
      <c r="IL25" s="64">
        <v>1</v>
      </c>
      <c r="IM25" s="68">
        <v>1</v>
      </c>
      <c r="IN25" s="21">
        <v>7</v>
      </c>
      <c r="IO25" s="24">
        <v>4</v>
      </c>
      <c r="IP25" s="25"/>
      <c r="IQ25" s="27">
        <f t="shared" si="203"/>
        <v>5.2</v>
      </c>
      <c r="IR25" s="28">
        <f t="shared" si="204"/>
        <v>5.2</v>
      </c>
      <c r="IS25" s="26" t="str">
        <f t="shared" si="205"/>
        <v>5.2</v>
      </c>
      <c r="IT25" s="32" t="str">
        <f t="shared" si="206"/>
        <v>D+</v>
      </c>
      <c r="IU25" s="30">
        <f t="shared" si="207"/>
        <v>1.5</v>
      </c>
      <c r="IV25" s="37" t="str">
        <f t="shared" si="208"/>
        <v>1.5</v>
      </c>
      <c r="IW25" s="64">
        <v>2</v>
      </c>
      <c r="IX25" s="68">
        <v>2</v>
      </c>
      <c r="IY25" s="21">
        <v>7</v>
      </c>
      <c r="IZ25" s="24">
        <v>7</v>
      </c>
      <c r="JA25" s="25"/>
      <c r="JB25" s="19">
        <f t="shared" si="152"/>
        <v>7</v>
      </c>
      <c r="JC25" s="26">
        <f t="shared" si="153"/>
        <v>7</v>
      </c>
      <c r="JD25" s="26" t="str">
        <f t="shared" si="154"/>
        <v>7.0</v>
      </c>
      <c r="JE25" s="32" t="str">
        <f t="shared" si="155"/>
        <v>B</v>
      </c>
      <c r="JF25" s="30">
        <f t="shared" si="156"/>
        <v>3</v>
      </c>
      <c r="JG25" s="37" t="str">
        <f t="shared" si="157"/>
        <v>3.0</v>
      </c>
      <c r="JH25" s="64">
        <v>2</v>
      </c>
      <c r="JI25" s="68">
        <v>2</v>
      </c>
      <c r="JJ25" s="98">
        <v>6.6</v>
      </c>
      <c r="JK25" s="99">
        <v>7</v>
      </c>
      <c r="JL25" s="187"/>
      <c r="JM25" s="19">
        <f t="shared" si="158"/>
        <v>6.8</v>
      </c>
      <c r="JN25" s="26">
        <f t="shared" si="159"/>
        <v>6.8</v>
      </c>
      <c r="JO25" s="26" t="str">
        <f t="shared" si="160"/>
        <v>6.8</v>
      </c>
      <c r="JP25" s="32" t="str">
        <f t="shared" si="161"/>
        <v>C+</v>
      </c>
      <c r="JQ25" s="30">
        <f t="shared" si="162"/>
        <v>2.5</v>
      </c>
      <c r="JR25" s="37" t="str">
        <f t="shared" si="163"/>
        <v>2.5</v>
      </c>
      <c r="JS25" s="64">
        <v>1</v>
      </c>
      <c r="JT25" s="68">
        <v>1</v>
      </c>
      <c r="JU25" s="98">
        <v>6</v>
      </c>
      <c r="JV25" s="99">
        <v>8</v>
      </c>
      <c r="JW25" s="187"/>
      <c r="JX25" s="27">
        <f t="shared" si="26"/>
        <v>7.2</v>
      </c>
      <c r="JY25" s="28">
        <f t="shared" si="27"/>
        <v>7.2</v>
      </c>
      <c r="JZ25" s="28" t="str">
        <f t="shared" si="164"/>
        <v>7.2</v>
      </c>
      <c r="KA25" s="32" t="str">
        <f t="shared" si="28"/>
        <v>B</v>
      </c>
      <c r="KB25" s="30">
        <f t="shared" si="29"/>
        <v>3</v>
      </c>
      <c r="KC25" s="37" t="str">
        <f t="shared" si="30"/>
        <v>3.0</v>
      </c>
      <c r="KD25" s="64">
        <v>2</v>
      </c>
      <c r="KE25" s="68">
        <v>2</v>
      </c>
      <c r="KF25" s="21">
        <v>7.4</v>
      </c>
      <c r="KG25" s="24">
        <v>6</v>
      </c>
      <c r="KH25" s="25"/>
      <c r="KI25" s="27">
        <f t="shared" si="31"/>
        <v>6.6</v>
      </c>
      <c r="KJ25" s="28">
        <f t="shared" si="32"/>
        <v>6.6</v>
      </c>
      <c r="KK25" s="26" t="str">
        <f t="shared" si="165"/>
        <v>6.6</v>
      </c>
      <c r="KL25" s="32" t="str">
        <f t="shared" si="33"/>
        <v>C+</v>
      </c>
      <c r="KM25" s="30">
        <f t="shared" si="34"/>
        <v>2.5</v>
      </c>
      <c r="KN25" s="37" t="str">
        <f t="shared" si="35"/>
        <v>2.5</v>
      </c>
      <c r="KO25" s="64">
        <v>2</v>
      </c>
      <c r="KP25" s="68">
        <v>2</v>
      </c>
      <c r="KQ25" s="98">
        <v>7.6</v>
      </c>
      <c r="KR25" s="99">
        <v>8</v>
      </c>
      <c r="KS25" s="187"/>
      <c r="KT25" s="27">
        <f t="shared" si="36"/>
        <v>7.8</v>
      </c>
      <c r="KU25" s="28">
        <f t="shared" si="37"/>
        <v>7.8</v>
      </c>
      <c r="KV25" s="26" t="str">
        <f t="shared" si="166"/>
        <v>7.8</v>
      </c>
      <c r="KW25" s="32" t="str">
        <f t="shared" si="228"/>
        <v>B</v>
      </c>
      <c r="KX25" s="30">
        <f t="shared" si="38"/>
        <v>3</v>
      </c>
      <c r="KY25" s="37" t="str">
        <f t="shared" si="39"/>
        <v>3.0</v>
      </c>
      <c r="KZ25" s="64">
        <v>2</v>
      </c>
      <c r="LA25" s="68">
        <v>2</v>
      </c>
      <c r="LB25" s="21">
        <v>7.4</v>
      </c>
      <c r="LC25" s="24">
        <v>6</v>
      </c>
      <c r="LD25" s="25"/>
      <c r="LE25" s="19">
        <f t="shared" si="209"/>
        <v>6.6</v>
      </c>
      <c r="LF25" s="26">
        <f t="shared" si="167"/>
        <v>6.6</v>
      </c>
      <c r="LG25" s="26" t="str">
        <f t="shared" si="229"/>
        <v>6.6</v>
      </c>
      <c r="LH25" s="32" t="str">
        <f t="shared" si="168"/>
        <v>C+</v>
      </c>
      <c r="LI25" s="30">
        <f t="shared" si="169"/>
        <v>2.5</v>
      </c>
      <c r="LJ25" s="37" t="str">
        <f t="shared" si="170"/>
        <v>2.5</v>
      </c>
      <c r="LK25" s="62">
        <v>3</v>
      </c>
      <c r="LL25" s="279">
        <v>3</v>
      </c>
      <c r="LM25" s="85">
        <f t="shared" si="171"/>
        <v>18</v>
      </c>
      <c r="LN25" s="86">
        <f t="shared" si="172"/>
        <v>6.6444444444444439</v>
      </c>
      <c r="LO25" s="124" t="str">
        <f t="shared" si="173"/>
        <v>6.64</v>
      </c>
      <c r="LP25" s="86">
        <f t="shared" si="174"/>
        <v>2.5</v>
      </c>
      <c r="LQ25" s="124" t="str">
        <f t="shared" si="175"/>
        <v>2.50</v>
      </c>
      <c r="LR25" s="330" t="str">
        <f t="shared" si="176"/>
        <v>Lên lớp</v>
      </c>
      <c r="LS25" s="331">
        <f t="shared" si="177"/>
        <v>18</v>
      </c>
      <c r="LT25" s="332">
        <f t="shared" si="178"/>
        <v>6.6444444444444439</v>
      </c>
      <c r="LU25" s="332">
        <f t="shared" si="179"/>
        <v>2.5</v>
      </c>
      <c r="LV25" s="334">
        <f t="shared" si="180"/>
        <v>55</v>
      </c>
      <c r="LW25" s="335">
        <f t="shared" si="181"/>
        <v>55</v>
      </c>
      <c r="LX25" s="336">
        <f t="shared" si="182"/>
        <v>6.5600000000000014</v>
      </c>
      <c r="LY25" s="337">
        <f t="shared" si="183"/>
        <v>2.3818181818181818</v>
      </c>
      <c r="LZ25" s="336" t="str">
        <f t="shared" si="184"/>
        <v>2.38</v>
      </c>
      <c r="MA25" s="330" t="str">
        <f t="shared" si="185"/>
        <v>Lên lớp</v>
      </c>
    </row>
    <row r="26" spans="1:339" s="233" customFormat="1" ht="18">
      <c r="A26" s="10">
        <v>25</v>
      </c>
      <c r="B26" s="76" t="s">
        <v>90</v>
      </c>
      <c r="C26" s="77" t="s">
        <v>202</v>
      </c>
      <c r="D26" s="78" t="s">
        <v>203</v>
      </c>
      <c r="E26" s="79" t="s">
        <v>193</v>
      </c>
      <c r="F26" s="50"/>
      <c r="G26" s="80" t="s">
        <v>519</v>
      </c>
      <c r="H26" s="50" t="s">
        <v>17</v>
      </c>
      <c r="I26" s="82" t="s">
        <v>546</v>
      </c>
      <c r="J26" s="82" t="s">
        <v>779</v>
      </c>
      <c r="K26" s="12"/>
      <c r="L26" s="28" t="str">
        <f t="shared" si="40"/>
        <v>0.0</v>
      </c>
      <c r="M26" s="32" t="str">
        <f t="shared" si="258"/>
        <v>F</v>
      </c>
      <c r="N26" s="39">
        <f t="shared" si="259"/>
        <v>0</v>
      </c>
      <c r="O26" s="37" t="str">
        <f t="shared" si="43"/>
        <v>0.0</v>
      </c>
      <c r="P26" s="11"/>
      <c r="Q26" s="16">
        <v>6</v>
      </c>
      <c r="R26" s="28" t="str">
        <f t="shared" si="44"/>
        <v>6.0</v>
      </c>
      <c r="S26" s="32" t="str">
        <f t="shared" si="260"/>
        <v>C</v>
      </c>
      <c r="T26" s="39">
        <f t="shared" si="261"/>
        <v>2</v>
      </c>
      <c r="U26" s="37" t="str">
        <f t="shared" si="47"/>
        <v>2.0</v>
      </c>
      <c r="V26" s="11">
        <v>3</v>
      </c>
      <c r="W26" s="21">
        <v>6</v>
      </c>
      <c r="X26" s="24">
        <v>7</v>
      </c>
      <c r="Y26" s="25"/>
      <c r="Z26" s="27">
        <f t="shared" si="4"/>
        <v>6.6</v>
      </c>
      <c r="AA26" s="28">
        <f t="shared" si="5"/>
        <v>6.6</v>
      </c>
      <c r="AB26" s="28" t="str">
        <f t="shared" si="48"/>
        <v>6.6</v>
      </c>
      <c r="AC26" s="32" t="str">
        <f t="shared" si="49"/>
        <v>C+</v>
      </c>
      <c r="AD26" s="30">
        <f t="shared" si="214"/>
        <v>2.5</v>
      </c>
      <c r="AE26" s="37" t="str">
        <f t="shared" si="51"/>
        <v>2.5</v>
      </c>
      <c r="AF26" s="64">
        <v>4</v>
      </c>
      <c r="AG26" s="68">
        <v>4</v>
      </c>
      <c r="AH26" s="21">
        <v>6</v>
      </c>
      <c r="AI26" s="24">
        <v>8</v>
      </c>
      <c r="AJ26" s="25"/>
      <c r="AK26" s="27">
        <f t="shared" si="186"/>
        <v>7.2</v>
      </c>
      <c r="AL26" s="28">
        <f t="shared" si="187"/>
        <v>7.2</v>
      </c>
      <c r="AM26" s="28" t="str">
        <f t="shared" si="54"/>
        <v>7.2</v>
      </c>
      <c r="AN26" s="32" t="str">
        <f t="shared" si="231"/>
        <v>B</v>
      </c>
      <c r="AO26" s="30">
        <f t="shared" si="232"/>
        <v>3</v>
      </c>
      <c r="AP26" s="37" t="str">
        <f t="shared" si="57"/>
        <v>3.0</v>
      </c>
      <c r="AQ26" s="71">
        <v>2</v>
      </c>
      <c r="AR26" s="73">
        <v>2</v>
      </c>
      <c r="AS26" s="96">
        <v>0</v>
      </c>
      <c r="AT26" s="106"/>
      <c r="AU26" s="25"/>
      <c r="AV26" s="27">
        <f t="shared" si="188"/>
        <v>0</v>
      </c>
      <c r="AW26" s="28">
        <f t="shared" si="189"/>
        <v>0</v>
      </c>
      <c r="AX26" s="28" t="str">
        <f t="shared" si="60"/>
        <v>0.0</v>
      </c>
      <c r="AY26" s="32" t="str">
        <f t="shared" si="190"/>
        <v>F</v>
      </c>
      <c r="AZ26" s="30">
        <f t="shared" si="249"/>
        <v>0</v>
      </c>
      <c r="BA26" s="37" t="str">
        <f t="shared" si="63"/>
        <v>0.0</v>
      </c>
      <c r="BB26" s="64">
        <v>3</v>
      </c>
      <c r="BC26" s="68"/>
      <c r="BD26" s="96">
        <v>2.8</v>
      </c>
      <c r="BE26" s="106"/>
      <c r="BF26" s="25"/>
      <c r="BG26" s="27">
        <f t="shared" si="250"/>
        <v>1.1000000000000001</v>
      </c>
      <c r="BH26" s="28">
        <f t="shared" si="251"/>
        <v>1.1000000000000001</v>
      </c>
      <c r="BI26" s="28" t="str">
        <f t="shared" si="64"/>
        <v>1.1</v>
      </c>
      <c r="BJ26" s="32" t="str">
        <f t="shared" si="252"/>
        <v>F</v>
      </c>
      <c r="BK26" s="30">
        <f t="shared" si="253"/>
        <v>0</v>
      </c>
      <c r="BL26" s="37" t="str">
        <f t="shared" si="67"/>
        <v>0.0</v>
      </c>
      <c r="BM26" s="64">
        <v>3</v>
      </c>
      <c r="BN26" s="68"/>
      <c r="BO26" s="21">
        <v>6.8</v>
      </c>
      <c r="BP26" s="24">
        <v>5</v>
      </c>
      <c r="BQ26" s="25"/>
      <c r="BR26" s="27">
        <f t="shared" si="254"/>
        <v>5.7</v>
      </c>
      <c r="BS26" s="28">
        <f t="shared" si="255"/>
        <v>5.7</v>
      </c>
      <c r="BT26" s="28" t="str">
        <f t="shared" si="68"/>
        <v>5.7</v>
      </c>
      <c r="BU26" s="32" t="str">
        <f t="shared" si="256"/>
        <v>C</v>
      </c>
      <c r="BV26" s="66">
        <f t="shared" si="257"/>
        <v>2</v>
      </c>
      <c r="BW26" s="37" t="str">
        <f t="shared" si="69"/>
        <v>2.0</v>
      </c>
      <c r="BX26" s="64">
        <v>2</v>
      </c>
      <c r="BY26" s="75">
        <v>2</v>
      </c>
      <c r="BZ26" s="96">
        <v>3.7</v>
      </c>
      <c r="CA26" s="106"/>
      <c r="CB26" s="25"/>
      <c r="CC26" s="27">
        <f t="shared" si="241"/>
        <v>1.5</v>
      </c>
      <c r="CD26" s="28">
        <f t="shared" si="242"/>
        <v>1.5</v>
      </c>
      <c r="CE26" s="28" t="str">
        <f t="shared" si="70"/>
        <v>1.5</v>
      </c>
      <c r="CF26" s="32" t="str">
        <f t="shared" si="243"/>
        <v>F</v>
      </c>
      <c r="CG26" s="30">
        <f t="shared" si="244"/>
        <v>0</v>
      </c>
      <c r="CH26" s="37" t="str">
        <f t="shared" si="73"/>
        <v>0.0</v>
      </c>
      <c r="CI26" s="64">
        <v>3</v>
      </c>
      <c r="CJ26" s="68"/>
      <c r="CK26" s="85">
        <f t="shared" si="74"/>
        <v>17</v>
      </c>
      <c r="CL26" s="86">
        <f t="shared" si="16"/>
        <v>3.5294117647058818</v>
      </c>
      <c r="CM26" s="124" t="str">
        <f t="shared" si="75"/>
        <v>3.53</v>
      </c>
      <c r="CN26" s="86">
        <f t="shared" si="17"/>
        <v>1.1764705882352942</v>
      </c>
      <c r="CO26" s="124" t="str">
        <f t="shared" si="76"/>
        <v>1.18</v>
      </c>
      <c r="CP26" s="52" t="str">
        <f t="shared" si="191"/>
        <v>Lên lớp</v>
      </c>
      <c r="CQ26" s="52">
        <f t="shared" si="18"/>
        <v>8</v>
      </c>
      <c r="CR26" s="86">
        <f t="shared" si="19"/>
        <v>6.5249999999999995</v>
      </c>
      <c r="CS26" s="127" t="str">
        <f t="shared" si="77"/>
        <v>6.53</v>
      </c>
      <c r="CT26" s="86">
        <f t="shared" si="20"/>
        <v>2.5</v>
      </c>
      <c r="CU26" s="127" t="str">
        <f t="shared" si="78"/>
        <v>2.50</v>
      </c>
      <c r="CV26" s="52" t="str">
        <f t="shared" si="230"/>
        <v>Lên lớp</v>
      </c>
      <c r="CW26" s="232">
        <v>0</v>
      </c>
      <c r="CX26" s="52"/>
      <c r="CY26" s="52"/>
      <c r="CZ26" s="27">
        <f t="shared" si="79"/>
        <v>0</v>
      </c>
      <c r="DA26" s="28">
        <f t="shared" si="80"/>
        <v>0</v>
      </c>
      <c r="DB26" s="29" t="str">
        <f t="shared" si="81"/>
        <v>0.0</v>
      </c>
      <c r="DC26" s="32" t="str">
        <f t="shared" si="82"/>
        <v>F</v>
      </c>
      <c r="DD26" s="30">
        <f t="shared" si="83"/>
        <v>0</v>
      </c>
      <c r="DE26" s="29" t="str">
        <f t="shared" si="84"/>
        <v>0.0</v>
      </c>
      <c r="DF26" s="71"/>
      <c r="DG26" s="203"/>
      <c r="DH26" s="229">
        <v>0</v>
      </c>
      <c r="DI26" s="230"/>
      <c r="DJ26" s="230"/>
      <c r="DK26" s="27">
        <f t="shared" si="85"/>
        <v>0</v>
      </c>
      <c r="DL26" s="28">
        <f t="shared" si="86"/>
        <v>0</v>
      </c>
      <c r="DM26" s="30" t="str">
        <f t="shared" si="87"/>
        <v>0.0</v>
      </c>
      <c r="DN26" s="32" t="str">
        <f t="shared" si="88"/>
        <v>F</v>
      </c>
      <c r="DO26" s="30">
        <f t="shared" si="89"/>
        <v>0</v>
      </c>
      <c r="DP26" s="30" t="str">
        <f t="shared" si="90"/>
        <v>0.0</v>
      </c>
      <c r="DQ26" s="71"/>
      <c r="DR26" s="203"/>
      <c r="DS26" s="204">
        <f t="shared" si="91"/>
        <v>0</v>
      </c>
      <c r="DT26" s="30" t="str">
        <f t="shared" si="92"/>
        <v>0.0</v>
      </c>
      <c r="DU26" s="32" t="str">
        <f t="shared" si="93"/>
        <v>F</v>
      </c>
      <c r="DV26" s="30">
        <f t="shared" si="94"/>
        <v>0</v>
      </c>
      <c r="DW26" s="30" t="str">
        <f t="shared" si="95"/>
        <v>0.0</v>
      </c>
      <c r="DX26" s="71">
        <v>3</v>
      </c>
      <c r="DY26" s="203"/>
      <c r="DZ26" s="232">
        <v>7.3</v>
      </c>
      <c r="EA26" s="52">
        <v>9</v>
      </c>
      <c r="EB26" s="52"/>
      <c r="EC26" s="27">
        <f t="shared" si="96"/>
        <v>8.3000000000000007</v>
      </c>
      <c r="ED26" s="28">
        <f t="shared" si="97"/>
        <v>8.3000000000000007</v>
      </c>
      <c r="EE26" s="29" t="str">
        <f t="shared" si="98"/>
        <v>8.3</v>
      </c>
      <c r="EF26" s="32" t="str">
        <f t="shared" si="99"/>
        <v>B+</v>
      </c>
      <c r="EG26" s="29">
        <f t="shared" si="100"/>
        <v>3.5</v>
      </c>
      <c r="EH26" s="29" t="str">
        <f t="shared" si="101"/>
        <v>3.5</v>
      </c>
      <c r="EI26" s="71">
        <v>3</v>
      </c>
      <c r="EJ26" s="203">
        <v>3</v>
      </c>
      <c r="EK26" s="232">
        <v>7</v>
      </c>
      <c r="EL26" s="52">
        <v>5</v>
      </c>
      <c r="EM26" s="52"/>
      <c r="EN26" s="27">
        <f t="shared" si="102"/>
        <v>5.8</v>
      </c>
      <c r="EO26" s="28">
        <f t="shared" si="103"/>
        <v>5.8</v>
      </c>
      <c r="EP26" s="29" t="str">
        <f t="shared" si="104"/>
        <v>5.8</v>
      </c>
      <c r="EQ26" s="32" t="str">
        <f t="shared" si="105"/>
        <v>C</v>
      </c>
      <c r="ER26" s="30">
        <f t="shared" si="106"/>
        <v>2</v>
      </c>
      <c r="ES26" s="29" t="str">
        <f t="shared" si="107"/>
        <v>2.0</v>
      </c>
      <c r="ET26" s="71">
        <v>3</v>
      </c>
      <c r="EU26" s="203">
        <v>3</v>
      </c>
      <c r="EV26" s="232">
        <v>8.4</v>
      </c>
      <c r="EW26" s="52">
        <v>10</v>
      </c>
      <c r="EX26" s="52"/>
      <c r="EY26" s="27">
        <f t="shared" si="108"/>
        <v>9.4</v>
      </c>
      <c r="EZ26" s="28">
        <f t="shared" si="109"/>
        <v>9.4</v>
      </c>
      <c r="FA26" s="29" t="str">
        <f t="shared" si="110"/>
        <v>9.4</v>
      </c>
      <c r="FB26" s="32" t="str">
        <f t="shared" si="111"/>
        <v>A</v>
      </c>
      <c r="FC26" s="30">
        <f t="shared" si="112"/>
        <v>4</v>
      </c>
      <c r="FD26" s="29" t="str">
        <f t="shared" si="113"/>
        <v>4.0</v>
      </c>
      <c r="FE26" s="71">
        <v>2</v>
      </c>
      <c r="FF26" s="203">
        <v>2</v>
      </c>
      <c r="FG26" s="232">
        <v>9</v>
      </c>
      <c r="FH26" s="52">
        <v>9</v>
      </c>
      <c r="FI26" s="52"/>
      <c r="FJ26" s="27">
        <f t="shared" si="114"/>
        <v>9</v>
      </c>
      <c r="FK26" s="28">
        <f t="shared" si="115"/>
        <v>9</v>
      </c>
      <c r="FL26" s="29" t="str">
        <f t="shared" si="116"/>
        <v>9.0</v>
      </c>
      <c r="FM26" s="32" t="str">
        <f t="shared" si="117"/>
        <v>A</v>
      </c>
      <c r="FN26" s="30">
        <f t="shared" si="118"/>
        <v>4</v>
      </c>
      <c r="FO26" s="29" t="str">
        <f t="shared" si="119"/>
        <v>4.0</v>
      </c>
      <c r="FP26" s="71">
        <v>3</v>
      </c>
      <c r="FQ26" s="203">
        <v>3</v>
      </c>
      <c r="FR26" s="229">
        <v>5.3</v>
      </c>
      <c r="FS26" s="52">
        <v>9</v>
      </c>
      <c r="FT26" s="52"/>
      <c r="FU26" s="27">
        <f t="shared" si="120"/>
        <v>7.5</v>
      </c>
      <c r="FV26" s="28">
        <f t="shared" si="121"/>
        <v>7.5</v>
      </c>
      <c r="FW26" s="29" t="str">
        <f t="shared" si="122"/>
        <v>7.5</v>
      </c>
      <c r="FX26" s="32" t="str">
        <f t="shared" si="123"/>
        <v>B</v>
      </c>
      <c r="FY26" s="30">
        <f t="shared" si="124"/>
        <v>3</v>
      </c>
      <c r="FZ26" s="29" t="str">
        <f t="shared" si="125"/>
        <v>3.0</v>
      </c>
      <c r="GA26" s="71">
        <v>2</v>
      </c>
      <c r="GB26" s="203">
        <v>2</v>
      </c>
      <c r="GC26" s="232">
        <v>6.7</v>
      </c>
      <c r="GD26" s="52">
        <v>8</v>
      </c>
      <c r="GE26" s="52"/>
      <c r="GF26" s="27">
        <f t="shared" si="126"/>
        <v>7.5</v>
      </c>
      <c r="GG26" s="28">
        <f t="shared" si="127"/>
        <v>7.5</v>
      </c>
      <c r="GH26" s="29" t="str">
        <f t="shared" si="128"/>
        <v>7.5</v>
      </c>
      <c r="GI26" s="32" t="str">
        <f t="shared" si="129"/>
        <v>B</v>
      </c>
      <c r="GJ26" s="30">
        <f t="shared" si="130"/>
        <v>3</v>
      </c>
      <c r="GK26" s="29" t="str">
        <f t="shared" si="131"/>
        <v>3.0</v>
      </c>
      <c r="GL26" s="71">
        <v>2</v>
      </c>
      <c r="GM26" s="203">
        <v>2</v>
      </c>
      <c r="GN26" s="232">
        <v>9</v>
      </c>
      <c r="GO26" s="52">
        <v>7</v>
      </c>
      <c r="GP26" s="52"/>
      <c r="GQ26" s="27">
        <f t="shared" si="132"/>
        <v>7.8</v>
      </c>
      <c r="GR26" s="28">
        <f t="shared" si="133"/>
        <v>7.8</v>
      </c>
      <c r="GS26" s="29" t="str">
        <f t="shared" si="192"/>
        <v>7.8</v>
      </c>
      <c r="GT26" s="32" t="str">
        <f t="shared" si="134"/>
        <v>B</v>
      </c>
      <c r="GU26" s="30">
        <f t="shared" si="135"/>
        <v>3</v>
      </c>
      <c r="GV26" s="29" t="str">
        <f t="shared" si="136"/>
        <v>3.0</v>
      </c>
      <c r="GW26" s="71">
        <v>2</v>
      </c>
      <c r="GX26" s="203">
        <v>2</v>
      </c>
      <c r="GY26" s="85">
        <f t="shared" si="137"/>
        <v>20</v>
      </c>
      <c r="GZ26" s="86">
        <f t="shared" si="138"/>
        <v>6.6849999999999996</v>
      </c>
      <c r="HA26" s="124" t="str">
        <f t="shared" si="139"/>
        <v>6.69</v>
      </c>
      <c r="HB26" s="86">
        <f t="shared" si="140"/>
        <v>2.7250000000000001</v>
      </c>
      <c r="HC26" s="124" t="str">
        <f t="shared" si="141"/>
        <v>2.73</v>
      </c>
      <c r="HD26" s="52" t="str">
        <f t="shared" si="142"/>
        <v>Lên lớp</v>
      </c>
      <c r="HE26" s="52">
        <f t="shared" si="143"/>
        <v>17</v>
      </c>
      <c r="HF26" s="86">
        <f t="shared" si="144"/>
        <v>7.8647058823529408</v>
      </c>
      <c r="HG26" s="127" t="str">
        <f t="shared" si="145"/>
        <v>7.86</v>
      </c>
      <c r="HH26" s="86">
        <f t="shared" si="146"/>
        <v>3.2058823529411766</v>
      </c>
      <c r="HI26" s="127" t="str">
        <f t="shared" si="147"/>
        <v>3.21</v>
      </c>
      <c r="HJ26" s="227">
        <f t="shared" si="148"/>
        <v>37</v>
      </c>
      <c r="HK26" s="58">
        <f t="shared" si="149"/>
        <v>25</v>
      </c>
      <c r="HL26" s="228">
        <f t="shared" si="23"/>
        <v>7.4359999999999991</v>
      </c>
      <c r="HM26" s="127" t="str">
        <f t="shared" si="150"/>
        <v>7.44</v>
      </c>
      <c r="HN26" s="228">
        <f t="shared" si="24"/>
        <v>2.98</v>
      </c>
      <c r="HO26" s="127" t="str">
        <f t="shared" si="151"/>
        <v>2.98</v>
      </c>
      <c r="HP26" s="52" t="str">
        <f t="shared" si="25"/>
        <v>Lên lớp</v>
      </c>
      <c r="HQ26" s="58" t="s">
        <v>986</v>
      </c>
      <c r="HR26" s="21">
        <v>8.9</v>
      </c>
      <c r="HS26" s="24">
        <v>9</v>
      </c>
      <c r="HT26" s="25"/>
      <c r="HU26" s="27">
        <f t="shared" si="193"/>
        <v>9</v>
      </c>
      <c r="HV26" s="282">
        <f t="shared" si="194"/>
        <v>9</v>
      </c>
      <c r="HW26" s="26" t="str">
        <f t="shared" si="226"/>
        <v>9.0</v>
      </c>
      <c r="HX26" s="283" t="str">
        <f t="shared" si="195"/>
        <v>A</v>
      </c>
      <c r="HY26" s="281">
        <f t="shared" si="196"/>
        <v>4</v>
      </c>
      <c r="HZ26" s="44" t="str">
        <f t="shared" si="197"/>
        <v>4.0</v>
      </c>
      <c r="IA26" s="64">
        <v>3</v>
      </c>
      <c r="IB26" s="68">
        <v>3</v>
      </c>
      <c r="IC26" s="21">
        <v>8</v>
      </c>
      <c r="ID26" s="24">
        <v>8</v>
      </c>
      <c r="IE26" s="25"/>
      <c r="IF26" s="27">
        <f t="shared" si="198"/>
        <v>8</v>
      </c>
      <c r="IG26" s="282">
        <f t="shared" si="199"/>
        <v>8</v>
      </c>
      <c r="IH26" s="26" t="str">
        <f t="shared" si="227"/>
        <v>8.0</v>
      </c>
      <c r="II26" s="283" t="str">
        <f t="shared" si="200"/>
        <v>B+</v>
      </c>
      <c r="IJ26" s="281">
        <f t="shared" si="201"/>
        <v>3.5</v>
      </c>
      <c r="IK26" s="44" t="str">
        <f t="shared" si="202"/>
        <v>3.5</v>
      </c>
      <c r="IL26" s="64">
        <v>1</v>
      </c>
      <c r="IM26" s="68">
        <v>1</v>
      </c>
      <c r="IN26" s="21">
        <v>8.6999999999999993</v>
      </c>
      <c r="IO26" s="24">
        <v>7</v>
      </c>
      <c r="IP26" s="25"/>
      <c r="IQ26" s="27">
        <f t="shared" si="203"/>
        <v>7.7</v>
      </c>
      <c r="IR26" s="28">
        <f t="shared" si="204"/>
        <v>7.7</v>
      </c>
      <c r="IS26" s="26" t="str">
        <f t="shared" si="205"/>
        <v>7.7</v>
      </c>
      <c r="IT26" s="32" t="str">
        <f t="shared" si="206"/>
        <v>B</v>
      </c>
      <c r="IU26" s="30">
        <f t="shared" si="207"/>
        <v>3</v>
      </c>
      <c r="IV26" s="37" t="str">
        <f t="shared" si="208"/>
        <v>3.0</v>
      </c>
      <c r="IW26" s="64">
        <v>2</v>
      </c>
      <c r="IX26" s="68">
        <v>2</v>
      </c>
      <c r="IY26" s="21">
        <v>6.2</v>
      </c>
      <c r="IZ26" s="24">
        <v>6</v>
      </c>
      <c r="JA26" s="25"/>
      <c r="JB26" s="19">
        <f t="shared" si="152"/>
        <v>6.1</v>
      </c>
      <c r="JC26" s="26">
        <f t="shared" si="153"/>
        <v>6.1</v>
      </c>
      <c r="JD26" s="26" t="str">
        <f t="shared" si="154"/>
        <v>6.1</v>
      </c>
      <c r="JE26" s="32" t="str">
        <f t="shared" si="155"/>
        <v>C</v>
      </c>
      <c r="JF26" s="30">
        <f t="shared" si="156"/>
        <v>2</v>
      </c>
      <c r="JG26" s="37" t="str">
        <f t="shared" si="157"/>
        <v>2.0</v>
      </c>
      <c r="JH26" s="64">
        <v>2</v>
      </c>
      <c r="JI26" s="68">
        <v>2</v>
      </c>
      <c r="JJ26" s="98">
        <v>7.2</v>
      </c>
      <c r="JK26" s="99">
        <v>9</v>
      </c>
      <c r="JL26" s="187"/>
      <c r="JM26" s="19">
        <f t="shared" si="158"/>
        <v>8.3000000000000007</v>
      </c>
      <c r="JN26" s="26">
        <f t="shared" si="159"/>
        <v>8.3000000000000007</v>
      </c>
      <c r="JO26" s="26" t="str">
        <f t="shared" si="160"/>
        <v>8.3</v>
      </c>
      <c r="JP26" s="32" t="str">
        <f t="shared" si="161"/>
        <v>B+</v>
      </c>
      <c r="JQ26" s="30">
        <f t="shared" si="162"/>
        <v>3.5</v>
      </c>
      <c r="JR26" s="37" t="str">
        <f t="shared" si="163"/>
        <v>3.5</v>
      </c>
      <c r="JS26" s="64">
        <v>1</v>
      </c>
      <c r="JT26" s="68">
        <v>1</v>
      </c>
      <c r="JU26" s="98">
        <v>7</v>
      </c>
      <c r="JV26" s="99">
        <v>8</v>
      </c>
      <c r="JW26" s="187"/>
      <c r="JX26" s="27">
        <f t="shared" si="26"/>
        <v>7.6</v>
      </c>
      <c r="JY26" s="28">
        <f t="shared" si="27"/>
        <v>7.6</v>
      </c>
      <c r="JZ26" s="26" t="str">
        <f t="shared" si="164"/>
        <v>7.6</v>
      </c>
      <c r="KA26" s="32" t="str">
        <f t="shared" si="28"/>
        <v>B</v>
      </c>
      <c r="KB26" s="30">
        <f t="shared" si="29"/>
        <v>3</v>
      </c>
      <c r="KC26" s="37" t="str">
        <f t="shared" si="30"/>
        <v>3.0</v>
      </c>
      <c r="KD26" s="64">
        <v>2</v>
      </c>
      <c r="KE26" s="68">
        <v>2</v>
      </c>
      <c r="KF26" s="21">
        <v>7.8</v>
      </c>
      <c r="KG26" s="24">
        <v>7</v>
      </c>
      <c r="KH26" s="25"/>
      <c r="KI26" s="27">
        <f t="shared" si="31"/>
        <v>7.3</v>
      </c>
      <c r="KJ26" s="28">
        <f t="shared" si="32"/>
        <v>7.3</v>
      </c>
      <c r="KK26" s="28" t="str">
        <f t="shared" si="165"/>
        <v>7.3</v>
      </c>
      <c r="KL26" s="32" t="str">
        <f t="shared" si="33"/>
        <v>B</v>
      </c>
      <c r="KM26" s="30">
        <f t="shared" si="34"/>
        <v>3</v>
      </c>
      <c r="KN26" s="37" t="str">
        <f t="shared" si="35"/>
        <v>3.0</v>
      </c>
      <c r="KO26" s="64">
        <v>2</v>
      </c>
      <c r="KP26" s="68">
        <v>2</v>
      </c>
      <c r="KQ26" s="98">
        <v>8.1999999999999993</v>
      </c>
      <c r="KR26" s="99">
        <v>9</v>
      </c>
      <c r="KS26" s="187"/>
      <c r="KT26" s="27">
        <f t="shared" si="36"/>
        <v>8.6999999999999993</v>
      </c>
      <c r="KU26" s="28">
        <f t="shared" si="37"/>
        <v>8.6999999999999993</v>
      </c>
      <c r="KV26" s="28" t="str">
        <f t="shared" si="166"/>
        <v>8.7</v>
      </c>
      <c r="KW26" s="32" t="str">
        <f t="shared" si="228"/>
        <v>A</v>
      </c>
      <c r="KX26" s="30">
        <f t="shared" si="38"/>
        <v>4</v>
      </c>
      <c r="KY26" s="37" t="str">
        <f t="shared" si="39"/>
        <v>4.0</v>
      </c>
      <c r="KZ26" s="64">
        <v>2</v>
      </c>
      <c r="LA26" s="68">
        <v>2</v>
      </c>
      <c r="LB26" s="21">
        <v>8</v>
      </c>
      <c r="LC26" s="24">
        <v>6</v>
      </c>
      <c r="LD26" s="25"/>
      <c r="LE26" s="19">
        <f t="shared" si="209"/>
        <v>6.8</v>
      </c>
      <c r="LF26" s="26">
        <f t="shared" si="167"/>
        <v>6.8</v>
      </c>
      <c r="LG26" s="26" t="str">
        <f t="shared" si="229"/>
        <v>6.8</v>
      </c>
      <c r="LH26" s="32" t="str">
        <f t="shared" si="168"/>
        <v>C+</v>
      </c>
      <c r="LI26" s="30">
        <f t="shared" si="169"/>
        <v>2.5</v>
      </c>
      <c r="LJ26" s="37" t="str">
        <f t="shared" si="170"/>
        <v>2.5</v>
      </c>
      <c r="LK26" s="62">
        <v>3</v>
      </c>
      <c r="LL26" s="279">
        <v>3</v>
      </c>
      <c r="LM26" s="85">
        <f t="shared" si="171"/>
        <v>18</v>
      </c>
      <c r="LN26" s="86">
        <f t="shared" si="172"/>
        <v>7.6944444444444446</v>
      </c>
      <c r="LO26" s="124" t="str">
        <f t="shared" si="173"/>
        <v>7.69</v>
      </c>
      <c r="LP26" s="86">
        <f t="shared" si="174"/>
        <v>3.1388888888888888</v>
      </c>
      <c r="LQ26" s="124" t="str">
        <f t="shared" si="175"/>
        <v>3.14</v>
      </c>
      <c r="LR26" s="330" t="str">
        <f t="shared" si="176"/>
        <v>Lên lớp</v>
      </c>
      <c r="LS26" s="331">
        <f t="shared" si="177"/>
        <v>18</v>
      </c>
      <c r="LT26" s="332">
        <f t="shared" si="178"/>
        <v>7.6944444444444446</v>
      </c>
      <c r="LU26" s="332">
        <f t="shared" si="179"/>
        <v>3.1388888888888888</v>
      </c>
      <c r="LV26" s="334">
        <f t="shared" si="180"/>
        <v>55</v>
      </c>
      <c r="LW26" s="335">
        <f t="shared" si="181"/>
        <v>43</v>
      </c>
      <c r="LX26" s="336">
        <f t="shared" si="182"/>
        <v>7.5441860465116273</v>
      </c>
      <c r="LY26" s="337">
        <f t="shared" si="183"/>
        <v>3.0465116279069768</v>
      </c>
      <c r="LZ26" s="336" t="str">
        <f t="shared" si="184"/>
        <v>3.05</v>
      </c>
      <c r="MA26" s="330" t="str">
        <f t="shared" si="185"/>
        <v>Lên lớp</v>
      </c>
    </row>
    <row r="27" spans="1:339" s="233" customFormat="1" ht="18">
      <c r="A27" s="10">
        <v>26</v>
      </c>
      <c r="B27" s="76" t="s">
        <v>90</v>
      </c>
      <c r="C27" s="77" t="s">
        <v>204</v>
      </c>
      <c r="D27" s="78" t="s">
        <v>205</v>
      </c>
      <c r="E27" s="79" t="s">
        <v>206</v>
      </c>
      <c r="F27" s="50"/>
      <c r="G27" s="80" t="s">
        <v>520</v>
      </c>
      <c r="H27" s="50" t="s">
        <v>17</v>
      </c>
      <c r="I27" s="82" t="s">
        <v>549</v>
      </c>
      <c r="J27" s="82" t="s">
        <v>775</v>
      </c>
      <c r="K27" s="12">
        <v>6.8</v>
      </c>
      <c r="L27" s="28" t="str">
        <f t="shared" si="40"/>
        <v>6.8</v>
      </c>
      <c r="M27" s="32" t="str">
        <f t="shared" si="258"/>
        <v>C+</v>
      </c>
      <c r="N27" s="39">
        <f t="shared" si="259"/>
        <v>2.5</v>
      </c>
      <c r="O27" s="37" t="str">
        <f t="shared" si="43"/>
        <v>2.5</v>
      </c>
      <c r="P27" s="11">
        <v>2</v>
      </c>
      <c r="Q27" s="16">
        <v>5</v>
      </c>
      <c r="R27" s="28" t="str">
        <f t="shared" si="44"/>
        <v>5.0</v>
      </c>
      <c r="S27" s="32" t="str">
        <f t="shared" si="260"/>
        <v>D+</v>
      </c>
      <c r="T27" s="39">
        <f t="shared" si="261"/>
        <v>1.5</v>
      </c>
      <c r="U27" s="37" t="str">
        <f t="shared" si="47"/>
        <v>1.5</v>
      </c>
      <c r="V27" s="11">
        <v>3</v>
      </c>
      <c r="W27" s="21">
        <v>6.2</v>
      </c>
      <c r="X27" s="24">
        <v>7</v>
      </c>
      <c r="Y27" s="25"/>
      <c r="Z27" s="27">
        <f t="shared" si="4"/>
        <v>6.7</v>
      </c>
      <c r="AA27" s="28">
        <f t="shared" si="5"/>
        <v>6.7</v>
      </c>
      <c r="AB27" s="28" t="str">
        <f t="shared" si="48"/>
        <v>6.7</v>
      </c>
      <c r="AC27" s="32" t="str">
        <f t="shared" si="49"/>
        <v>C+</v>
      </c>
      <c r="AD27" s="30">
        <f t="shared" si="214"/>
        <v>2.5</v>
      </c>
      <c r="AE27" s="37" t="str">
        <f t="shared" si="51"/>
        <v>2.5</v>
      </c>
      <c r="AF27" s="64">
        <v>4</v>
      </c>
      <c r="AG27" s="68">
        <v>4</v>
      </c>
      <c r="AH27" s="21">
        <v>7.7</v>
      </c>
      <c r="AI27" s="24">
        <v>7</v>
      </c>
      <c r="AJ27" s="25"/>
      <c r="AK27" s="27">
        <f t="shared" si="186"/>
        <v>7.3</v>
      </c>
      <c r="AL27" s="28">
        <f t="shared" si="187"/>
        <v>7.3</v>
      </c>
      <c r="AM27" s="28" t="str">
        <f t="shared" si="54"/>
        <v>7.3</v>
      </c>
      <c r="AN27" s="32" t="str">
        <f t="shared" si="231"/>
        <v>B</v>
      </c>
      <c r="AO27" s="30">
        <f t="shared" si="232"/>
        <v>3</v>
      </c>
      <c r="AP27" s="37" t="str">
        <f t="shared" si="57"/>
        <v>3.0</v>
      </c>
      <c r="AQ27" s="71">
        <v>2</v>
      </c>
      <c r="AR27" s="73">
        <v>2</v>
      </c>
      <c r="AS27" s="21">
        <v>5.2</v>
      </c>
      <c r="AT27" s="24">
        <v>4</v>
      </c>
      <c r="AU27" s="25"/>
      <c r="AV27" s="27">
        <f t="shared" si="188"/>
        <v>4.5</v>
      </c>
      <c r="AW27" s="28">
        <f t="shared" si="189"/>
        <v>4.5</v>
      </c>
      <c r="AX27" s="28" t="str">
        <f t="shared" si="60"/>
        <v>4.5</v>
      </c>
      <c r="AY27" s="32" t="str">
        <f t="shared" si="190"/>
        <v>D</v>
      </c>
      <c r="AZ27" s="30">
        <f t="shared" si="249"/>
        <v>1</v>
      </c>
      <c r="BA27" s="37" t="str">
        <f t="shared" si="63"/>
        <v>1.0</v>
      </c>
      <c r="BB27" s="64">
        <v>3</v>
      </c>
      <c r="BC27" s="68">
        <v>3</v>
      </c>
      <c r="BD27" s="21">
        <v>5</v>
      </c>
      <c r="BE27" s="24">
        <v>3</v>
      </c>
      <c r="BF27" s="25">
        <v>6</v>
      </c>
      <c r="BG27" s="27">
        <f t="shared" si="250"/>
        <v>3.8</v>
      </c>
      <c r="BH27" s="28">
        <f t="shared" si="251"/>
        <v>5.6</v>
      </c>
      <c r="BI27" s="28" t="str">
        <f t="shared" si="64"/>
        <v>5.6</v>
      </c>
      <c r="BJ27" s="32" t="str">
        <f t="shared" si="252"/>
        <v>C</v>
      </c>
      <c r="BK27" s="30">
        <f t="shared" si="253"/>
        <v>2</v>
      </c>
      <c r="BL27" s="37" t="str">
        <f t="shared" si="67"/>
        <v>2.0</v>
      </c>
      <c r="BM27" s="64">
        <v>3</v>
      </c>
      <c r="BN27" s="68">
        <v>3</v>
      </c>
      <c r="BO27" s="21">
        <v>5</v>
      </c>
      <c r="BP27" s="24">
        <v>5</v>
      </c>
      <c r="BQ27" s="25"/>
      <c r="BR27" s="27">
        <f t="shared" si="254"/>
        <v>5</v>
      </c>
      <c r="BS27" s="28">
        <f t="shared" si="255"/>
        <v>5</v>
      </c>
      <c r="BT27" s="28" t="str">
        <f t="shared" si="68"/>
        <v>5.0</v>
      </c>
      <c r="BU27" s="32" t="str">
        <f t="shared" si="256"/>
        <v>D+</v>
      </c>
      <c r="BV27" s="66">
        <f t="shared" si="257"/>
        <v>1.5</v>
      </c>
      <c r="BW27" s="37" t="str">
        <f t="shared" si="69"/>
        <v>1.5</v>
      </c>
      <c r="BX27" s="64">
        <v>2</v>
      </c>
      <c r="BY27" s="75">
        <v>2</v>
      </c>
      <c r="BZ27" s="21">
        <v>6</v>
      </c>
      <c r="CA27" s="24">
        <v>6</v>
      </c>
      <c r="CB27" s="25"/>
      <c r="CC27" s="27">
        <f t="shared" si="241"/>
        <v>6</v>
      </c>
      <c r="CD27" s="28">
        <f t="shared" si="242"/>
        <v>6</v>
      </c>
      <c r="CE27" s="28" t="str">
        <f t="shared" si="70"/>
        <v>6.0</v>
      </c>
      <c r="CF27" s="32" t="str">
        <f t="shared" si="243"/>
        <v>C</v>
      </c>
      <c r="CG27" s="30">
        <f t="shared" si="244"/>
        <v>2</v>
      </c>
      <c r="CH27" s="37" t="str">
        <f t="shared" si="73"/>
        <v>2.0</v>
      </c>
      <c r="CI27" s="64">
        <v>3</v>
      </c>
      <c r="CJ27" s="68">
        <v>3</v>
      </c>
      <c r="CK27" s="85">
        <f t="shared" si="74"/>
        <v>17</v>
      </c>
      <c r="CL27" s="86">
        <f t="shared" si="16"/>
        <v>5.8647058823529408</v>
      </c>
      <c r="CM27" s="124" t="str">
        <f t="shared" si="75"/>
        <v>5.86</v>
      </c>
      <c r="CN27" s="86">
        <f t="shared" si="17"/>
        <v>2</v>
      </c>
      <c r="CO27" s="124" t="str">
        <f t="shared" si="76"/>
        <v>2.00</v>
      </c>
      <c r="CP27" s="52" t="str">
        <f t="shared" si="191"/>
        <v>Lên lớp</v>
      </c>
      <c r="CQ27" s="52">
        <f t="shared" si="18"/>
        <v>17</v>
      </c>
      <c r="CR27" s="86">
        <f t="shared" si="19"/>
        <v>5.8647058823529408</v>
      </c>
      <c r="CS27" s="127" t="str">
        <f t="shared" si="77"/>
        <v>5.86</v>
      </c>
      <c r="CT27" s="86">
        <f t="shared" si="20"/>
        <v>2</v>
      </c>
      <c r="CU27" s="127" t="str">
        <f t="shared" si="78"/>
        <v>2.00</v>
      </c>
      <c r="CV27" s="52" t="str">
        <f t="shared" si="230"/>
        <v>Lên lớp</v>
      </c>
      <c r="CW27" s="232">
        <v>5.8</v>
      </c>
      <c r="CX27" s="52">
        <v>3</v>
      </c>
      <c r="CY27" s="52"/>
      <c r="CZ27" s="27">
        <f t="shared" si="79"/>
        <v>4.0999999999999996</v>
      </c>
      <c r="DA27" s="28">
        <f t="shared" si="80"/>
        <v>4.0999999999999996</v>
      </c>
      <c r="DB27" s="29" t="str">
        <f t="shared" si="81"/>
        <v>4.1</v>
      </c>
      <c r="DC27" s="32" t="str">
        <f t="shared" si="82"/>
        <v>D</v>
      </c>
      <c r="DD27" s="30">
        <f t="shared" si="83"/>
        <v>1</v>
      </c>
      <c r="DE27" s="29" t="str">
        <f t="shared" si="84"/>
        <v>1.0</v>
      </c>
      <c r="DF27" s="71"/>
      <c r="DG27" s="203"/>
      <c r="DH27" s="229">
        <v>5.2</v>
      </c>
      <c r="DI27" s="230">
        <v>4</v>
      </c>
      <c r="DJ27" s="230"/>
      <c r="DK27" s="27">
        <f t="shared" si="85"/>
        <v>4.5</v>
      </c>
      <c r="DL27" s="28">
        <f t="shared" si="86"/>
        <v>4.5</v>
      </c>
      <c r="DM27" s="30" t="str">
        <f t="shared" si="87"/>
        <v>4.5</v>
      </c>
      <c r="DN27" s="32" t="str">
        <f t="shared" si="88"/>
        <v>D</v>
      </c>
      <c r="DO27" s="30">
        <f t="shared" si="89"/>
        <v>1</v>
      </c>
      <c r="DP27" s="30" t="str">
        <f t="shared" si="90"/>
        <v>1.0</v>
      </c>
      <c r="DQ27" s="71"/>
      <c r="DR27" s="203"/>
      <c r="DS27" s="204">
        <f t="shared" si="91"/>
        <v>4.3</v>
      </c>
      <c r="DT27" s="30" t="str">
        <f t="shared" si="92"/>
        <v>4.3</v>
      </c>
      <c r="DU27" s="32" t="str">
        <f t="shared" si="93"/>
        <v>D</v>
      </c>
      <c r="DV27" s="30">
        <f t="shared" si="94"/>
        <v>1</v>
      </c>
      <c r="DW27" s="30" t="str">
        <f t="shared" si="95"/>
        <v>1.0</v>
      </c>
      <c r="DX27" s="71">
        <v>3</v>
      </c>
      <c r="DY27" s="203">
        <v>3</v>
      </c>
      <c r="DZ27" s="232">
        <v>6.7</v>
      </c>
      <c r="EA27" s="52">
        <v>2</v>
      </c>
      <c r="EB27" s="52">
        <v>6</v>
      </c>
      <c r="EC27" s="27">
        <f t="shared" si="96"/>
        <v>3.9</v>
      </c>
      <c r="ED27" s="28">
        <f t="shared" si="97"/>
        <v>6.3</v>
      </c>
      <c r="EE27" s="29" t="str">
        <f t="shared" si="98"/>
        <v>6.3</v>
      </c>
      <c r="EF27" s="32" t="str">
        <f t="shared" si="99"/>
        <v>C</v>
      </c>
      <c r="EG27" s="29">
        <f t="shared" si="100"/>
        <v>2</v>
      </c>
      <c r="EH27" s="29" t="str">
        <f t="shared" si="101"/>
        <v>2.0</v>
      </c>
      <c r="EI27" s="71">
        <v>3</v>
      </c>
      <c r="EJ27" s="203">
        <v>3</v>
      </c>
      <c r="EK27" s="232">
        <v>6.3</v>
      </c>
      <c r="EL27" s="52">
        <v>7</v>
      </c>
      <c r="EM27" s="52"/>
      <c r="EN27" s="27">
        <f t="shared" si="102"/>
        <v>6.7</v>
      </c>
      <c r="EO27" s="28">
        <f t="shared" si="103"/>
        <v>6.7</v>
      </c>
      <c r="EP27" s="29" t="str">
        <f t="shared" si="104"/>
        <v>6.7</v>
      </c>
      <c r="EQ27" s="32" t="str">
        <f t="shared" si="105"/>
        <v>C+</v>
      </c>
      <c r="ER27" s="30">
        <f t="shared" si="106"/>
        <v>2.5</v>
      </c>
      <c r="ES27" s="29" t="str">
        <f t="shared" si="107"/>
        <v>2.5</v>
      </c>
      <c r="ET27" s="71">
        <v>3</v>
      </c>
      <c r="EU27" s="203">
        <v>3</v>
      </c>
      <c r="EV27" s="232">
        <v>5.8</v>
      </c>
      <c r="EW27" s="52">
        <v>6</v>
      </c>
      <c r="EX27" s="52"/>
      <c r="EY27" s="27">
        <f t="shared" si="108"/>
        <v>5.9</v>
      </c>
      <c r="EZ27" s="28">
        <f t="shared" si="109"/>
        <v>5.9</v>
      </c>
      <c r="FA27" s="29" t="str">
        <f t="shared" si="110"/>
        <v>5.9</v>
      </c>
      <c r="FB27" s="32" t="str">
        <f t="shared" si="111"/>
        <v>C</v>
      </c>
      <c r="FC27" s="30">
        <f t="shared" si="112"/>
        <v>2</v>
      </c>
      <c r="FD27" s="29" t="str">
        <f t="shared" si="113"/>
        <v>2.0</v>
      </c>
      <c r="FE27" s="71">
        <v>2</v>
      </c>
      <c r="FF27" s="203">
        <v>2</v>
      </c>
      <c r="FG27" s="234">
        <v>6.6</v>
      </c>
      <c r="FH27" s="230">
        <v>1</v>
      </c>
      <c r="FI27" s="230">
        <v>0</v>
      </c>
      <c r="FJ27" s="27">
        <f t="shared" si="114"/>
        <v>3.2</v>
      </c>
      <c r="FK27" s="28">
        <f t="shared" si="115"/>
        <v>3.2</v>
      </c>
      <c r="FL27" s="29" t="str">
        <f t="shared" si="116"/>
        <v>3.2</v>
      </c>
      <c r="FM27" s="32" t="str">
        <f t="shared" si="117"/>
        <v>F</v>
      </c>
      <c r="FN27" s="30">
        <f t="shared" si="118"/>
        <v>0</v>
      </c>
      <c r="FO27" s="29" t="str">
        <f t="shared" si="119"/>
        <v>0.0</v>
      </c>
      <c r="FP27" s="71">
        <v>3</v>
      </c>
      <c r="FQ27" s="203"/>
      <c r="FR27" s="229">
        <v>8</v>
      </c>
      <c r="FS27" s="52">
        <v>7</v>
      </c>
      <c r="FT27" s="52"/>
      <c r="FU27" s="27">
        <f t="shared" si="120"/>
        <v>7.4</v>
      </c>
      <c r="FV27" s="28">
        <f t="shared" si="121"/>
        <v>7.4</v>
      </c>
      <c r="FW27" s="29" t="str">
        <f t="shared" si="122"/>
        <v>7.4</v>
      </c>
      <c r="FX27" s="32" t="str">
        <f t="shared" si="123"/>
        <v>B</v>
      </c>
      <c r="FY27" s="30">
        <f t="shared" si="124"/>
        <v>3</v>
      </c>
      <c r="FZ27" s="29" t="str">
        <f t="shared" si="125"/>
        <v>3.0</v>
      </c>
      <c r="GA27" s="71">
        <v>2</v>
      </c>
      <c r="GB27" s="203">
        <v>2</v>
      </c>
      <c r="GC27" s="232">
        <v>6.7</v>
      </c>
      <c r="GD27" s="52">
        <v>5</v>
      </c>
      <c r="GE27" s="52"/>
      <c r="GF27" s="27">
        <f t="shared" si="126"/>
        <v>5.7</v>
      </c>
      <c r="GG27" s="28">
        <f t="shared" si="127"/>
        <v>5.7</v>
      </c>
      <c r="GH27" s="29" t="str">
        <f t="shared" si="128"/>
        <v>5.7</v>
      </c>
      <c r="GI27" s="32" t="str">
        <f t="shared" si="129"/>
        <v>C</v>
      </c>
      <c r="GJ27" s="30">
        <f t="shared" si="130"/>
        <v>2</v>
      </c>
      <c r="GK27" s="29" t="str">
        <f t="shared" si="131"/>
        <v>2.0</v>
      </c>
      <c r="GL27" s="71">
        <v>2</v>
      </c>
      <c r="GM27" s="203">
        <v>2</v>
      </c>
      <c r="GN27" s="234">
        <v>5</v>
      </c>
      <c r="GO27" s="230"/>
      <c r="GP27" s="230">
        <v>0</v>
      </c>
      <c r="GQ27" s="27">
        <f t="shared" si="132"/>
        <v>2</v>
      </c>
      <c r="GR27" s="28">
        <f t="shared" si="133"/>
        <v>2</v>
      </c>
      <c r="GS27" s="29" t="str">
        <f t="shared" si="192"/>
        <v>2.0</v>
      </c>
      <c r="GT27" s="32" t="str">
        <f t="shared" si="134"/>
        <v>F</v>
      </c>
      <c r="GU27" s="30">
        <f t="shared" si="135"/>
        <v>0</v>
      </c>
      <c r="GV27" s="29" t="str">
        <f t="shared" si="136"/>
        <v>0.0</v>
      </c>
      <c r="GW27" s="71">
        <v>2</v>
      </c>
      <c r="GX27" s="203"/>
      <c r="GY27" s="85">
        <f t="shared" si="137"/>
        <v>20</v>
      </c>
      <c r="GZ27" s="86">
        <f t="shared" si="138"/>
        <v>5.1749999999999998</v>
      </c>
      <c r="HA27" s="124" t="str">
        <f t="shared" si="139"/>
        <v>5.18</v>
      </c>
      <c r="HB27" s="86">
        <f t="shared" si="140"/>
        <v>1.5249999999999999</v>
      </c>
      <c r="HC27" s="124" t="str">
        <f t="shared" si="141"/>
        <v>1.53</v>
      </c>
      <c r="HD27" s="52" t="str">
        <f t="shared" si="142"/>
        <v>Lên lớp</v>
      </c>
      <c r="HE27" s="52">
        <f t="shared" si="143"/>
        <v>15</v>
      </c>
      <c r="HF27" s="86">
        <f t="shared" si="144"/>
        <v>5.9933333333333341</v>
      </c>
      <c r="HG27" s="127" t="str">
        <f t="shared" si="145"/>
        <v>5.99</v>
      </c>
      <c r="HH27" s="86">
        <f t="shared" si="146"/>
        <v>2.0333333333333332</v>
      </c>
      <c r="HI27" s="127" t="str">
        <f t="shared" si="147"/>
        <v>2.03</v>
      </c>
      <c r="HJ27" s="227">
        <f t="shared" si="148"/>
        <v>37</v>
      </c>
      <c r="HK27" s="58">
        <f t="shared" si="149"/>
        <v>32</v>
      </c>
      <c r="HL27" s="228">
        <f t="shared" si="23"/>
        <v>5.9249999999999998</v>
      </c>
      <c r="HM27" s="127" t="str">
        <f t="shared" si="150"/>
        <v>5.93</v>
      </c>
      <c r="HN27" s="228">
        <f t="shared" si="24"/>
        <v>2.015625</v>
      </c>
      <c r="HO27" s="127" t="str">
        <f t="shared" si="151"/>
        <v>2.02</v>
      </c>
      <c r="HP27" s="52" t="str">
        <f t="shared" si="25"/>
        <v>Lên lớp</v>
      </c>
      <c r="HQ27" s="58" t="s">
        <v>986</v>
      </c>
      <c r="HR27" s="96">
        <v>0</v>
      </c>
      <c r="HS27" s="106"/>
      <c r="HT27" s="285"/>
      <c r="HU27" s="27">
        <f t="shared" si="193"/>
        <v>0</v>
      </c>
      <c r="HV27" s="282">
        <f t="shared" si="194"/>
        <v>0</v>
      </c>
      <c r="HW27" s="26" t="str">
        <f t="shared" si="226"/>
        <v>0.0</v>
      </c>
      <c r="HX27" s="283" t="str">
        <f t="shared" si="195"/>
        <v>F</v>
      </c>
      <c r="HY27" s="281">
        <f t="shared" si="196"/>
        <v>0</v>
      </c>
      <c r="HZ27" s="44" t="str">
        <f t="shared" si="197"/>
        <v>0.0</v>
      </c>
      <c r="IA27" s="64">
        <v>3</v>
      </c>
      <c r="IB27" s="68">
        <v>3</v>
      </c>
      <c r="IC27" s="21">
        <v>0</v>
      </c>
      <c r="ID27" s="24"/>
      <c r="IE27" s="25"/>
      <c r="IF27" s="27">
        <f t="shared" si="198"/>
        <v>0</v>
      </c>
      <c r="IG27" s="282">
        <f t="shared" si="199"/>
        <v>0</v>
      </c>
      <c r="IH27" s="28" t="str">
        <f t="shared" si="227"/>
        <v>0.0</v>
      </c>
      <c r="II27" s="283" t="str">
        <f t="shared" si="200"/>
        <v>F</v>
      </c>
      <c r="IJ27" s="281">
        <f t="shared" si="201"/>
        <v>0</v>
      </c>
      <c r="IK27" s="44" t="str">
        <f t="shared" si="202"/>
        <v>0.0</v>
      </c>
      <c r="IL27" s="64">
        <v>1</v>
      </c>
      <c r="IM27" s="68"/>
      <c r="IN27" s="96">
        <v>0</v>
      </c>
      <c r="IO27" s="106"/>
      <c r="IP27" s="285"/>
      <c r="IQ27" s="27">
        <f t="shared" si="203"/>
        <v>0</v>
      </c>
      <c r="IR27" s="28">
        <f t="shared" si="204"/>
        <v>0</v>
      </c>
      <c r="IS27" s="26" t="str">
        <f t="shared" si="205"/>
        <v>0.0</v>
      </c>
      <c r="IT27" s="32" t="str">
        <f t="shared" si="206"/>
        <v>F</v>
      </c>
      <c r="IU27" s="30">
        <f t="shared" si="207"/>
        <v>0</v>
      </c>
      <c r="IV27" s="37" t="str">
        <f t="shared" si="208"/>
        <v>0.0</v>
      </c>
      <c r="IW27" s="64">
        <v>2</v>
      </c>
      <c r="IX27" s="68"/>
      <c r="IY27" s="96">
        <v>1.4</v>
      </c>
      <c r="IZ27" s="106"/>
      <c r="JA27" s="285"/>
      <c r="JB27" s="19">
        <f t="shared" si="152"/>
        <v>0.6</v>
      </c>
      <c r="JC27" s="26">
        <f t="shared" si="153"/>
        <v>0.6</v>
      </c>
      <c r="JD27" s="26" t="str">
        <f t="shared" si="154"/>
        <v>0.6</v>
      </c>
      <c r="JE27" s="32" t="str">
        <f t="shared" si="155"/>
        <v>F</v>
      </c>
      <c r="JF27" s="30">
        <f t="shared" si="156"/>
        <v>0</v>
      </c>
      <c r="JG27" s="37" t="str">
        <f t="shared" si="157"/>
        <v>0.0</v>
      </c>
      <c r="JH27" s="64">
        <v>2</v>
      </c>
      <c r="JI27" s="68"/>
      <c r="JJ27" s="96">
        <v>0</v>
      </c>
      <c r="JK27" s="106"/>
      <c r="JL27" s="285"/>
      <c r="JM27" s="19">
        <f t="shared" si="158"/>
        <v>0</v>
      </c>
      <c r="JN27" s="26">
        <f t="shared" si="159"/>
        <v>0</v>
      </c>
      <c r="JO27" s="26" t="str">
        <f t="shared" si="160"/>
        <v>0.0</v>
      </c>
      <c r="JP27" s="32" t="str">
        <f t="shared" si="161"/>
        <v>F</v>
      </c>
      <c r="JQ27" s="30">
        <f t="shared" si="162"/>
        <v>0</v>
      </c>
      <c r="JR27" s="37" t="str">
        <f t="shared" si="163"/>
        <v>0.0</v>
      </c>
      <c r="JS27" s="64">
        <v>1</v>
      </c>
      <c r="JT27" s="68"/>
      <c r="JU27" s="96">
        <v>0</v>
      </c>
      <c r="JV27" s="106">
        <v>0</v>
      </c>
      <c r="JW27" s="285"/>
      <c r="JX27" s="19">
        <f t="shared" si="26"/>
        <v>0</v>
      </c>
      <c r="JY27" s="26">
        <f t="shared" si="27"/>
        <v>0</v>
      </c>
      <c r="JZ27" s="26" t="str">
        <f t="shared" si="164"/>
        <v>0.0</v>
      </c>
      <c r="KA27" s="32" t="str">
        <f t="shared" si="28"/>
        <v>F</v>
      </c>
      <c r="KB27" s="30">
        <f t="shared" si="29"/>
        <v>0</v>
      </c>
      <c r="KC27" s="37" t="str">
        <f t="shared" si="30"/>
        <v>0.0</v>
      </c>
      <c r="KD27" s="64">
        <v>2</v>
      </c>
      <c r="KE27" s="68"/>
      <c r="KF27" s="96">
        <v>0</v>
      </c>
      <c r="KG27" s="106"/>
      <c r="KH27" s="285"/>
      <c r="KI27" s="27">
        <f t="shared" si="31"/>
        <v>0</v>
      </c>
      <c r="KJ27" s="28">
        <f t="shared" si="32"/>
        <v>0</v>
      </c>
      <c r="KK27" s="26" t="str">
        <f t="shared" si="165"/>
        <v>0.0</v>
      </c>
      <c r="KL27" s="32" t="str">
        <f t="shared" si="33"/>
        <v>F</v>
      </c>
      <c r="KM27" s="30">
        <f t="shared" si="34"/>
        <v>0</v>
      </c>
      <c r="KN27" s="37" t="str">
        <f t="shared" si="35"/>
        <v>0.0</v>
      </c>
      <c r="KO27" s="64">
        <v>2</v>
      </c>
      <c r="KP27" s="68"/>
      <c r="KQ27" s="98">
        <v>0</v>
      </c>
      <c r="KR27" s="99"/>
      <c r="KS27" s="187"/>
      <c r="KT27" s="19">
        <f t="shared" si="36"/>
        <v>0</v>
      </c>
      <c r="KU27" s="26">
        <f t="shared" si="37"/>
        <v>0</v>
      </c>
      <c r="KV27" s="26" t="str">
        <f t="shared" si="166"/>
        <v>0.0</v>
      </c>
      <c r="KW27" s="32" t="str">
        <f t="shared" si="228"/>
        <v>F</v>
      </c>
      <c r="KX27" s="30">
        <f t="shared" si="38"/>
        <v>0</v>
      </c>
      <c r="KY27" s="37" t="str">
        <f t="shared" si="39"/>
        <v>0.0</v>
      </c>
      <c r="KZ27" s="64">
        <v>2</v>
      </c>
      <c r="LA27" s="68"/>
      <c r="LB27" s="21">
        <v>0</v>
      </c>
      <c r="LC27" s="24"/>
      <c r="LD27" s="25"/>
      <c r="LE27" s="27">
        <f t="shared" si="209"/>
        <v>0</v>
      </c>
      <c r="LF27" s="28">
        <f t="shared" si="167"/>
        <v>0</v>
      </c>
      <c r="LG27" s="28" t="str">
        <f t="shared" si="229"/>
        <v>0.0</v>
      </c>
      <c r="LH27" s="32" t="str">
        <f t="shared" si="168"/>
        <v>F</v>
      </c>
      <c r="LI27" s="30">
        <f t="shared" si="169"/>
        <v>0</v>
      </c>
      <c r="LJ27" s="37" t="str">
        <f t="shared" si="170"/>
        <v>0.0</v>
      </c>
      <c r="LK27" s="62">
        <v>3</v>
      </c>
      <c r="LL27" s="279"/>
      <c r="LM27" s="85">
        <f t="shared" si="171"/>
        <v>18</v>
      </c>
      <c r="LN27" s="86">
        <f t="shared" si="172"/>
        <v>6.6666666666666666E-2</v>
      </c>
      <c r="LO27" s="124" t="str">
        <f t="shared" si="173"/>
        <v>0.07</v>
      </c>
      <c r="LP27" s="86">
        <f t="shared" si="174"/>
        <v>0</v>
      </c>
      <c r="LQ27" s="124" t="str">
        <f t="shared" si="175"/>
        <v>0.00</v>
      </c>
      <c r="LR27" s="330" t="str">
        <f t="shared" si="176"/>
        <v>Cảnh báo KQHT</v>
      </c>
      <c r="LS27" s="331">
        <f t="shared" si="177"/>
        <v>3</v>
      </c>
      <c r="LT27" s="332">
        <f t="shared" si="178"/>
        <v>0</v>
      </c>
      <c r="LU27" s="332">
        <f t="shared" si="179"/>
        <v>0</v>
      </c>
      <c r="LV27" s="334">
        <f t="shared" si="180"/>
        <v>55</v>
      </c>
      <c r="LW27" s="335">
        <f t="shared" si="181"/>
        <v>35</v>
      </c>
      <c r="LX27" s="336">
        <f t="shared" si="182"/>
        <v>5.4171428571428573</v>
      </c>
      <c r="LY27" s="337">
        <f t="shared" si="183"/>
        <v>1.8428571428571427</v>
      </c>
      <c r="LZ27" s="336" t="str">
        <f t="shared" si="184"/>
        <v>1.84</v>
      </c>
      <c r="MA27" s="330" t="str">
        <f t="shared" si="185"/>
        <v>Lên lớp</v>
      </c>
    </row>
    <row r="28" spans="1:339" s="233" customFormat="1" ht="18">
      <c r="A28" s="10">
        <v>27</v>
      </c>
      <c r="B28" s="76" t="s">
        <v>90</v>
      </c>
      <c r="C28" s="77" t="s">
        <v>210</v>
      </c>
      <c r="D28" s="78" t="s">
        <v>18</v>
      </c>
      <c r="E28" s="79" t="s">
        <v>211</v>
      </c>
      <c r="F28" s="50"/>
      <c r="G28" s="80" t="s">
        <v>522</v>
      </c>
      <c r="H28" s="50" t="s">
        <v>17</v>
      </c>
      <c r="I28" s="82" t="s">
        <v>551</v>
      </c>
      <c r="J28" s="82" t="s">
        <v>783</v>
      </c>
      <c r="K28" s="12">
        <v>7</v>
      </c>
      <c r="L28" s="28" t="str">
        <f t="shared" si="40"/>
        <v>7.0</v>
      </c>
      <c r="M28" s="32" t="str">
        <f t="shared" si="258"/>
        <v>B</v>
      </c>
      <c r="N28" s="39">
        <f t="shared" si="259"/>
        <v>3</v>
      </c>
      <c r="O28" s="37" t="str">
        <f t="shared" si="43"/>
        <v>3.0</v>
      </c>
      <c r="P28" s="11">
        <v>2</v>
      </c>
      <c r="Q28" s="16">
        <v>7</v>
      </c>
      <c r="R28" s="28" t="str">
        <f t="shared" si="44"/>
        <v>7.0</v>
      </c>
      <c r="S28" s="32" t="str">
        <f t="shared" si="260"/>
        <v>B</v>
      </c>
      <c r="T28" s="39">
        <f t="shared" si="261"/>
        <v>3</v>
      </c>
      <c r="U28" s="37" t="str">
        <f t="shared" si="47"/>
        <v>3.0</v>
      </c>
      <c r="V28" s="11">
        <v>3</v>
      </c>
      <c r="W28" s="21">
        <v>8.1999999999999993</v>
      </c>
      <c r="X28" s="24">
        <v>7</v>
      </c>
      <c r="Y28" s="25"/>
      <c r="Z28" s="27">
        <f t="shared" si="4"/>
        <v>7.5</v>
      </c>
      <c r="AA28" s="28">
        <f t="shared" si="5"/>
        <v>7.5</v>
      </c>
      <c r="AB28" s="28" t="str">
        <f t="shared" si="48"/>
        <v>7.5</v>
      </c>
      <c r="AC28" s="32" t="str">
        <f t="shared" si="49"/>
        <v>B</v>
      </c>
      <c r="AD28" s="30">
        <f t="shared" si="214"/>
        <v>3</v>
      </c>
      <c r="AE28" s="37" t="str">
        <f t="shared" si="51"/>
        <v>3.0</v>
      </c>
      <c r="AF28" s="64">
        <v>4</v>
      </c>
      <c r="AG28" s="68">
        <v>4</v>
      </c>
      <c r="AH28" s="21">
        <v>5.7</v>
      </c>
      <c r="AI28" s="24">
        <v>8</v>
      </c>
      <c r="AJ28" s="25"/>
      <c r="AK28" s="27">
        <f t="shared" si="186"/>
        <v>7.1</v>
      </c>
      <c r="AL28" s="28">
        <f t="shared" si="187"/>
        <v>7.1</v>
      </c>
      <c r="AM28" s="28" t="str">
        <f t="shared" si="54"/>
        <v>7.1</v>
      </c>
      <c r="AN28" s="32" t="str">
        <f t="shared" si="231"/>
        <v>B</v>
      </c>
      <c r="AO28" s="30">
        <f t="shared" si="232"/>
        <v>3</v>
      </c>
      <c r="AP28" s="37" t="str">
        <f t="shared" si="57"/>
        <v>3.0</v>
      </c>
      <c r="AQ28" s="71">
        <v>2</v>
      </c>
      <c r="AR28" s="73">
        <v>2</v>
      </c>
      <c r="AS28" s="21">
        <v>7</v>
      </c>
      <c r="AT28" s="24">
        <v>6</v>
      </c>
      <c r="AU28" s="25"/>
      <c r="AV28" s="27">
        <f t="shared" si="188"/>
        <v>6.4</v>
      </c>
      <c r="AW28" s="28">
        <f t="shared" si="189"/>
        <v>6.4</v>
      </c>
      <c r="AX28" s="28" t="str">
        <f t="shared" si="60"/>
        <v>6.4</v>
      </c>
      <c r="AY28" s="32" t="str">
        <f t="shared" si="190"/>
        <v>C</v>
      </c>
      <c r="AZ28" s="30">
        <f t="shared" si="249"/>
        <v>2</v>
      </c>
      <c r="BA28" s="37" t="str">
        <f t="shared" si="63"/>
        <v>2.0</v>
      </c>
      <c r="BB28" s="64">
        <v>3</v>
      </c>
      <c r="BC28" s="68">
        <v>3</v>
      </c>
      <c r="BD28" s="21">
        <v>8.8000000000000007</v>
      </c>
      <c r="BE28" s="24">
        <v>8</v>
      </c>
      <c r="BF28" s="25"/>
      <c r="BG28" s="27">
        <f t="shared" si="250"/>
        <v>8.3000000000000007</v>
      </c>
      <c r="BH28" s="28">
        <f t="shared" si="251"/>
        <v>8.3000000000000007</v>
      </c>
      <c r="BI28" s="28" t="str">
        <f t="shared" si="64"/>
        <v>8.3</v>
      </c>
      <c r="BJ28" s="32" t="str">
        <f t="shared" si="252"/>
        <v>B+</v>
      </c>
      <c r="BK28" s="30">
        <f t="shared" si="253"/>
        <v>3.5</v>
      </c>
      <c r="BL28" s="37" t="str">
        <f t="shared" si="67"/>
        <v>3.5</v>
      </c>
      <c r="BM28" s="64">
        <v>3</v>
      </c>
      <c r="BN28" s="68">
        <v>3</v>
      </c>
      <c r="BO28" s="21">
        <v>7.7</v>
      </c>
      <c r="BP28" s="24">
        <v>6</v>
      </c>
      <c r="BQ28" s="25"/>
      <c r="BR28" s="27">
        <f t="shared" si="254"/>
        <v>6.7</v>
      </c>
      <c r="BS28" s="28">
        <f t="shared" si="255"/>
        <v>6.7</v>
      </c>
      <c r="BT28" s="28" t="str">
        <f t="shared" si="68"/>
        <v>6.7</v>
      </c>
      <c r="BU28" s="32" t="str">
        <f t="shared" si="256"/>
        <v>C+</v>
      </c>
      <c r="BV28" s="66">
        <f t="shared" si="257"/>
        <v>2.5</v>
      </c>
      <c r="BW28" s="37" t="str">
        <f t="shared" si="69"/>
        <v>2.5</v>
      </c>
      <c r="BX28" s="64">
        <v>2</v>
      </c>
      <c r="BY28" s="75">
        <v>2</v>
      </c>
      <c r="BZ28" s="21">
        <v>8.5</v>
      </c>
      <c r="CA28" s="24">
        <v>6</v>
      </c>
      <c r="CB28" s="25"/>
      <c r="CC28" s="27">
        <f t="shared" si="241"/>
        <v>7</v>
      </c>
      <c r="CD28" s="28">
        <f t="shared" si="242"/>
        <v>7</v>
      </c>
      <c r="CE28" s="28" t="str">
        <f t="shared" si="70"/>
        <v>7.0</v>
      </c>
      <c r="CF28" s="32" t="str">
        <f t="shared" si="243"/>
        <v>B</v>
      </c>
      <c r="CG28" s="30">
        <f t="shared" si="244"/>
        <v>3</v>
      </c>
      <c r="CH28" s="37" t="str">
        <f t="shared" si="73"/>
        <v>3.0</v>
      </c>
      <c r="CI28" s="64">
        <v>3</v>
      </c>
      <c r="CJ28" s="68">
        <v>3</v>
      </c>
      <c r="CK28" s="85">
        <f t="shared" si="74"/>
        <v>17</v>
      </c>
      <c r="CL28" s="86">
        <f t="shared" si="16"/>
        <v>7.2176470588235304</v>
      </c>
      <c r="CM28" s="124" t="str">
        <f t="shared" si="75"/>
        <v>7.22</v>
      </c>
      <c r="CN28" s="86">
        <f t="shared" si="17"/>
        <v>2.8529411764705883</v>
      </c>
      <c r="CO28" s="124" t="str">
        <f t="shared" si="76"/>
        <v>2.85</v>
      </c>
      <c r="CP28" s="52" t="str">
        <f t="shared" si="191"/>
        <v>Lên lớp</v>
      </c>
      <c r="CQ28" s="52">
        <f t="shared" si="18"/>
        <v>17</v>
      </c>
      <c r="CR28" s="86">
        <f t="shared" si="19"/>
        <v>7.2176470588235304</v>
      </c>
      <c r="CS28" s="127" t="str">
        <f t="shared" si="77"/>
        <v>7.22</v>
      </c>
      <c r="CT28" s="86">
        <f t="shared" si="20"/>
        <v>2.8529411764705883</v>
      </c>
      <c r="CU28" s="127" t="str">
        <f t="shared" si="78"/>
        <v>2.85</v>
      </c>
      <c r="CV28" s="52" t="str">
        <f t="shared" si="230"/>
        <v>Lên lớp</v>
      </c>
      <c r="CW28" s="232">
        <v>8.1999999999999993</v>
      </c>
      <c r="CX28" s="52">
        <v>6</v>
      </c>
      <c r="CY28" s="52"/>
      <c r="CZ28" s="27">
        <f t="shared" si="79"/>
        <v>6.9</v>
      </c>
      <c r="DA28" s="28">
        <f t="shared" si="80"/>
        <v>6.9</v>
      </c>
      <c r="DB28" s="29" t="str">
        <f t="shared" si="81"/>
        <v>6.9</v>
      </c>
      <c r="DC28" s="32" t="str">
        <f t="shared" si="82"/>
        <v>C+</v>
      </c>
      <c r="DD28" s="30">
        <f t="shared" si="83"/>
        <v>2.5</v>
      </c>
      <c r="DE28" s="29" t="str">
        <f t="shared" si="84"/>
        <v>2.5</v>
      </c>
      <c r="DF28" s="71"/>
      <c r="DG28" s="203"/>
      <c r="DH28" s="229">
        <v>6.6</v>
      </c>
      <c r="DI28" s="230">
        <v>8</v>
      </c>
      <c r="DJ28" s="230"/>
      <c r="DK28" s="27">
        <f t="shared" si="85"/>
        <v>7.4</v>
      </c>
      <c r="DL28" s="28">
        <f t="shared" si="86"/>
        <v>7.4</v>
      </c>
      <c r="DM28" s="30" t="str">
        <f t="shared" si="87"/>
        <v>7.4</v>
      </c>
      <c r="DN28" s="32" t="str">
        <f t="shared" si="88"/>
        <v>B</v>
      </c>
      <c r="DO28" s="30">
        <f t="shared" si="89"/>
        <v>3</v>
      </c>
      <c r="DP28" s="30" t="str">
        <f t="shared" si="90"/>
        <v>3.0</v>
      </c>
      <c r="DQ28" s="71"/>
      <c r="DR28" s="203"/>
      <c r="DS28" s="204">
        <f t="shared" si="91"/>
        <v>7.15</v>
      </c>
      <c r="DT28" s="30" t="str">
        <f t="shared" si="92"/>
        <v>7.2</v>
      </c>
      <c r="DU28" s="32" t="str">
        <f t="shared" si="93"/>
        <v>B</v>
      </c>
      <c r="DV28" s="30">
        <f t="shared" si="94"/>
        <v>3</v>
      </c>
      <c r="DW28" s="30" t="str">
        <f t="shared" si="95"/>
        <v>3.0</v>
      </c>
      <c r="DX28" s="71">
        <v>3</v>
      </c>
      <c r="DY28" s="203">
        <v>3</v>
      </c>
      <c r="DZ28" s="232">
        <v>7.7</v>
      </c>
      <c r="EA28" s="52">
        <v>9</v>
      </c>
      <c r="EB28" s="52"/>
      <c r="EC28" s="27">
        <f t="shared" si="96"/>
        <v>8.5</v>
      </c>
      <c r="ED28" s="28">
        <f t="shared" si="97"/>
        <v>8.5</v>
      </c>
      <c r="EE28" s="29" t="str">
        <f t="shared" si="98"/>
        <v>8.5</v>
      </c>
      <c r="EF28" s="32" t="str">
        <f t="shared" si="99"/>
        <v>A</v>
      </c>
      <c r="EG28" s="29">
        <f t="shared" si="100"/>
        <v>4</v>
      </c>
      <c r="EH28" s="29" t="str">
        <f t="shared" si="101"/>
        <v>4.0</v>
      </c>
      <c r="EI28" s="71">
        <v>3</v>
      </c>
      <c r="EJ28" s="203">
        <v>3</v>
      </c>
      <c r="EK28" s="232">
        <v>7.7</v>
      </c>
      <c r="EL28" s="52">
        <v>9</v>
      </c>
      <c r="EM28" s="52"/>
      <c r="EN28" s="27">
        <f t="shared" si="102"/>
        <v>8.5</v>
      </c>
      <c r="EO28" s="28">
        <f t="shared" si="103"/>
        <v>8.5</v>
      </c>
      <c r="EP28" s="29" t="str">
        <f t="shared" si="104"/>
        <v>8.5</v>
      </c>
      <c r="EQ28" s="32" t="str">
        <f t="shared" si="105"/>
        <v>A</v>
      </c>
      <c r="ER28" s="30">
        <f t="shared" si="106"/>
        <v>4</v>
      </c>
      <c r="ES28" s="29" t="str">
        <f t="shared" si="107"/>
        <v>4.0</v>
      </c>
      <c r="ET28" s="71">
        <v>3</v>
      </c>
      <c r="EU28" s="203">
        <v>3</v>
      </c>
      <c r="EV28" s="232">
        <v>6.6</v>
      </c>
      <c r="EW28" s="52">
        <v>10</v>
      </c>
      <c r="EX28" s="52"/>
      <c r="EY28" s="27">
        <f t="shared" si="108"/>
        <v>8.6</v>
      </c>
      <c r="EZ28" s="28">
        <f t="shared" si="109"/>
        <v>8.6</v>
      </c>
      <c r="FA28" s="29" t="str">
        <f t="shared" si="110"/>
        <v>8.6</v>
      </c>
      <c r="FB28" s="32" t="str">
        <f t="shared" si="111"/>
        <v>A</v>
      </c>
      <c r="FC28" s="30">
        <f t="shared" si="112"/>
        <v>4</v>
      </c>
      <c r="FD28" s="29" t="str">
        <f t="shared" si="113"/>
        <v>4.0</v>
      </c>
      <c r="FE28" s="71">
        <v>2</v>
      </c>
      <c r="FF28" s="203">
        <v>2</v>
      </c>
      <c r="FG28" s="232">
        <v>9.3000000000000007</v>
      </c>
      <c r="FH28" s="52">
        <v>9</v>
      </c>
      <c r="FI28" s="52"/>
      <c r="FJ28" s="27">
        <f t="shared" si="114"/>
        <v>9.1</v>
      </c>
      <c r="FK28" s="28">
        <f t="shared" si="115"/>
        <v>9.1</v>
      </c>
      <c r="FL28" s="29" t="str">
        <f t="shared" si="116"/>
        <v>9.1</v>
      </c>
      <c r="FM28" s="32" t="str">
        <f t="shared" si="117"/>
        <v>A</v>
      </c>
      <c r="FN28" s="30">
        <f t="shared" si="118"/>
        <v>4</v>
      </c>
      <c r="FO28" s="29" t="str">
        <f t="shared" si="119"/>
        <v>4.0</v>
      </c>
      <c r="FP28" s="71">
        <v>3</v>
      </c>
      <c r="FQ28" s="203">
        <v>3</v>
      </c>
      <c r="FR28" s="229">
        <v>9</v>
      </c>
      <c r="FS28" s="52">
        <v>9</v>
      </c>
      <c r="FT28" s="52"/>
      <c r="FU28" s="27">
        <f t="shared" si="120"/>
        <v>9</v>
      </c>
      <c r="FV28" s="28">
        <f t="shared" si="121"/>
        <v>9</v>
      </c>
      <c r="FW28" s="29" t="str">
        <f t="shared" si="122"/>
        <v>9.0</v>
      </c>
      <c r="FX28" s="32" t="str">
        <f t="shared" si="123"/>
        <v>A</v>
      </c>
      <c r="FY28" s="30">
        <f t="shared" si="124"/>
        <v>4</v>
      </c>
      <c r="FZ28" s="29" t="str">
        <f t="shared" si="125"/>
        <v>4.0</v>
      </c>
      <c r="GA28" s="71">
        <v>2</v>
      </c>
      <c r="GB28" s="203">
        <v>2</v>
      </c>
      <c r="GC28" s="232">
        <v>8</v>
      </c>
      <c r="GD28" s="52">
        <v>8</v>
      </c>
      <c r="GE28" s="52"/>
      <c r="GF28" s="27">
        <f t="shared" si="126"/>
        <v>8</v>
      </c>
      <c r="GG28" s="28">
        <f t="shared" si="127"/>
        <v>8</v>
      </c>
      <c r="GH28" s="29" t="str">
        <f t="shared" si="128"/>
        <v>8.0</v>
      </c>
      <c r="GI28" s="32" t="str">
        <f t="shared" si="129"/>
        <v>B+</v>
      </c>
      <c r="GJ28" s="30">
        <f t="shared" si="130"/>
        <v>3.5</v>
      </c>
      <c r="GK28" s="29" t="str">
        <f t="shared" si="131"/>
        <v>3.5</v>
      </c>
      <c r="GL28" s="71">
        <v>2</v>
      </c>
      <c r="GM28" s="203">
        <v>2</v>
      </c>
      <c r="GN28" s="232">
        <v>8.3000000000000007</v>
      </c>
      <c r="GO28" s="52">
        <v>7</v>
      </c>
      <c r="GP28" s="52"/>
      <c r="GQ28" s="27">
        <f t="shared" si="132"/>
        <v>7.5</v>
      </c>
      <c r="GR28" s="28">
        <f t="shared" si="133"/>
        <v>7.5</v>
      </c>
      <c r="GS28" s="29" t="str">
        <f t="shared" si="192"/>
        <v>7.5</v>
      </c>
      <c r="GT28" s="32" t="str">
        <f t="shared" si="134"/>
        <v>B</v>
      </c>
      <c r="GU28" s="30">
        <f t="shared" si="135"/>
        <v>3</v>
      </c>
      <c r="GV28" s="29" t="str">
        <f t="shared" si="136"/>
        <v>3.0</v>
      </c>
      <c r="GW28" s="71">
        <v>2</v>
      </c>
      <c r="GX28" s="203">
        <v>2</v>
      </c>
      <c r="GY28" s="85">
        <f t="shared" si="137"/>
        <v>20</v>
      </c>
      <c r="GZ28" s="86">
        <f t="shared" si="138"/>
        <v>8.2974999999999994</v>
      </c>
      <c r="HA28" s="124" t="str">
        <f t="shared" si="139"/>
        <v>8.30</v>
      </c>
      <c r="HB28" s="86">
        <f t="shared" si="140"/>
        <v>3.7</v>
      </c>
      <c r="HC28" s="124" t="str">
        <f t="shared" si="141"/>
        <v>3.70</v>
      </c>
      <c r="HD28" s="52" t="str">
        <f t="shared" si="142"/>
        <v>Lên lớp</v>
      </c>
      <c r="HE28" s="52">
        <f t="shared" si="143"/>
        <v>20</v>
      </c>
      <c r="HF28" s="86">
        <f t="shared" si="144"/>
        <v>8.2974999999999994</v>
      </c>
      <c r="HG28" s="127" t="str">
        <f t="shared" si="145"/>
        <v>8.30</v>
      </c>
      <c r="HH28" s="86">
        <f t="shared" si="146"/>
        <v>3.7</v>
      </c>
      <c r="HI28" s="127" t="str">
        <f t="shared" si="147"/>
        <v>3.70</v>
      </c>
      <c r="HJ28" s="227">
        <f t="shared" si="148"/>
        <v>37</v>
      </c>
      <c r="HK28" s="58">
        <f t="shared" si="149"/>
        <v>37</v>
      </c>
      <c r="HL28" s="228">
        <f t="shared" si="23"/>
        <v>7.801351351351351</v>
      </c>
      <c r="HM28" s="127" t="str">
        <f t="shared" si="150"/>
        <v>7.80</v>
      </c>
      <c r="HN28" s="228">
        <f t="shared" si="24"/>
        <v>3.310810810810811</v>
      </c>
      <c r="HO28" s="127" t="str">
        <f t="shared" si="151"/>
        <v>3.31</v>
      </c>
      <c r="HP28" s="52" t="str">
        <f t="shared" si="25"/>
        <v>Lên lớp</v>
      </c>
      <c r="HQ28" s="58" t="s">
        <v>986</v>
      </c>
      <c r="HR28" s="21">
        <v>7.9</v>
      </c>
      <c r="HS28" s="24">
        <v>7</v>
      </c>
      <c r="HT28" s="25"/>
      <c r="HU28" s="27">
        <f t="shared" si="193"/>
        <v>7.4</v>
      </c>
      <c r="HV28" s="282">
        <f t="shared" si="194"/>
        <v>7.4</v>
      </c>
      <c r="HW28" s="26" t="str">
        <f t="shared" si="226"/>
        <v>7.4</v>
      </c>
      <c r="HX28" s="283" t="str">
        <f t="shared" si="195"/>
        <v>B</v>
      </c>
      <c r="HY28" s="281">
        <f t="shared" si="196"/>
        <v>3</v>
      </c>
      <c r="HZ28" s="44" t="str">
        <f t="shared" si="197"/>
        <v>3.0</v>
      </c>
      <c r="IA28" s="64">
        <v>3</v>
      </c>
      <c r="IB28" s="68">
        <v>3</v>
      </c>
      <c r="IC28" s="21">
        <v>8</v>
      </c>
      <c r="ID28" s="24">
        <v>5</v>
      </c>
      <c r="IE28" s="25"/>
      <c r="IF28" s="27">
        <f t="shared" si="198"/>
        <v>6.2</v>
      </c>
      <c r="IG28" s="282">
        <f t="shared" si="199"/>
        <v>6.2</v>
      </c>
      <c r="IH28" s="26" t="str">
        <f t="shared" si="227"/>
        <v>6.2</v>
      </c>
      <c r="II28" s="283" t="str">
        <f t="shared" si="200"/>
        <v>C</v>
      </c>
      <c r="IJ28" s="281">
        <f t="shared" si="201"/>
        <v>2</v>
      </c>
      <c r="IK28" s="44" t="str">
        <f t="shared" si="202"/>
        <v>2.0</v>
      </c>
      <c r="IL28" s="64">
        <v>1</v>
      </c>
      <c r="IM28" s="68">
        <v>1</v>
      </c>
      <c r="IN28" s="21">
        <v>8.6999999999999993</v>
      </c>
      <c r="IO28" s="24">
        <v>6</v>
      </c>
      <c r="IP28" s="25"/>
      <c r="IQ28" s="27">
        <f t="shared" si="203"/>
        <v>7.1</v>
      </c>
      <c r="IR28" s="28">
        <f t="shared" si="204"/>
        <v>7.1</v>
      </c>
      <c r="IS28" s="26" t="str">
        <f t="shared" si="205"/>
        <v>7.1</v>
      </c>
      <c r="IT28" s="32" t="str">
        <f t="shared" si="206"/>
        <v>B</v>
      </c>
      <c r="IU28" s="30">
        <f t="shared" si="207"/>
        <v>3</v>
      </c>
      <c r="IV28" s="37" t="str">
        <f t="shared" si="208"/>
        <v>3.0</v>
      </c>
      <c r="IW28" s="64">
        <v>2</v>
      </c>
      <c r="IX28" s="68">
        <v>2</v>
      </c>
      <c r="IY28" s="115">
        <v>6.8</v>
      </c>
      <c r="IZ28" s="116">
        <v>0</v>
      </c>
      <c r="JA28" s="128">
        <v>8</v>
      </c>
      <c r="JB28" s="19">
        <f t="shared" si="152"/>
        <v>2.7</v>
      </c>
      <c r="JC28" s="26">
        <f t="shared" si="153"/>
        <v>7.5</v>
      </c>
      <c r="JD28" s="26" t="str">
        <f t="shared" si="154"/>
        <v>7.5</v>
      </c>
      <c r="JE28" s="32" t="str">
        <f t="shared" si="155"/>
        <v>B</v>
      </c>
      <c r="JF28" s="30">
        <f t="shared" si="156"/>
        <v>3</v>
      </c>
      <c r="JG28" s="37" t="str">
        <f t="shared" si="157"/>
        <v>3.0</v>
      </c>
      <c r="JH28" s="64">
        <v>2</v>
      </c>
      <c r="JI28" s="68">
        <v>2</v>
      </c>
      <c r="JJ28" s="98">
        <v>7.2</v>
      </c>
      <c r="JK28" s="99">
        <v>8</v>
      </c>
      <c r="JL28" s="187"/>
      <c r="JM28" s="19">
        <f t="shared" si="158"/>
        <v>7.7</v>
      </c>
      <c r="JN28" s="26">
        <f t="shared" si="159"/>
        <v>7.7</v>
      </c>
      <c r="JO28" s="26" t="str">
        <f t="shared" si="160"/>
        <v>7.7</v>
      </c>
      <c r="JP28" s="32" t="str">
        <f t="shared" si="161"/>
        <v>B</v>
      </c>
      <c r="JQ28" s="30">
        <f t="shared" si="162"/>
        <v>3</v>
      </c>
      <c r="JR28" s="37" t="str">
        <f t="shared" si="163"/>
        <v>3.0</v>
      </c>
      <c r="JS28" s="64">
        <v>1</v>
      </c>
      <c r="JT28" s="68">
        <v>1</v>
      </c>
      <c r="JU28" s="98">
        <v>8</v>
      </c>
      <c r="JV28" s="99">
        <v>8</v>
      </c>
      <c r="JW28" s="187"/>
      <c r="JX28" s="27">
        <f t="shared" si="26"/>
        <v>8</v>
      </c>
      <c r="JY28" s="28">
        <f t="shared" si="27"/>
        <v>8</v>
      </c>
      <c r="JZ28" s="26" t="str">
        <f t="shared" si="164"/>
        <v>8.0</v>
      </c>
      <c r="KA28" s="32" t="str">
        <f t="shared" si="28"/>
        <v>B+</v>
      </c>
      <c r="KB28" s="30">
        <f t="shared" si="29"/>
        <v>3.5</v>
      </c>
      <c r="KC28" s="37" t="str">
        <f t="shared" si="30"/>
        <v>3.5</v>
      </c>
      <c r="KD28" s="64">
        <v>2</v>
      </c>
      <c r="KE28" s="68">
        <v>2</v>
      </c>
      <c r="KF28" s="21">
        <v>7.8</v>
      </c>
      <c r="KG28" s="24">
        <v>7</v>
      </c>
      <c r="KH28" s="25"/>
      <c r="KI28" s="27">
        <f t="shared" si="31"/>
        <v>7.3</v>
      </c>
      <c r="KJ28" s="28">
        <f t="shared" si="32"/>
        <v>7.3</v>
      </c>
      <c r="KK28" s="26" t="str">
        <f t="shared" si="165"/>
        <v>7.3</v>
      </c>
      <c r="KL28" s="32" t="str">
        <f t="shared" si="33"/>
        <v>B</v>
      </c>
      <c r="KM28" s="30">
        <f t="shared" si="34"/>
        <v>3</v>
      </c>
      <c r="KN28" s="37" t="str">
        <f t="shared" si="35"/>
        <v>3.0</v>
      </c>
      <c r="KO28" s="64">
        <v>2</v>
      </c>
      <c r="KP28" s="68">
        <v>2</v>
      </c>
      <c r="KQ28" s="98">
        <v>8.1999999999999993</v>
      </c>
      <c r="KR28" s="99">
        <v>8</v>
      </c>
      <c r="KS28" s="187"/>
      <c r="KT28" s="27">
        <f t="shared" si="36"/>
        <v>8.1</v>
      </c>
      <c r="KU28" s="28">
        <f t="shared" si="37"/>
        <v>8.1</v>
      </c>
      <c r="KV28" s="26" t="str">
        <f t="shared" si="166"/>
        <v>8.1</v>
      </c>
      <c r="KW28" s="32" t="str">
        <f t="shared" si="228"/>
        <v>B+</v>
      </c>
      <c r="KX28" s="30">
        <f t="shared" si="38"/>
        <v>3.5</v>
      </c>
      <c r="KY28" s="37" t="str">
        <f t="shared" si="39"/>
        <v>3.5</v>
      </c>
      <c r="KZ28" s="64">
        <v>2</v>
      </c>
      <c r="LA28" s="68">
        <v>2</v>
      </c>
      <c r="LB28" s="21">
        <v>8</v>
      </c>
      <c r="LC28" s="24">
        <v>6</v>
      </c>
      <c r="LD28" s="25"/>
      <c r="LE28" s="19">
        <f t="shared" si="209"/>
        <v>6.8</v>
      </c>
      <c r="LF28" s="26">
        <f t="shared" si="167"/>
        <v>6.8</v>
      </c>
      <c r="LG28" s="26" t="str">
        <f t="shared" si="229"/>
        <v>6.8</v>
      </c>
      <c r="LH28" s="32" t="str">
        <f t="shared" si="168"/>
        <v>C+</v>
      </c>
      <c r="LI28" s="30">
        <f t="shared" si="169"/>
        <v>2.5</v>
      </c>
      <c r="LJ28" s="37" t="str">
        <f t="shared" si="170"/>
        <v>2.5</v>
      </c>
      <c r="LK28" s="62">
        <v>3</v>
      </c>
      <c r="LL28" s="279">
        <v>3</v>
      </c>
      <c r="LM28" s="85">
        <f t="shared" si="171"/>
        <v>18</v>
      </c>
      <c r="LN28" s="86">
        <f t="shared" si="172"/>
        <v>7.3611111111111107</v>
      </c>
      <c r="LO28" s="124" t="str">
        <f t="shared" si="173"/>
        <v>7.36</v>
      </c>
      <c r="LP28" s="86">
        <f t="shared" si="174"/>
        <v>2.9722222222222223</v>
      </c>
      <c r="LQ28" s="124" t="str">
        <f t="shared" si="175"/>
        <v>2.97</v>
      </c>
      <c r="LR28" s="330" t="str">
        <f t="shared" si="176"/>
        <v>Lên lớp</v>
      </c>
      <c r="LS28" s="331">
        <f t="shared" si="177"/>
        <v>18</v>
      </c>
      <c r="LT28" s="332">
        <f t="shared" si="178"/>
        <v>7.3611111111111107</v>
      </c>
      <c r="LU28" s="332">
        <f t="shared" si="179"/>
        <v>2.9722222222222223</v>
      </c>
      <c r="LV28" s="334">
        <f t="shared" si="180"/>
        <v>55</v>
      </c>
      <c r="LW28" s="335">
        <f t="shared" si="181"/>
        <v>55</v>
      </c>
      <c r="LX28" s="336">
        <f t="shared" si="182"/>
        <v>7.6572727272727272</v>
      </c>
      <c r="LY28" s="337">
        <f t="shared" si="183"/>
        <v>3.2</v>
      </c>
      <c r="LZ28" s="336" t="str">
        <f t="shared" si="184"/>
        <v>3.20</v>
      </c>
      <c r="MA28" s="330" t="str">
        <f t="shared" si="185"/>
        <v>Lên lớp</v>
      </c>
    </row>
    <row r="29" spans="1:339" s="233" customFormat="1" ht="18">
      <c r="A29" s="10">
        <v>28</v>
      </c>
      <c r="B29" s="76" t="s">
        <v>90</v>
      </c>
      <c r="C29" s="77" t="s">
        <v>212</v>
      </c>
      <c r="D29" s="78" t="s">
        <v>213</v>
      </c>
      <c r="E29" s="79" t="s">
        <v>214</v>
      </c>
      <c r="F29" s="50"/>
      <c r="G29" s="80" t="s">
        <v>523</v>
      </c>
      <c r="H29" s="50" t="s">
        <v>17</v>
      </c>
      <c r="I29" s="82" t="s">
        <v>552</v>
      </c>
      <c r="J29" s="82" t="s">
        <v>784</v>
      </c>
      <c r="K29" s="12">
        <v>6</v>
      </c>
      <c r="L29" s="28" t="str">
        <f t="shared" si="40"/>
        <v>6.0</v>
      </c>
      <c r="M29" s="32" t="str">
        <f t="shared" si="258"/>
        <v>C</v>
      </c>
      <c r="N29" s="39">
        <f t="shared" si="259"/>
        <v>2</v>
      </c>
      <c r="O29" s="37" t="str">
        <f t="shared" si="43"/>
        <v>2.0</v>
      </c>
      <c r="P29" s="11">
        <v>2</v>
      </c>
      <c r="Q29" s="16">
        <v>6</v>
      </c>
      <c r="R29" s="28" t="str">
        <f t="shared" si="44"/>
        <v>6.0</v>
      </c>
      <c r="S29" s="32" t="str">
        <f t="shared" si="260"/>
        <v>C</v>
      </c>
      <c r="T29" s="39">
        <f t="shared" si="261"/>
        <v>2</v>
      </c>
      <c r="U29" s="37" t="str">
        <f t="shared" si="47"/>
        <v>2.0</v>
      </c>
      <c r="V29" s="11">
        <v>3</v>
      </c>
      <c r="W29" s="21">
        <v>8</v>
      </c>
      <c r="X29" s="24">
        <v>7</v>
      </c>
      <c r="Y29" s="25"/>
      <c r="Z29" s="27">
        <f t="shared" si="4"/>
        <v>7.4</v>
      </c>
      <c r="AA29" s="28">
        <f t="shared" si="5"/>
        <v>7.4</v>
      </c>
      <c r="AB29" s="28" t="str">
        <f t="shared" si="48"/>
        <v>7.4</v>
      </c>
      <c r="AC29" s="32" t="str">
        <f t="shared" si="49"/>
        <v>B</v>
      </c>
      <c r="AD29" s="30">
        <f t="shared" si="214"/>
        <v>3</v>
      </c>
      <c r="AE29" s="37" t="str">
        <f t="shared" si="51"/>
        <v>3.0</v>
      </c>
      <c r="AF29" s="64">
        <v>4</v>
      </c>
      <c r="AG29" s="68">
        <v>4</v>
      </c>
      <c r="AH29" s="21">
        <v>8</v>
      </c>
      <c r="AI29" s="24">
        <v>7</v>
      </c>
      <c r="AJ29" s="25"/>
      <c r="AK29" s="27">
        <f t="shared" si="186"/>
        <v>7.4</v>
      </c>
      <c r="AL29" s="28">
        <f t="shared" si="187"/>
        <v>7.4</v>
      </c>
      <c r="AM29" s="28" t="str">
        <f t="shared" si="54"/>
        <v>7.4</v>
      </c>
      <c r="AN29" s="32" t="str">
        <f t="shared" si="231"/>
        <v>B</v>
      </c>
      <c r="AO29" s="30">
        <f t="shared" si="232"/>
        <v>3</v>
      </c>
      <c r="AP29" s="37" t="str">
        <f t="shared" si="57"/>
        <v>3.0</v>
      </c>
      <c r="AQ29" s="71">
        <v>2</v>
      </c>
      <c r="AR29" s="73">
        <v>2</v>
      </c>
      <c r="AS29" s="21">
        <v>6.8</v>
      </c>
      <c r="AT29" s="24">
        <v>4</v>
      </c>
      <c r="AU29" s="25"/>
      <c r="AV29" s="27">
        <f t="shared" si="188"/>
        <v>5.0999999999999996</v>
      </c>
      <c r="AW29" s="28">
        <f t="shared" si="189"/>
        <v>5.0999999999999996</v>
      </c>
      <c r="AX29" s="28" t="str">
        <f t="shared" si="60"/>
        <v>5.1</v>
      </c>
      <c r="AY29" s="32" t="str">
        <f t="shared" si="190"/>
        <v>D+</v>
      </c>
      <c r="AZ29" s="30">
        <f t="shared" si="249"/>
        <v>1.5</v>
      </c>
      <c r="BA29" s="37" t="str">
        <f t="shared" si="63"/>
        <v>1.5</v>
      </c>
      <c r="BB29" s="64">
        <v>3</v>
      </c>
      <c r="BC29" s="68">
        <v>3</v>
      </c>
      <c r="BD29" s="21">
        <v>8.4</v>
      </c>
      <c r="BE29" s="24">
        <v>8</v>
      </c>
      <c r="BF29" s="25"/>
      <c r="BG29" s="27">
        <f t="shared" si="250"/>
        <v>8.1999999999999993</v>
      </c>
      <c r="BH29" s="28">
        <f t="shared" si="251"/>
        <v>8.1999999999999993</v>
      </c>
      <c r="BI29" s="28" t="str">
        <f t="shared" si="64"/>
        <v>8.2</v>
      </c>
      <c r="BJ29" s="32" t="str">
        <f t="shared" si="252"/>
        <v>B+</v>
      </c>
      <c r="BK29" s="30">
        <f t="shared" si="253"/>
        <v>3.5</v>
      </c>
      <c r="BL29" s="37" t="str">
        <f t="shared" si="67"/>
        <v>3.5</v>
      </c>
      <c r="BM29" s="64">
        <v>3</v>
      </c>
      <c r="BN29" s="68">
        <v>3</v>
      </c>
      <c r="BO29" s="21">
        <v>6.8</v>
      </c>
      <c r="BP29" s="24">
        <v>7</v>
      </c>
      <c r="BQ29" s="25"/>
      <c r="BR29" s="27">
        <f t="shared" si="254"/>
        <v>6.9</v>
      </c>
      <c r="BS29" s="28">
        <f t="shared" si="255"/>
        <v>6.9</v>
      </c>
      <c r="BT29" s="28" t="str">
        <f t="shared" si="68"/>
        <v>6.9</v>
      </c>
      <c r="BU29" s="32" t="str">
        <f t="shared" si="256"/>
        <v>C+</v>
      </c>
      <c r="BV29" s="66">
        <f t="shared" si="257"/>
        <v>2.5</v>
      </c>
      <c r="BW29" s="37" t="str">
        <f t="shared" si="69"/>
        <v>2.5</v>
      </c>
      <c r="BX29" s="64">
        <v>2</v>
      </c>
      <c r="BY29" s="75">
        <v>2</v>
      </c>
      <c r="BZ29" s="21">
        <v>7.2</v>
      </c>
      <c r="CA29" s="24">
        <v>5</v>
      </c>
      <c r="CB29" s="25"/>
      <c r="CC29" s="27">
        <f t="shared" si="241"/>
        <v>5.9</v>
      </c>
      <c r="CD29" s="28">
        <f t="shared" si="242"/>
        <v>5.9</v>
      </c>
      <c r="CE29" s="28" t="str">
        <f t="shared" si="70"/>
        <v>5.9</v>
      </c>
      <c r="CF29" s="32" t="str">
        <f t="shared" si="243"/>
        <v>C</v>
      </c>
      <c r="CG29" s="30">
        <f t="shared" si="244"/>
        <v>2</v>
      </c>
      <c r="CH29" s="37" t="str">
        <f t="shared" si="73"/>
        <v>2.0</v>
      </c>
      <c r="CI29" s="64">
        <v>3</v>
      </c>
      <c r="CJ29" s="68">
        <v>3</v>
      </c>
      <c r="CK29" s="85">
        <f t="shared" si="74"/>
        <v>17</v>
      </c>
      <c r="CL29" s="86">
        <f t="shared" si="16"/>
        <v>6.8117647058823527</v>
      </c>
      <c r="CM29" s="124" t="str">
        <f t="shared" si="75"/>
        <v>6.81</v>
      </c>
      <c r="CN29" s="86">
        <f t="shared" si="17"/>
        <v>2.5882352941176472</v>
      </c>
      <c r="CO29" s="124" t="str">
        <f t="shared" si="76"/>
        <v>2.59</v>
      </c>
      <c r="CP29" s="52" t="str">
        <f t="shared" si="191"/>
        <v>Lên lớp</v>
      </c>
      <c r="CQ29" s="52">
        <f t="shared" si="18"/>
        <v>17</v>
      </c>
      <c r="CR29" s="86">
        <f t="shared" si="19"/>
        <v>6.8117647058823527</v>
      </c>
      <c r="CS29" s="127" t="str">
        <f t="shared" si="77"/>
        <v>6.81</v>
      </c>
      <c r="CT29" s="86">
        <f t="shared" si="20"/>
        <v>2.5882352941176472</v>
      </c>
      <c r="CU29" s="127" t="str">
        <f t="shared" si="78"/>
        <v>2.59</v>
      </c>
      <c r="CV29" s="52" t="str">
        <f t="shared" si="230"/>
        <v>Lên lớp</v>
      </c>
      <c r="CW29" s="232">
        <v>8</v>
      </c>
      <c r="CX29" s="52">
        <v>5</v>
      </c>
      <c r="CY29" s="52"/>
      <c r="CZ29" s="27">
        <f t="shared" si="79"/>
        <v>6.2</v>
      </c>
      <c r="DA29" s="28">
        <f t="shared" si="80"/>
        <v>6.2</v>
      </c>
      <c r="DB29" s="29" t="str">
        <f t="shared" si="81"/>
        <v>6.2</v>
      </c>
      <c r="DC29" s="32" t="str">
        <f t="shared" si="82"/>
        <v>C</v>
      </c>
      <c r="DD29" s="30">
        <f t="shared" si="83"/>
        <v>2</v>
      </c>
      <c r="DE29" s="29" t="str">
        <f t="shared" si="84"/>
        <v>2.0</v>
      </c>
      <c r="DF29" s="71"/>
      <c r="DG29" s="203"/>
      <c r="DH29" s="229">
        <v>6.4</v>
      </c>
      <c r="DI29" s="230">
        <v>7</v>
      </c>
      <c r="DJ29" s="230"/>
      <c r="DK29" s="27">
        <f t="shared" si="85"/>
        <v>6.8</v>
      </c>
      <c r="DL29" s="28">
        <f t="shared" si="86"/>
        <v>6.8</v>
      </c>
      <c r="DM29" s="30" t="str">
        <f t="shared" si="87"/>
        <v>6.8</v>
      </c>
      <c r="DN29" s="32" t="str">
        <f t="shared" si="88"/>
        <v>C+</v>
      </c>
      <c r="DO29" s="30">
        <f t="shared" si="89"/>
        <v>2.5</v>
      </c>
      <c r="DP29" s="30" t="str">
        <f t="shared" si="90"/>
        <v>2.5</v>
      </c>
      <c r="DQ29" s="71"/>
      <c r="DR29" s="203"/>
      <c r="DS29" s="204">
        <f t="shared" si="91"/>
        <v>6.5</v>
      </c>
      <c r="DT29" s="30" t="str">
        <f t="shared" si="92"/>
        <v>6.5</v>
      </c>
      <c r="DU29" s="32" t="str">
        <f t="shared" si="93"/>
        <v>C+</v>
      </c>
      <c r="DV29" s="30">
        <f t="shared" si="94"/>
        <v>2.5</v>
      </c>
      <c r="DW29" s="30" t="str">
        <f t="shared" si="95"/>
        <v>2.5</v>
      </c>
      <c r="DX29" s="71">
        <v>3</v>
      </c>
      <c r="DY29" s="203">
        <v>3</v>
      </c>
      <c r="DZ29" s="232">
        <v>7.4</v>
      </c>
      <c r="EA29" s="52">
        <v>7</v>
      </c>
      <c r="EB29" s="52"/>
      <c r="EC29" s="27">
        <f t="shared" si="96"/>
        <v>7.2</v>
      </c>
      <c r="ED29" s="28">
        <f t="shared" si="97"/>
        <v>7.2</v>
      </c>
      <c r="EE29" s="29" t="str">
        <f t="shared" si="98"/>
        <v>7.2</v>
      </c>
      <c r="EF29" s="32" t="str">
        <f t="shared" si="99"/>
        <v>B</v>
      </c>
      <c r="EG29" s="29">
        <f t="shared" si="100"/>
        <v>3</v>
      </c>
      <c r="EH29" s="29" t="str">
        <f t="shared" si="101"/>
        <v>3.0</v>
      </c>
      <c r="EI29" s="71">
        <v>3</v>
      </c>
      <c r="EJ29" s="203">
        <v>3</v>
      </c>
      <c r="EK29" s="234">
        <v>6.7</v>
      </c>
      <c r="EL29" s="230">
        <v>2</v>
      </c>
      <c r="EM29" s="52">
        <v>7</v>
      </c>
      <c r="EN29" s="27">
        <f t="shared" si="102"/>
        <v>3.9</v>
      </c>
      <c r="EO29" s="28">
        <f t="shared" si="103"/>
        <v>6.9</v>
      </c>
      <c r="EP29" s="29" t="str">
        <f t="shared" si="104"/>
        <v>6.9</v>
      </c>
      <c r="EQ29" s="32" t="str">
        <f t="shared" si="105"/>
        <v>C+</v>
      </c>
      <c r="ER29" s="30">
        <f t="shared" si="106"/>
        <v>2.5</v>
      </c>
      <c r="ES29" s="29" t="str">
        <f t="shared" si="107"/>
        <v>2.5</v>
      </c>
      <c r="ET29" s="71">
        <v>3</v>
      </c>
      <c r="EU29" s="203">
        <v>3</v>
      </c>
      <c r="EV29" s="232">
        <v>7</v>
      </c>
      <c r="EW29" s="52">
        <v>8</v>
      </c>
      <c r="EX29" s="52"/>
      <c r="EY29" s="27">
        <f t="shared" si="108"/>
        <v>7.6</v>
      </c>
      <c r="EZ29" s="28">
        <f t="shared" si="109"/>
        <v>7.6</v>
      </c>
      <c r="FA29" s="29" t="str">
        <f t="shared" si="110"/>
        <v>7.6</v>
      </c>
      <c r="FB29" s="32" t="str">
        <f t="shared" si="111"/>
        <v>B</v>
      </c>
      <c r="FC29" s="30">
        <f t="shared" si="112"/>
        <v>3</v>
      </c>
      <c r="FD29" s="29" t="str">
        <f t="shared" si="113"/>
        <v>3.0</v>
      </c>
      <c r="FE29" s="71">
        <v>2</v>
      </c>
      <c r="FF29" s="203">
        <v>2</v>
      </c>
      <c r="FG29" s="232">
        <v>8.6999999999999993</v>
      </c>
      <c r="FH29" s="52">
        <v>9</v>
      </c>
      <c r="FI29" s="52"/>
      <c r="FJ29" s="27">
        <f t="shared" si="114"/>
        <v>8.9</v>
      </c>
      <c r="FK29" s="28">
        <f t="shared" si="115"/>
        <v>8.9</v>
      </c>
      <c r="FL29" s="29" t="str">
        <f t="shared" si="116"/>
        <v>8.9</v>
      </c>
      <c r="FM29" s="32" t="str">
        <f t="shared" si="117"/>
        <v>A</v>
      </c>
      <c r="FN29" s="30">
        <f t="shared" si="118"/>
        <v>4</v>
      </c>
      <c r="FO29" s="29" t="str">
        <f t="shared" si="119"/>
        <v>4.0</v>
      </c>
      <c r="FP29" s="71">
        <v>3</v>
      </c>
      <c r="FQ29" s="203">
        <v>3</v>
      </c>
      <c r="FR29" s="229">
        <v>8.3000000000000007</v>
      </c>
      <c r="FS29" s="52">
        <v>9</v>
      </c>
      <c r="FT29" s="52"/>
      <c r="FU29" s="27">
        <f t="shared" si="120"/>
        <v>8.6999999999999993</v>
      </c>
      <c r="FV29" s="28">
        <f t="shared" si="121"/>
        <v>8.6999999999999993</v>
      </c>
      <c r="FW29" s="29" t="str">
        <f t="shared" si="122"/>
        <v>8.7</v>
      </c>
      <c r="FX29" s="32" t="str">
        <f t="shared" si="123"/>
        <v>A</v>
      </c>
      <c r="FY29" s="30">
        <f t="shared" si="124"/>
        <v>4</v>
      </c>
      <c r="FZ29" s="29" t="str">
        <f t="shared" si="125"/>
        <v>4.0</v>
      </c>
      <c r="GA29" s="71">
        <v>2</v>
      </c>
      <c r="GB29" s="203">
        <v>2</v>
      </c>
      <c r="GC29" s="232">
        <v>8.6999999999999993</v>
      </c>
      <c r="GD29" s="52">
        <v>8</v>
      </c>
      <c r="GE29" s="52"/>
      <c r="GF29" s="27">
        <f t="shared" si="126"/>
        <v>8.3000000000000007</v>
      </c>
      <c r="GG29" s="28">
        <f t="shared" si="127"/>
        <v>8.3000000000000007</v>
      </c>
      <c r="GH29" s="29" t="str">
        <f t="shared" si="128"/>
        <v>8.3</v>
      </c>
      <c r="GI29" s="32" t="str">
        <f t="shared" si="129"/>
        <v>B+</v>
      </c>
      <c r="GJ29" s="30">
        <f t="shared" si="130"/>
        <v>3.5</v>
      </c>
      <c r="GK29" s="29" t="str">
        <f t="shared" si="131"/>
        <v>3.5</v>
      </c>
      <c r="GL29" s="71">
        <v>2</v>
      </c>
      <c r="GM29" s="203">
        <v>2</v>
      </c>
      <c r="GN29" s="232">
        <v>7.7</v>
      </c>
      <c r="GO29" s="52">
        <v>7</v>
      </c>
      <c r="GP29" s="52"/>
      <c r="GQ29" s="27">
        <f t="shared" si="132"/>
        <v>7.3</v>
      </c>
      <c r="GR29" s="28">
        <f t="shared" si="133"/>
        <v>7.3</v>
      </c>
      <c r="GS29" s="29" t="str">
        <f t="shared" si="192"/>
        <v>7.3</v>
      </c>
      <c r="GT29" s="32" t="str">
        <f t="shared" si="134"/>
        <v>B</v>
      </c>
      <c r="GU29" s="30">
        <f t="shared" si="135"/>
        <v>3</v>
      </c>
      <c r="GV29" s="29" t="str">
        <f t="shared" si="136"/>
        <v>3.0</v>
      </c>
      <c r="GW29" s="71">
        <v>2</v>
      </c>
      <c r="GX29" s="203">
        <v>2</v>
      </c>
      <c r="GY29" s="85">
        <f t="shared" si="137"/>
        <v>20</v>
      </c>
      <c r="GZ29" s="86">
        <f t="shared" si="138"/>
        <v>7.6149999999999993</v>
      </c>
      <c r="HA29" s="124" t="str">
        <f t="shared" si="139"/>
        <v>7.62</v>
      </c>
      <c r="HB29" s="86">
        <f t="shared" si="140"/>
        <v>3.15</v>
      </c>
      <c r="HC29" s="124" t="str">
        <f t="shared" si="141"/>
        <v>3.15</v>
      </c>
      <c r="HD29" s="52" t="str">
        <f t="shared" si="142"/>
        <v>Lên lớp</v>
      </c>
      <c r="HE29" s="52">
        <f t="shared" si="143"/>
        <v>20</v>
      </c>
      <c r="HF29" s="86">
        <f t="shared" si="144"/>
        <v>7.6149999999999993</v>
      </c>
      <c r="HG29" s="127" t="str">
        <f t="shared" si="145"/>
        <v>7.62</v>
      </c>
      <c r="HH29" s="86">
        <f t="shared" si="146"/>
        <v>3.15</v>
      </c>
      <c r="HI29" s="127" t="str">
        <f t="shared" si="147"/>
        <v>3.15</v>
      </c>
      <c r="HJ29" s="227">
        <f t="shared" si="148"/>
        <v>37</v>
      </c>
      <c r="HK29" s="58">
        <f t="shared" si="149"/>
        <v>37</v>
      </c>
      <c r="HL29" s="228">
        <f t="shared" si="23"/>
        <v>7.2459459459459454</v>
      </c>
      <c r="HM29" s="127" t="str">
        <f t="shared" si="150"/>
        <v>7.25</v>
      </c>
      <c r="HN29" s="228">
        <f t="shared" si="24"/>
        <v>2.8918918918918921</v>
      </c>
      <c r="HO29" s="127" t="str">
        <f t="shared" si="151"/>
        <v>2.89</v>
      </c>
      <c r="HP29" s="52" t="str">
        <f t="shared" si="25"/>
        <v>Lên lớp</v>
      </c>
      <c r="HQ29" s="58" t="s">
        <v>986</v>
      </c>
      <c r="HR29" s="21">
        <v>7.9</v>
      </c>
      <c r="HS29" s="24">
        <v>5</v>
      </c>
      <c r="HT29" s="25"/>
      <c r="HU29" s="27">
        <f t="shared" si="193"/>
        <v>6.2</v>
      </c>
      <c r="HV29" s="282">
        <f t="shared" si="194"/>
        <v>6.2</v>
      </c>
      <c r="HW29" s="28" t="str">
        <f t="shared" si="226"/>
        <v>6.2</v>
      </c>
      <c r="HX29" s="283" t="str">
        <f t="shared" si="195"/>
        <v>C</v>
      </c>
      <c r="HY29" s="281">
        <f t="shared" si="196"/>
        <v>2</v>
      </c>
      <c r="HZ29" s="44" t="str">
        <f t="shared" si="197"/>
        <v>2.0</v>
      </c>
      <c r="IA29" s="64">
        <v>3</v>
      </c>
      <c r="IB29" s="68">
        <v>3</v>
      </c>
      <c r="IC29" s="21">
        <v>7</v>
      </c>
      <c r="ID29" s="24">
        <v>6</v>
      </c>
      <c r="IE29" s="25"/>
      <c r="IF29" s="27">
        <f t="shared" si="198"/>
        <v>6.4</v>
      </c>
      <c r="IG29" s="282">
        <f t="shared" si="199"/>
        <v>6.4</v>
      </c>
      <c r="IH29" s="28" t="str">
        <f t="shared" si="227"/>
        <v>6.4</v>
      </c>
      <c r="II29" s="283" t="str">
        <f t="shared" si="200"/>
        <v>C</v>
      </c>
      <c r="IJ29" s="281">
        <f t="shared" si="201"/>
        <v>2</v>
      </c>
      <c r="IK29" s="44" t="str">
        <f t="shared" si="202"/>
        <v>2.0</v>
      </c>
      <c r="IL29" s="64">
        <v>1</v>
      </c>
      <c r="IM29" s="68">
        <v>1</v>
      </c>
      <c r="IN29" s="21">
        <v>7.3</v>
      </c>
      <c r="IO29" s="24">
        <v>4</v>
      </c>
      <c r="IP29" s="25"/>
      <c r="IQ29" s="27">
        <f t="shared" si="203"/>
        <v>5.3</v>
      </c>
      <c r="IR29" s="28">
        <f t="shared" si="204"/>
        <v>5.3</v>
      </c>
      <c r="IS29" s="28" t="str">
        <f t="shared" si="205"/>
        <v>5.3</v>
      </c>
      <c r="IT29" s="32" t="str">
        <f t="shared" si="206"/>
        <v>D+</v>
      </c>
      <c r="IU29" s="30">
        <f t="shared" si="207"/>
        <v>1.5</v>
      </c>
      <c r="IV29" s="37" t="str">
        <f t="shared" si="208"/>
        <v>1.5</v>
      </c>
      <c r="IW29" s="64">
        <v>2</v>
      </c>
      <c r="IX29" s="68">
        <v>2</v>
      </c>
      <c r="IY29" s="21">
        <v>7.4</v>
      </c>
      <c r="IZ29" s="24">
        <v>7</v>
      </c>
      <c r="JA29" s="25"/>
      <c r="JB29" s="19">
        <f t="shared" si="152"/>
        <v>7.2</v>
      </c>
      <c r="JC29" s="26">
        <f t="shared" si="153"/>
        <v>7.2</v>
      </c>
      <c r="JD29" s="26" t="str">
        <f t="shared" si="154"/>
        <v>7.2</v>
      </c>
      <c r="JE29" s="32" t="str">
        <f t="shared" si="155"/>
        <v>B</v>
      </c>
      <c r="JF29" s="30">
        <f t="shared" si="156"/>
        <v>3</v>
      </c>
      <c r="JG29" s="37" t="str">
        <f t="shared" si="157"/>
        <v>3.0</v>
      </c>
      <c r="JH29" s="64">
        <v>2</v>
      </c>
      <c r="JI29" s="68">
        <v>2</v>
      </c>
      <c r="JJ29" s="98">
        <v>7.4</v>
      </c>
      <c r="JK29" s="99">
        <v>8</v>
      </c>
      <c r="JL29" s="187"/>
      <c r="JM29" s="19">
        <f t="shared" si="158"/>
        <v>7.8</v>
      </c>
      <c r="JN29" s="26">
        <f t="shared" si="159"/>
        <v>7.8</v>
      </c>
      <c r="JO29" s="26" t="str">
        <f t="shared" si="160"/>
        <v>7.8</v>
      </c>
      <c r="JP29" s="32" t="str">
        <f t="shared" si="161"/>
        <v>B</v>
      </c>
      <c r="JQ29" s="30">
        <f t="shared" si="162"/>
        <v>3</v>
      </c>
      <c r="JR29" s="37" t="str">
        <f t="shared" si="163"/>
        <v>3.0</v>
      </c>
      <c r="JS29" s="64">
        <v>1</v>
      </c>
      <c r="JT29" s="68">
        <v>1</v>
      </c>
      <c r="JU29" s="98">
        <v>6</v>
      </c>
      <c r="JV29" s="99">
        <v>9</v>
      </c>
      <c r="JW29" s="187"/>
      <c r="JX29" s="27">
        <f t="shared" si="26"/>
        <v>7.8</v>
      </c>
      <c r="JY29" s="28">
        <f t="shared" si="27"/>
        <v>7.8</v>
      </c>
      <c r="JZ29" s="28" t="str">
        <f t="shared" si="164"/>
        <v>7.8</v>
      </c>
      <c r="KA29" s="32" t="str">
        <f t="shared" si="28"/>
        <v>B</v>
      </c>
      <c r="KB29" s="30">
        <f t="shared" si="29"/>
        <v>3</v>
      </c>
      <c r="KC29" s="37" t="str">
        <f t="shared" si="30"/>
        <v>3.0</v>
      </c>
      <c r="KD29" s="64">
        <v>2</v>
      </c>
      <c r="KE29" s="68">
        <v>2</v>
      </c>
      <c r="KF29" s="21">
        <v>7</v>
      </c>
      <c r="KG29" s="24">
        <v>7</v>
      </c>
      <c r="KH29" s="25"/>
      <c r="KI29" s="27">
        <f t="shared" si="31"/>
        <v>7</v>
      </c>
      <c r="KJ29" s="28">
        <f t="shared" si="32"/>
        <v>7</v>
      </c>
      <c r="KK29" s="28" t="str">
        <f t="shared" si="165"/>
        <v>7.0</v>
      </c>
      <c r="KL29" s="32" t="str">
        <f t="shared" si="33"/>
        <v>B</v>
      </c>
      <c r="KM29" s="30">
        <f t="shared" si="34"/>
        <v>3</v>
      </c>
      <c r="KN29" s="37" t="str">
        <f t="shared" si="35"/>
        <v>3.0</v>
      </c>
      <c r="KO29" s="64">
        <v>2</v>
      </c>
      <c r="KP29" s="68">
        <v>2</v>
      </c>
      <c r="KQ29" s="98">
        <v>7.4</v>
      </c>
      <c r="KR29" s="99">
        <v>8</v>
      </c>
      <c r="KS29" s="187"/>
      <c r="KT29" s="27">
        <f t="shared" si="36"/>
        <v>7.8</v>
      </c>
      <c r="KU29" s="28">
        <f t="shared" si="37"/>
        <v>7.8</v>
      </c>
      <c r="KV29" s="28" t="str">
        <f t="shared" si="166"/>
        <v>7.8</v>
      </c>
      <c r="KW29" s="32" t="str">
        <f t="shared" si="228"/>
        <v>B</v>
      </c>
      <c r="KX29" s="30">
        <f t="shared" si="38"/>
        <v>3</v>
      </c>
      <c r="KY29" s="37" t="str">
        <f t="shared" si="39"/>
        <v>3.0</v>
      </c>
      <c r="KZ29" s="64">
        <v>2</v>
      </c>
      <c r="LA29" s="68">
        <v>2</v>
      </c>
      <c r="LB29" s="21">
        <v>7.6</v>
      </c>
      <c r="LC29" s="24">
        <v>5</v>
      </c>
      <c r="LD29" s="25"/>
      <c r="LE29" s="27">
        <f t="shared" si="209"/>
        <v>6</v>
      </c>
      <c r="LF29" s="28">
        <f t="shared" si="167"/>
        <v>6</v>
      </c>
      <c r="LG29" s="28" t="str">
        <f t="shared" si="229"/>
        <v>6.0</v>
      </c>
      <c r="LH29" s="32" t="str">
        <f t="shared" si="168"/>
        <v>C</v>
      </c>
      <c r="LI29" s="30">
        <f t="shared" si="169"/>
        <v>2</v>
      </c>
      <c r="LJ29" s="37" t="str">
        <f t="shared" si="170"/>
        <v>2.0</v>
      </c>
      <c r="LK29" s="62">
        <v>3</v>
      </c>
      <c r="LL29" s="279">
        <v>3</v>
      </c>
      <c r="LM29" s="85">
        <f t="shared" si="171"/>
        <v>18</v>
      </c>
      <c r="LN29" s="86">
        <f t="shared" si="172"/>
        <v>6.7222222222222214</v>
      </c>
      <c r="LO29" s="124" t="str">
        <f t="shared" si="173"/>
        <v>6.72</v>
      </c>
      <c r="LP29" s="86">
        <f t="shared" si="174"/>
        <v>2.4444444444444446</v>
      </c>
      <c r="LQ29" s="124" t="str">
        <f t="shared" si="175"/>
        <v>2.44</v>
      </c>
      <c r="LR29" s="330" t="str">
        <f t="shared" si="176"/>
        <v>Lên lớp</v>
      </c>
      <c r="LS29" s="331">
        <f t="shared" si="177"/>
        <v>18</v>
      </c>
      <c r="LT29" s="332">
        <f t="shared" si="178"/>
        <v>6.7222222222222214</v>
      </c>
      <c r="LU29" s="332">
        <f t="shared" si="179"/>
        <v>2.4444444444444446</v>
      </c>
      <c r="LV29" s="334">
        <f t="shared" si="180"/>
        <v>55</v>
      </c>
      <c r="LW29" s="335">
        <f t="shared" si="181"/>
        <v>55</v>
      </c>
      <c r="LX29" s="336">
        <f t="shared" si="182"/>
        <v>7.0745454545454542</v>
      </c>
      <c r="LY29" s="337">
        <f t="shared" si="183"/>
        <v>2.7454545454545456</v>
      </c>
      <c r="LZ29" s="336" t="str">
        <f t="shared" si="184"/>
        <v>2.75</v>
      </c>
      <c r="MA29" s="330" t="str">
        <f t="shared" si="185"/>
        <v>Lên lớp</v>
      </c>
    </row>
    <row r="30" spans="1:339" s="233" customFormat="1" ht="18">
      <c r="A30" s="10">
        <v>29</v>
      </c>
      <c r="B30" s="233" t="s">
        <v>90</v>
      </c>
      <c r="C30" s="233" t="s">
        <v>959</v>
      </c>
      <c r="D30" s="233" t="s">
        <v>960</v>
      </c>
      <c r="E30" s="233" t="s">
        <v>961</v>
      </c>
      <c r="F30" s="233" t="s">
        <v>962</v>
      </c>
      <c r="G30" s="80" t="s">
        <v>989</v>
      </c>
      <c r="H30" s="50" t="s">
        <v>17</v>
      </c>
      <c r="I30" s="82" t="s">
        <v>990</v>
      </c>
      <c r="J30" s="82" t="s">
        <v>991</v>
      </c>
      <c r="K30" s="12">
        <v>6.3</v>
      </c>
      <c r="L30" s="28" t="str">
        <f t="shared" si="40"/>
        <v>6.3</v>
      </c>
      <c r="M30" s="32" t="str">
        <f t="shared" ref="M30" si="262">IF(K30&gt;=8.5,"A",IF(K30&gt;=8,"B+",IF(K30&gt;=7,"B",IF(K30&gt;=6.5,"C+",IF(K30&gt;=5.5,"C",IF(K30&gt;=5,"D+",IF(K30&gt;=4,"D","F")))))))</f>
        <v>C</v>
      </c>
      <c r="N30" s="39">
        <f t="shared" ref="N30" si="263">IF(M30="A",4,IF(M30="B+",3.5,IF(M30="B",3,IF(M30="C+",2.5,IF(M30="C",2,IF(M30="D+",1.5,IF(M30="D",1,0)))))))</f>
        <v>2</v>
      </c>
      <c r="O30" s="37" t="str">
        <f t="shared" si="43"/>
        <v>2.0</v>
      </c>
      <c r="P30" s="11">
        <v>2</v>
      </c>
      <c r="Q30" s="16">
        <v>7.4</v>
      </c>
      <c r="R30" s="28" t="str">
        <f t="shared" si="44"/>
        <v>7.4</v>
      </c>
      <c r="S30" s="32" t="str">
        <f t="shared" ref="S30" si="264">IF(Q30&gt;=8.5,"A",IF(Q30&gt;=8,"B+",IF(Q30&gt;=7,"B",IF(Q30&gt;=6.5,"C+",IF(Q30&gt;=5.5,"C",IF(Q30&gt;=5,"D+",IF(Q30&gt;=4,"D","F")))))))</f>
        <v>B</v>
      </c>
      <c r="T30" s="39">
        <f t="shared" ref="T30" si="265">IF(S30="A",4,IF(S30="B+",3.5,IF(S30="B",3,IF(S30="C+",2.5,IF(S30="C",2,IF(S30="D+",1.5,IF(S30="D",1,0)))))))</f>
        <v>3</v>
      </c>
      <c r="U30" s="37" t="str">
        <f t="shared" si="47"/>
        <v>3.0</v>
      </c>
      <c r="V30" s="11">
        <v>3</v>
      </c>
      <c r="W30" s="21">
        <v>5.7</v>
      </c>
      <c r="X30" s="24">
        <v>6</v>
      </c>
      <c r="Y30" s="25"/>
      <c r="Z30" s="27">
        <f t="shared" ref="Z30" si="266">ROUND((W30*0.4+X30*0.6),1)</f>
        <v>5.9</v>
      </c>
      <c r="AA30" s="28">
        <f t="shared" ref="AA30" si="267">ROUND(MAX((W30*0.4+X30*0.6),(W30*0.4+Y30*0.6)),1)</f>
        <v>5.9</v>
      </c>
      <c r="AB30" s="28" t="str">
        <f t="shared" si="48"/>
        <v>5.9</v>
      </c>
      <c r="AC30" s="32" t="str">
        <f t="shared" ref="AC30" si="268">IF(AA30&gt;=8.5,"A",IF(AA30&gt;=8,"B+",IF(AA30&gt;=7,"B",IF(AA30&gt;=6.5,"C+",IF(AA30&gt;=5.5,"C",IF(AA30&gt;=5,"D+",IF(AA30&gt;=4,"D","F")))))))</f>
        <v>C</v>
      </c>
      <c r="AD30" s="30">
        <f t="shared" ref="AD30" si="269">IF(AC30="A",4,IF(AC30="B+",3.5,IF(AC30="B",3,IF(AC30="C+",2.5,IF(AC30="C",2,IF(AC30="D+",1.5,IF(AC30="D",1,0)))))))</f>
        <v>2</v>
      </c>
      <c r="AE30" s="37" t="str">
        <f t="shared" si="51"/>
        <v>2.0</v>
      </c>
      <c r="AF30" s="64">
        <v>4</v>
      </c>
      <c r="AG30" s="68">
        <v>4</v>
      </c>
      <c r="AH30" s="21">
        <v>7.3</v>
      </c>
      <c r="AI30" s="24">
        <v>8</v>
      </c>
      <c r="AJ30" s="25"/>
      <c r="AK30" s="27">
        <f t="shared" ref="AK30" si="270">ROUND((AH30*0.4+AI30*0.6),1)</f>
        <v>7.7</v>
      </c>
      <c r="AL30" s="28">
        <f t="shared" ref="AL30" si="271">ROUND(MAX((AH30*0.4+AI30*0.6),(AH30*0.4+AJ30*0.6)),1)</f>
        <v>7.7</v>
      </c>
      <c r="AM30" s="28" t="str">
        <f t="shared" si="54"/>
        <v>7.7</v>
      </c>
      <c r="AN30" s="32" t="str">
        <f t="shared" ref="AN30" si="272">IF(AL30&gt;=8.5,"A",IF(AL30&gt;=8,"B+",IF(AL30&gt;=7,"B",IF(AL30&gt;=6.5,"C+",IF(AL30&gt;=5.5,"C",IF(AL30&gt;=5,"D+",IF(AL30&gt;=4,"D","F")))))))</f>
        <v>B</v>
      </c>
      <c r="AO30" s="30">
        <f t="shared" ref="AO30" si="273">IF(AN30="A",4,IF(AN30="B+",3.5,IF(AN30="B",3,IF(AN30="C+",2.5,IF(AN30="C",2,IF(AN30="D+",1.5,IF(AN30="D",1,0)))))))</f>
        <v>3</v>
      </c>
      <c r="AP30" s="37" t="str">
        <f t="shared" si="57"/>
        <v>3.0</v>
      </c>
      <c r="AQ30" s="71">
        <v>2</v>
      </c>
      <c r="AR30" s="73">
        <v>2</v>
      </c>
      <c r="AS30" s="21">
        <v>5</v>
      </c>
      <c r="AT30" s="24">
        <v>3</v>
      </c>
      <c r="AU30" s="25">
        <v>4</v>
      </c>
      <c r="AV30" s="27">
        <f t="shared" ref="AV30" si="274">ROUND((AS30*0.4+AT30*0.6),1)</f>
        <v>3.8</v>
      </c>
      <c r="AW30" s="28">
        <f t="shared" ref="AW30" si="275">ROUND(MAX((AS30*0.4+AT30*0.6),(AS30*0.4+AU30*0.6)),1)</f>
        <v>4.4000000000000004</v>
      </c>
      <c r="AX30" s="28" t="str">
        <f t="shared" si="60"/>
        <v>4.4</v>
      </c>
      <c r="AY30" s="32" t="str">
        <f t="shared" ref="AY30" si="276">IF(AW30&gt;=8.5,"A",IF(AW30&gt;=8,"B+",IF(AW30&gt;=7,"B",IF(AW30&gt;=6.5,"C+",IF(AW30&gt;=5.5,"C",IF(AW30&gt;=5,"D+",IF(AW30&gt;=4,"D","F")))))))</f>
        <v>D</v>
      </c>
      <c r="AZ30" s="30">
        <f t="shared" ref="AZ30" si="277">IF(AY30="A",4,IF(AY30="B+",3.5,IF(AY30="B",3,IF(AY30="C+",2.5,IF(AY30="C",2,IF(AY30="D+",1.5,IF(AY30="D",1,0)))))))</f>
        <v>1</v>
      </c>
      <c r="BA30" s="37" t="str">
        <f t="shared" si="63"/>
        <v>1.0</v>
      </c>
      <c r="BB30" s="64">
        <v>3</v>
      </c>
      <c r="BC30" s="68">
        <v>3</v>
      </c>
      <c r="BD30" s="21"/>
      <c r="BE30" s="24"/>
      <c r="BF30" s="25"/>
      <c r="BG30" s="27">
        <f t="shared" ref="BG30" si="278">ROUND((BD30*0.4+BE30*0.6),1)</f>
        <v>0</v>
      </c>
      <c r="BH30" s="28">
        <f t="shared" ref="BH30" si="279">ROUND(MAX((BD30*0.4+BE30*0.6),(BD30*0.4+BF30*0.6)),1)</f>
        <v>0</v>
      </c>
      <c r="BI30" s="28" t="str">
        <f t="shared" si="64"/>
        <v>0.0</v>
      </c>
      <c r="BJ30" s="32" t="str">
        <f t="shared" ref="BJ30" si="280">IF(BH30&gt;=8.5,"A",IF(BH30&gt;=8,"B+",IF(BH30&gt;=7,"B",IF(BH30&gt;=6.5,"C+",IF(BH30&gt;=5.5,"C",IF(BH30&gt;=5,"D+",IF(BH30&gt;=4,"D","F")))))))</f>
        <v>F</v>
      </c>
      <c r="BK30" s="30">
        <f t="shared" ref="BK30" si="281">IF(BJ30="A",4,IF(BJ30="B+",3.5,IF(BJ30="B",3,IF(BJ30="C+",2.5,IF(BJ30="C",2,IF(BJ30="D+",1.5,IF(BJ30="D",1,0)))))))</f>
        <v>0</v>
      </c>
      <c r="BL30" s="37" t="str">
        <f t="shared" si="67"/>
        <v>0.0</v>
      </c>
      <c r="BM30" s="64">
        <v>3</v>
      </c>
      <c r="BN30" s="68"/>
      <c r="BO30" s="21">
        <v>5.7</v>
      </c>
      <c r="BP30" s="24">
        <v>5</v>
      </c>
      <c r="BQ30" s="25"/>
      <c r="BR30" s="27">
        <f t="shared" ref="BR30" si="282">ROUND((BO30*0.4+BP30*0.6),1)</f>
        <v>5.3</v>
      </c>
      <c r="BS30" s="28">
        <f t="shared" ref="BS30" si="283">ROUND(MAX((BO30*0.4+BP30*0.6),(BO30*0.4+BQ30*0.6)),1)</f>
        <v>5.3</v>
      </c>
      <c r="BT30" s="28" t="str">
        <f t="shared" si="68"/>
        <v>5.3</v>
      </c>
      <c r="BU30" s="32" t="str">
        <f t="shared" ref="BU30" si="284">IF(BS30&gt;=8.5,"A",IF(BS30&gt;=8,"B+",IF(BS30&gt;=7,"B",IF(BS30&gt;=6.5,"C+",IF(BS30&gt;=5.5,"C",IF(BS30&gt;=5,"D+",IF(BS30&gt;=4,"D","F")))))))</f>
        <v>D+</v>
      </c>
      <c r="BV30" s="66">
        <f t="shared" ref="BV30" si="285">IF(BU30="A",4,IF(BU30="B+",3.5,IF(BU30="B",3,IF(BU30="C+",2.5,IF(BU30="C",2,IF(BU30="D+",1.5,IF(BU30="D",1,0)))))))</f>
        <v>1.5</v>
      </c>
      <c r="BW30" s="37" t="str">
        <f t="shared" si="69"/>
        <v>1.5</v>
      </c>
      <c r="BX30" s="64">
        <v>2</v>
      </c>
      <c r="BY30" s="75">
        <v>2</v>
      </c>
      <c r="BZ30" s="21">
        <v>7.5</v>
      </c>
      <c r="CA30" s="24">
        <v>6</v>
      </c>
      <c r="CB30" s="25"/>
      <c r="CC30" s="27">
        <f t="shared" ref="CC30" si="286">ROUND((BZ30*0.4+CA30*0.6),1)</f>
        <v>6.6</v>
      </c>
      <c r="CD30" s="28">
        <f t="shared" ref="CD30" si="287">ROUND(MAX((BZ30*0.4+CA30*0.6),(BZ30*0.4+CB30*0.6)),1)</f>
        <v>6.6</v>
      </c>
      <c r="CE30" s="28" t="str">
        <f t="shared" si="70"/>
        <v>6.6</v>
      </c>
      <c r="CF30" s="32" t="str">
        <f t="shared" ref="CF30" si="288">IF(CD30&gt;=8.5,"A",IF(CD30&gt;=8,"B+",IF(CD30&gt;=7,"B",IF(CD30&gt;=6.5,"C+",IF(CD30&gt;=5.5,"C",IF(CD30&gt;=5,"D+",IF(CD30&gt;=4,"D","F")))))))</f>
        <v>C+</v>
      </c>
      <c r="CG30" s="30">
        <f t="shared" ref="CG30" si="289">IF(CF30="A",4,IF(CF30="B+",3.5,IF(CF30="B",3,IF(CF30="C+",2.5,IF(CF30="C",2,IF(CF30="D+",1.5,IF(CF30="D",1,0)))))))</f>
        <v>2.5</v>
      </c>
      <c r="CH30" s="37" t="str">
        <f t="shared" si="73"/>
        <v>2.5</v>
      </c>
      <c r="CI30" s="64">
        <v>3</v>
      </c>
      <c r="CJ30" s="68">
        <v>3</v>
      </c>
      <c r="CK30" s="85">
        <f t="shared" ref="CK30" si="290">AQ30+BB30+BM30+BX30+CI30+AF30</f>
        <v>17</v>
      </c>
      <c r="CL30" s="86">
        <f t="shared" ref="CL30" si="291">(AL30*AQ30+AA30*AF30+AW30*BB30+BH30*BM30+BS30*BX30+CD30*CI30)/CK30</f>
        <v>4.8588235294117643</v>
      </c>
      <c r="CM30" s="124" t="str">
        <f t="shared" si="75"/>
        <v>4.86</v>
      </c>
      <c r="CN30" s="86">
        <f t="shared" ref="CN30" si="292">(AO30*AQ30+AD30*AF30+AZ30*BB30+BK30*BM30+BV30*BX30+CG30*CI30)/CK30</f>
        <v>1.6176470588235294</v>
      </c>
      <c r="CO30" s="124" t="str">
        <f t="shared" si="76"/>
        <v>1.62</v>
      </c>
      <c r="CP30" s="52" t="str">
        <f t="shared" ref="CP30" si="293">IF(AND(CN30&lt;0.8),"Cảnh báo KQHT","Lên lớp")</f>
        <v>Lên lớp</v>
      </c>
      <c r="CQ30" s="52">
        <f t="shared" ref="CQ30" si="294">CJ30+BY30+BN30+BC30+AG30+AR30</f>
        <v>14</v>
      </c>
      <c r="CR30" s="86">
        <f t="shared" ref="CR30" si="295">(AL30*AR30+AA30*AG30+AW30*BC30+BH30*BN30+BS30*BY30+CD30*CJ30)/CQ30</f>
        <v>5.8999999999999995</v>
      </c>
      <c r="CS30" s="127" t="str">
        <f t="shared" si="77"/>
        <v>5.90</v>
      </c>
      <c r="CT30" s="86">
        <f t="shared" ref="CT30" si="296">(AO30*AR30+AD30*AG30+AZ30*BC30+BK30*BN30+BV30*BY30+CG30*CJ30)/CQ30</f>
        <v>1.9642857142857142</v>
      </c>
      <c r="CU30" s="127" t="str">
        <f t="shared" si="78"/>
        <v>1.96</v>
      </c>
      <c r="CV30" s="52" t="str">
        <f t="shared" ref="CV30" si="297">IF(AND(CT30&lt;1.2),"Cảnh báo KQHT","Lên lớp")</f>
        <v>Lên lớp</v>
      </c>
      <c r="CW30" s="236">
        <v>5.3</v>
      </c>
      <c r="CX30" s="237">
        <v>6</v>
      </c>
      <c r="CY30" s="52">
        <v>0</v>
      </c>
      <c r="CZ30" s="27">
        <f t="shared" ref="CZ30" si="298">ROUND((CW30*0.4+CX30*0.6),1)</f>
        <v>5.7</v>
      </c>
      <c r="DA30" s="28">
        <f t="shared" ref="DA30" si="299">ROUND(MAX((CW30*0.4+CX30*0.6),(CW30*0.4+CY30*0.6)),1)</f>
        <v>5.7</v>
      </c>
      <c r="DB30" s="29" t="str">
        <f t="shared" si="81"/>
        <v>5.7</v>
      </c>
      <c r="DC30" s="32" t="str">
        <f t="shared" ref="DC30" si="300">IF(DA30&gt;=8.5,"A",IF(DA30&gt;=8,"B+",IF(DA30&gt;=7,"B",IF(DA30&gt;=6.5,"C+",IF(DA30&gt;=5.5,"C",IF(DA30&gt;=5,"D+",IF(DA30&gt;=4,"D","F")))))))</f>
        <v>C</v>
      </c>
      <c r="DD30" s="30">
        <f t="shared" ref="DD30" si="301">IF(DC30="A",4,IF(DC30="B+",3.5,IF(DC30="B",3,IF(DC30="C+",2.5,IF(DC30="C",2,IF(DC30="D+",1.5,IF(DC30="D",1,0)))))))</f>
        <v>2</v>
      </c>
      <c r="DE30" s="29" t="str">
        <f t="shared" si="84"/>
        <v>2.0</v>
      </c>
      <c r="DF30" s="71"/>
      <c r="DG30" s="203"/>
      <c r="DH30" s="229">
        <v>5.3</v>
      </c>
      <c r="DI30" s="230">
        <v>6</v>
      </c>
      <c r="DJ30" s="230"/>
      <c r="DK30" s="27">
        <f t="shared" ref="DK30" si="302">ROUND((DH30*0.4+DI30*0.6),1)</f>
        <v>5.7</v>
      </c>
      <c r="DL30" s="28">
        <f t="shared" ref="DL30" si="303">ROUND(MAX((DH30*0.4+DI30*0.6),(DH30*0.4+DJ30*0.6)),1)</f>
        <v>5.7</v>
      </c>
      <c r="DM30" s="30" t="str">
        <f t="shared" si="87"/>
        <v>5.7</v>
      </c>
      <c r="DN30" s="32" t="str">
        <f t="shared" ref="DN30" si="304">IF(DL30&gt;=8.5,"A",IF(DL30&gt;=8,"B+",IF(DL30&gt;=7,"B",IF(DL30&gt;=6.5,"C+",IF(DL30&gt;=5.5,"C",IF(DL30&gt;=5,"D+",IF(DL30&gt;=4,"D","F")))))))</f>
        <v>C</v>
      </c>
      <c r="DO30" s="30">
        <f t="shared" ref="DO30" si="305">IF(DN30="A",4,IF(DN30="B+",3.5,IF(DN30="B",3,IF(DN30="C+",2.5,IF(DN30="C",2,IF(DN30="D+",1.5,IF(DN30="D",1,0)))))))</f>
        <v>2</v>
      </c>
      <c r="DP30" s="30" t="str">
        <f t="shared" si="90"/>
        <v>2.0</v>
      </c>
      <c r="DQ30" s="71"/>
      <c r="DR30" s="203"/>
      <c r="DS30" s="204">
        <f t="shared" ref="DS30" si="306">(DA30+DL30)/2</f>
        <v>5.7</v>
      </c>
      <c r="DT30" s="30" t="str">
        <f t="shared" si="92"/>
        <v>5.7</v>
      </c>
      <c r="DU30" s="32" t="str">
        <f t="shared" ref="DU30" si="307">IF(DS30&gt;=8.5,"A",IF(DS30&gt;=8,"B+",IF(DS30&gt;=7,"B",IF(DS30&gt;=6.5,"C+",IF(DS30&gt;=5.5,"C",IF(DS30&gt;=5,"D+",IF(DS30&gt;=4,"D","F")))))))</f>
        <v>C</v>
      </c>
      <c r="DV30" s="30">
        <f t="shared" ref="DV30" si="308">IF(DU30="A",4,IF(DU30="B+",3.5,IF(DU30="B",3,IF(DU30="C+",2.5,IF(DU30="C",2,IF(DU30="D+",1.5,IF(DU30="D",1,0)))))))</f>
        <v>2</v>
      </c>
      <c r="DW30" s="30" t="str">
        <f t="shared" si="95"/>
        <v>2.0</v>
      </c>
      <c r="DX30" s="71">
        <v>3</v>
      </c>
      <c r="DY30" s="203">
        <v>3</v>
      </c>
      <c r="DZ30" s="232">
        <v>5.0999999999999996</v>
      </c>
      <c r="EA30" s="52">
        <v>4</v>
      </c>
      <c r="EB30" s="52"/>
      <c r="EC30" s="27">
        <f t="shared" ref="EC30" si="309">ROUND((DZ30*0.4+EA30*0.6),1)</f>
        <v>4.4000000000000004</v>
      </c>
      <c r="ED30" s="28">
        <f t="shared" ref="ED30" si="310">ROUND(MAX((DZ30*0.4+EA30*0.6),(DZ30*0.4+EB30*0.6)),1)</f>
        <v>4.4000000000000004</v>
      </c>
      <c r="EE30" s="29" t="str">
        <f t="shared" si="98"/>
        <v>4.4</v>
      </c>
      <c r="EF30" s="32" t="str">
        <f t="shared" ref="EF30" si="311">IF(ED30&gt;=8.5,"A",IF(ED30&gt;=8,"B+",IF(ED30&gt;=7,"B",IF(ED30&gt;=6.5,"C+",IF(ED30&gt;=5.5,"C",IF(ED30&gt;=5,"D+",IF(ED30&gt;=4,"D","F")))))))</f>
        <v>D</v>
      </c>
      <c r="EG30" s="29">
        <f t="shared" si="100"/>
        <v>1</v>
      </c>
      <c r="EH30" s="29" t="str">
        <f t="shared" si="101"/>
        <v>1.0</v>
      </c>
      <c r="EI30" s="71">
        <v>3</v>
      </c>
      <c r="EJ30" s="203">
        <v>3</v>
      </c>
      <c r="EK30" s="234"/>
      <c r="EL30" s="230"/>
      <c r="EM30" s="52"/>
      <c r="EN30" s="27">
        <f t="shared" ref="EN30" si="312">ROUND((EK30*0.4+EL30*0.6),1)</f>
        <v>0</v>
      </c>
      <c r="EO30" s="28">
        <f t="shared" ref="EO30" si="313">ROUND(MAX((EK30*0.4+EL30*0.6),(EK30*0.4+EM30*0.6)),1)</f>
        <v>0</v>
      </c>
      <c r="EP30" s="29" t="str">
        <f t="shared" si="104"/>
        <v>0.0</v>
      </c>
      <c r="EQ30" s="32" t="str">
        <f t="shared" ref="EQ30" si="314">IF(EO30&gt;=8.5,"A",IF(EO30&gt;=8,"B+",IF(EO30&gt;=7,"B",IF(EO30&gt;=6.5,"C+",IF(EO30&gt;=5.5,"C",IF(EO30&gt;=5,"D+",IF(EO30&gt;=4,"D","F")))))))</f>
        <v>F</v>
      </c>
      <c r="ER30" s="30">
        <f t="shared" ref="ER30" si="315">IF(EQ30="A",4,IF(EQ30="B+",3.5,IF(EQ30="B",3,IF(EQ30="C+",2.5,IF(EQ30="C",2,IF(EQ30="D+",1.5,IF(EQ30="D",1,0)))))))</f>
        <v>0</v>
      </c>
      <c r="ES30" s="29" t="str">
        <f t="shared" si="107"/>
        <v>0.0</v>
      </c>
      <c r="ET30" s="71">
        <v>3</v>
      </c>
      <c r="EU30" s="203"/>
      <c r="EV30" s="232">
        <v>0</v>
      </c>
      <c r="EW30" s="52"/>
      <c r="EX30" s="52"/>
      <c r="EY30" s="27">
        <f t="shared" ref="EY30" si="316">ROUND((EV30*0.4+EW30*0.6),1)</f>
        <v>0</v>
      </c>
      <c r="EZ30" s="28">
        <f t="shared" ref="EZ30" si="317">ROUND(MAX((EV30*0.4+EW30*0.6),(EV30*0.4+EX30*0.6)),1)</f>
        <v>0</v>
      </c>
      <c r="FA30" s="29" t="str">
        <f t="shared" si="110"/>
        <v>0.0</v>
      </c>
      <c r="FB30" s="32" t="str">
        <f t="shared" ref="FB30" si="318">IF(EZ30&gt;=8.5,"A",IF(EZ30&gt;=8,"B+",IF(EZ30&gt;=7,"B",IF(EZ30&gt;=6.5,"C+",IF(EZ30&gt;=5.5,"C",IF(EZ30&gt;=5,"D+",IF(EZ30&gt;=4,"D","F")))))))</f>
        <v>F</v>
      </c>
      <c r="FC30" s="30">
        <f t="shared" ref="FC30" si="319">IF(FB30="A",4,IF(FB30="B+",3.5,IF(FB30="B",3,IF(FB30="C+",2.5,IF(FB30="C",2,IF(FB30="D+",1.5,IF(FB30="D",1,0)))))))</f>
        <v>0</v>
      </c>
      <c r="FD30" s="29" t="str">
        <f t="shared" si="113"/>
        <v>0.0</v>
      </c>
      <c r="FE30" s="71">
        <v>2</v>
      </c>
      <c r="FF30" s="203"/>
      <c r="FG30" s="235">
        <v>0</v>
      </c>
      <c r="FH30" s="188"/>
      <c r="FI30" s="188"/>
      <c r="FJ30" s="27">
        <f t="shared" ref="FJ30" si="320">ROUND((FG30*0.4+FH30*0.6),1)</f>
        <v>0</v>
      </c>
      <c r="FK30" s="28">
        <f t="shared" ref="FK30" si="321">ROUND(MAX((FG30*0.4+FH30*0.6),(FG30*0.4+FI30*0.6)),1)</f>
        <v>0</v>
      </c>
      <c r="FL30" s="29" t="str">
        <f t="shared" si="116"/>
        <v>0.0</v>
      </c>
      <c r="FM30" s="32" t="str">
        <f t="shared" ref="FM30" si="322">IF(FK30&gt;=8.5,"A",IF(FK30&gt;=8,"B+",IF(FK30&gt;=7,"B",IF(FK30&gt;=6.5,"C+",IF(FK30&gt;=5.5,"C",IF(FK30&gt;=5,"D+",IF(FK30&gt;=4,"D","F")))))))</f>
        <v>F</v>
      </c>
      <c r="FN30" s="30">
        <f t="shared" ref="FN30" si="323">IF(FM30="A",4,IF(FM30="B+",3.5,IF(FM30="B",3,IF(FM30="C+",2.5,IF(FM30="C",2,IF(FM30="D+",1.5,IF(FM30="D",1,0)))))))</f>
        <v>0</v>
      </c>
      <c r="FO30" s="29" t="str">
        <f t="shared" si="119"/>
        <v>0.0</v>
      </c>
      <c r="FP30" s="71">
        <v>3</v>
      </c>
      <c r="FQ30" s="203"/>
      <c r="FR30" s="229">
        <v>7.7</v>
      </c>
      <c r="FS30" s="52">
        <v>6</v>
      </c>
      <c r="FT30" s="52"/>
      <c r="FU30" s="27">
        <f t="shared" ref="FU30" si="324">ROUND((FR30*0.4+FS30*0.6),1)</f>
        <v>6.7</v>
      </c>
      <c r="FV30" s="28">
        <f t="shared" ref="FV30" si="325">ROUND(MAX((FR30*0.4+FS30*0.6),(FR30*0.4+FT30*0.6)),1)</f>
        <v>6.7</v>
      </c>
      <c r="FW30" s="29" t="str">
        <f t="shared" si="122"/>
        <v>6.7</v>
      </c>
      <c r="FX30" s="32" t="str">
        <f t="shared" ref="FX30" si="326">IF(FV30&gt;=8.5,"A",IF(FV30&gt;=8,"B+",IF(FV30&gt;=7,"B",IF(FV30&gt;=6.5,"C+",IF(FV30&gt;=5.5,"C",IF(FV30&gt;=5,"D+",IF(FV30&gt;=4,"D","F")))))))</f>
        <v>C+</v>
      </c>
      <c r="FY30" s="30">
        <f t="shared" ref="FY30" si="327">IF(FX30="A",4,IF(FX30="B+",3.5,IF(FX30="B",3,IF(FX30="C+",2.5,IF(FX30="C",2,IF(FX30="D+",1.5,IF(FX30="D",1,0)))))))</f>
        <v>2.5</v>
      </c>
      <c r="FZ30" s="29" t="str">
        <f t="shared" si="125"/>
        <v>2.5</v>
      </c>
      <c r="GA30" s="71">
        <v>2</v>
      </c>
      <c r="GB30" s="203">
        <v>2</v>
      </c>
      <c r="GC30" s="232">
        <v>6.8</v>
      </c>
      <c r="GD30" s="52">
        <v>0</v>
      </c>
      <c r="GE30" s="52">
        <v>4</v>
      </c>
      <c r="GF30" s="27">
        <f t="shared" ref="GF30" si="328">ROUND((GC30*0.4+GD30*0.6),1)</f>
        <v>2.7</v>
      </c>
      <c r="GG30" s="28">
        <f t="shared" ref="GG30" si="329">ROUND(MAX((GC30*0.4+GD30*0.6),(GC30*0.4+GE30*0.6)),1)</f>
        <v>5.0999999999999996</v>
      </c>
      <c r="GH30" s="29" t="str">
        <f t="shared" si="128"/>
        <v>5.1</v>
      </c>
      <c r="GI30" s="32" t="str">
        <f t="shared" ref="GI30" si="330">IF(GG30&gt;=8.5,"A",IF(GG30&gt;=8,"B+",IF(GG30&gt;=7,"B",IF(GG30&gt;=6.5,"C+",IF(GG30&gt;=5.5,"C",IF(GG30&gt;=5,"D+",IF(GG30&gt;=4,"D","F")))))))</f>
        <v>D+</v>
      </c>
      <c r="GJ30" s="30">
        <f t="shared" ref="GJ30" si="331">IF(GI30="A",4,IF(GI30="B+",3.5,IF(GI30="B",3,IF(GI30="C+",2.5,IF(GI30="C",2,IF(GI30="D+",1.5,IF(GI30="D",1,0)))))))</f>
        <v>1.5</v>
      </c>
      <c r="GK30" s="29" t="str">
        <f t="shared" si="131"/>
        <v>1.5</v>
      </c>
      <c r="GL30" s="71">
        <v>2</v>
      </c>
      <c r="GM30" s="203">
        <v>2</v>
      </c>
      <c r="GN30" s="235">
        <v>5</v>
      </c>
      <c r="GO30" s="188">
        <v>9</v>
      </c>
      <c r="GP30" s="188"/>
      <c r="GQ30" s="27">
        <f t="shared" ref="GQ30" si="332">ROUND((GN30*0.4+GO30*0.6),1)</f>
        <v>7.4</v>
      </c>
      <c r="GR30" s="28">
        <f t="shared" ref="GR30" si="333">ROUND(MAX((GN30*0.4+GO30*0.6),(GN30*0.4+GP30*0.6)),1)</f>
        <v>7.4</v>
      </c>
      <c r="GS30" s="29" t="str">
        <f t="shared" si="192"/>
        <v>7.4</v>
      </c>
      <c r="GT30" s="32" t="str">
        <f t="shared" ref="GT30" si="334">IF(GR30&gt;=8.5,"A",IF(GR30&gt;=8,"B+",IF(GR30&gt;=7,"B",IF(GR30&gt;=6.5,"C+",IF(GR30&gt;=5.5,"C",IF(GR30&gt;=5,"D+",IF(GR30&gt;=4,"D","F")))))))</f>
        <v>B</v>
      </c>
      <c r="GU30" s="30">
        <f t="shared" ref="GU30" si="335">IF(GT30="A",4,IF(GT30="B+",3.5,IF(GT30="B",3,IF(GT30="C+",2.5,IF(GT30="C",2,IF(GT30="D+",1.5,IF(GT30="D",1,0)))))))</f>
        <v>3</v>
      </c>
      <c r="GV30" s="29" t="str">
        <f t="shared" si="136"/>
        <v>3.0</v>
      </c>
      <c r="GW30" s="71">
        <v>2</v>
      </c>
      <c r="GX30" s="203">
        <v>2</v>
      </c>
      <c r="GY30" s="85">
        <f t="shared" ref="GY30" si="336">DX30+EI30+FE30+ET30+FP30+GA30+GL30+GW30</f>
        <v>20</v>
      </c>
      <c r="GZ30" s="86">
        <f t="shared" ref="GZ30" si="337">(DS30*DX30+ED30*EI30+EZ30*FE30+EO30*ET30+FK30*FP30+FV30*GA30+GG30*GL30+GR30*GW30)/GY30</f>
        <v>3.4350000000000001</v>
      </c>
      <c r="HA30" s="124" t="str">
        <f t="shared" si="139"/>
        <v>3.44</v>
      </c>
      <c r="HB30" s="86">
        <f t="shared" ref="HB30" si="338">(DV30*DX30+EG30*EI30+FC30*FE30+ER30*ET30+FN30*FP30+FY30*GA30+GJ30*GL30+GU30*GW30)/GY30</f>
        <v>1.1499999999999999</v>
      </c>
      <c r="HC30" s="124" t="str">
        <f t="shared" si="141"/>
        <v>1.15</v>
      </c>
      <c r="HD30" s="52" t="str">
        <f t="shared" ref="HD30" si="339">IF(AND(HB30&lt;1),"Cảnh báo KQHT","Lên lớp")</f>
        <v>Lên lớp</v>
      </c>
      <c r="HE30" s="52">
        <f t="shared" ref="HE30" si="340">DY30+EJ30+GX30+GM30+GB30+FQ30+EU30+FF30</f>
        <v>12</v>
      </c>
      <c r="HF30" s="86">
        <f t="shared" ref="HF30" si="341">(DS30*DY30+ED30*EJ30+EZ30*FF30+EO30*EU30+FK30*FQ30+FV30*GB30+GG30*GM30+GR30*GX30)/HE30</f>
        <v>5.7250000000000005</v>
      </c>
      <c r="HG30" s="127" t="str">
        <f t="shared" si="145"/>
        <v>5.73</v>
      </c>
      <c r="HH30" s="86">
        <f t="shared" ref="HH30" si="342">(DV30*DY30+EG30*EJ30+FC30*FF30+ER30*EU30+FN30*FQ30+FY30*GB30+GJ30*GM30+GU30*GX30)/HE30</f>
        <v>1.9166666666666667</v>
      </c>
      <c r="HI30" s="127" t="str">
        <f t="shared" si="147"/>
        <v>1.92</v>
      </c>
      <c r="HJ30" s="227">
        <f t="shared" ref="HJ30" si="343">GY30+CK30</f>
        <v>37</v>
      </c>
      <c r="HK30" s="58">
        <f t="shared" ref="HK30" si="344">HE30+CQ30</f>
        <v>26</v>
      </c>
      <c r="HL30" s="228">
        <f t="shared" ref="HL30" si="345">(HF30*HE30+CR30*CQ30)/HK30</f>
        <v>5.8192307692307699</v>
      </c>
      <c r="HM30" s="127" t="str">
        <f t="shared" si="150"/>
        <v>5.82</v>
      </c>
      <c r="HN30" s="228">
        <f t="shared" ref="HN30" si="346">(HH30*HE30+CT30*CQ30)/HK30</f>
        <v>1.9423076923076923</v>
      </c>
      <c r="HO30" s="127" t="str">
        <f t="shared" si="151"/>
        <v>1.94</v>
      </c>
      <c r="HP30" s="52" t="str">
        <f t="shared" ref="HP30" si="347">IF(AND(HN30&lt;1.2),"Cảnh báo KQHT","Lên lớp")</f>
        <v>Lên lớp</v>
      </c>
      <c r="HQ30" s="58" t="s">
        <v>986</v>
      </c>
      <c r="HR30" s="115">
        <v>6.6</v>
      </c>
      <c r="HS30" s="116">
        <v>0</v>
      </c>
      <c r="HT30" s="128">
        <v>7</v>
      </c>
      <c r="HU30" s="19">
        <f t="shared" si="193"/>
        <v>2.6</v>
      </c>
      <c r="HV30" s="43">
        <f t="shared" si="194"/>
        <v>6.8</v>
      </c>
      <c r="HW30" s="26" t="str">
        <f t="shared" si="226"/>
        <v>6.8</v>
      </c>
      <c r="HX30" s="283" t="str">
        <f t="shared" si="195"/>
        <v>C+</v>
      </c>
      <c r="HY30" s="281">
        <f t="shared" si="196"/>
        <v>2.5</v>
      </c>
      <c r="HZ30" s="44" t="str">
        <f t="shared" si="197"/>
        <v>2.5</v>
      </c>
      <c r="IA30" s="64">
        <v>3</v>
      </c>
      <c r="IB30" s="68">
        <v>3</v>
      </c>
      <c r="IC30" s="21">
        <v>6</v>
      </c>
      <c r="ID30" s="24">
        <v>5</v>
      </c>
      <c r="IE30" s="25"/>
      <c r="IF30" s="19">
        <f t="shared" si="198"/>
        <v>5.4</v>
      </c>
      <c r="IG30" s="43">
        <f t="shared" si="199"/>
        <v>5.4</v>
      </c>
      <c r="IH30" s="26" t="str">
        <f t="shared" si="227"/>
        <v>5.4</v>
      </c>
      <c r="II30" s="283" t="str">
        <f t="shared" si="200"/>
        <v>D+</v>
      </c>
      <c r="IJ30" s="281">
        <f t="shared" si="201"/>
        <v>1.5</v>
      </c>
      <c r="IK30" s="44" t="str">
        <f t="shared" si="202"/>
        <v>1.5</v>
      </c>
      <c r="IL30" s="64">
        <v>1</v>
      </c>
      <c r="IM30" s="68">
        <v>1</v>
      </c>
      <c r="IN30" s="21">
        <v>7</v>
      </c>
      <c r="IO30" s="24">
        <v>5</v>
      </c>
      <c r="IP30" s="25"/>
      <c r="IQ30" s="19">
        <f t="shared" si="203"/>
        <v>5.8</v>
      </c>
      <c r="IR30" s="26">
        <f t="shared" si="204"/>
        <v>5.8</v>
      </c>
      <c r="IS30" s="26" t="str">
        <f t="shared" si="205"/>
        <v>5.8</v>
      </c>
      <c r="IT30" s="32" t="str">
        <f t="shared" si="206"/>
        <v>C</v>
      </c>
      <c r="IU30" s="30">
        <f t="shared" si="207"/>
        <v>2</v>
      </c>
      <c r="IV30" s="37" t="str">
        <f t="shared" si="208"/>
        <v>2.0</v>
      </c>
      <c r="IW30" s="64">
        <v>2</v>
      </c>
      <c r="IX30" s="68">
        <v>2</v>
      </c>
      <c r="IY30" s="21">
        <v>5</v>
      </c>
      <c r="IZ30" s="24">
        <v>9</v>
      </c>
      <c r="JA30" s="25"/>
      <c r="JB30" s="19">
        <f t="shared" si="152"/>
        <v>7.4</v>
      </c>
      <c r="JC30" s="26">
        <f t="shared" si="153"/>
        <v>7.4</v>
      </c>
      <c r="JD30" s="26" t="str">
        <f t="shared" si="154"/>
        <v>7.4</v>
      </c>
      <c r="JE30" s="32" t="str">
        <f t="shared" si="155"/>
        <v>B</v>
      </c>
      <c r="JF30" s="30">
        <f t="shared" si="156"/>
        <v>3</v>
      </c>
      <c r="JG30" s="37" t="str">
        <f t="shared" si="157"/>
        <v>3.0</v>
      </c>
      <c r="JH30" s="64">
        <v>2</v>
      </c>
      <c r="JI30" s="68">
        <v>2</v>
      </c>
      <c r="JJ30" s="98">
        <v>5</v>
      </c>
      <c r="JK30" s="99">
        <v>4</v>
      </c>
      <c r="JL30" s="187"/>
      <c r="JM30" s="19">
        <f t="shared" si="158"/>
        <v>4.4000000000000004</v>
      </c>
      <c r="JN30" s="26">
        <f t="shared" si="159"/>
        <v>4.4000000000000004</v>
      </c>
      <c r="JO30" s="26" t="str">
        <f t="shared" si="160"/>
        <v>4.4</v>
      </c>
      <c r="JP30" s="32" t="str">
        <f t="shared" si="161"/>
        <v>D</v>
      </c>
      <c r="JQ30" s="30">
        <f t="shared" si="162"/>
        <v>1</v>
      </c>
      <c r="JR30" s="37" t="str">
        <f t="shared" si="163"/>
        <v>1.0</v>
      </c>
      <c r="JS30" s="64">
        <v>1</v>
      </c>
      <c r="JT30" s="68">
        <v>1</v>
      </c>
      <c r="JU30" s="96">
        <v>0</v>
      </c>
      <c r="JV30" s="106">
        <v>0</v>
      </c>
      <c r="JW30" s="285"/>
      <c r="JX30" s="19">
        <f t="shared" si="26"/>
        <v>0</v>
      </c>
      <c r="JY30" s="26">
        <f t="shared" si="27"/>
        <v>0</v>
      </c>
      <c r="JZ30" s="26" t="str">
        <f t="shared" si="164"/>
        <v>0.0</v>
      </c>
      <c r="KA30" s="32" t="str">
        <f t="shared" si="28"/>
        <v>F</v>
      </c>
      <c r="KB30" s="30">
        <f t="shared" si="29"/>
        <v>0</v>
      </c>
      <c r="KC30" s="37" t="str">
        <f t="shared" si="30"/>
        <v>0.0</v>
      </c>
      <c r="KD30" s="64">
        <v>2</v>
      </c>
      <c r="KE30" s="68"/>
      <c r="KF30" s="21">
        <v>6.2</v>
      </c>
      <c r="KG30" s="24">
        <v>4</v>
      </c>
      <c r="KH30" s="25"/>
      <c r="KI30" s="27">
        <f>ROUND((KF30*0.4+KG30*0.6),1)</f>
        <v>4.9000000000000004</v>
      </c>
      <c r="KJ30" s="28">
        <f>ROUND(MAX((KF30*0.4+KG30*0.6),(KF30*0.4+KH30*0.6)),1)</f>
        <v>4.9000000000000004</v>
      </c>
      <c r="KK30" s="26" t="str">
        <f>TEXT(KJ30,"0.0")</f>
        <v>4.9</v>
      </c>
      <c r="KL30" s="32" t="str">
        <f>IF(KJ30&gt;=8.5,"A",IF(KJ30&gt;=8,"B+",IF(KJ30&gt;=7,"B",IF(KJ30&gt;=6.5,"C+",IF(KJ30&gt;=5.5,"C",IF(KJ30&gt;=5,"D+",IF(KJ30&gt;=4,"D","F")))))))</f>
        <v>D</v>
      </c>
      <c r="KM30" s="30">
        <f>IF(KL30="A",4,IF(KL30="B+",3.5,IF(KL30="B",3,IF(KL30="C+",2.5,IF(KL30="C",2,IF(KL30="D+",1.5,IF(KL30="D",1,0)))))))</f>
        <v>1</v>
      </c>
      <c r="KN30" s="37" t="str">
        <f>TEXT(KM30,"0.0")</f>
        <v>1.0</v>
      </c>
      <c r="KO30" s="64">
        <v>2</v>
      </c>
      <c r="KP30" s="68">
        <v>2</v>
      </c>
      <c r="KQ30" s="98">
        <v>0</v>
      </c>
      <c r="KR30" s="99"/>
      <c r="KS30" s="187"/>
      <c r="KT30" s="27">
        <f>ROUND((KQ30*0.4+KR30*0.6),1)</f>
        <v>0</v>
      </c>
      <c r="KU30" s="28">
        <f>ROUND(MAX((KQ30*0.4+KR30*0.6),(KQ30*0.4+KS30*0.6)),1)</f>
        <v>0</v>
      </c>
      <c r="KV30" s="26" t="str">
        <f>TEXT(KU30,"0.0")</f>
        <v>0.0</v>
      </c>
      <c r="KW30" s="32" t="str">
        <f>IF(KU30&gt;=8.5,"A",IF(KU30&gt;=8,"B+",IF(KU30&gt;=7,"B",IF(KU30&gt;=6.5,"C+",IF(KU30&gt;=5.5,"C",IF(KU30&gt;=5,"D+",IF(KU30&gt;=4,"D","F")))))))</f>
        <v>F</v>
      </c>
      <c r="KX30" s="30">
        <f>IF(KW30="A",4,IF(KW30="B+",3.5,IF(KW30="B",3,IF(KW30="C+",2.5,IF(KW30="C",2,IF(KW30="D+",1.5,IF(KW30="D",1,0)))))))</f>
        <v>0</v>
      </c>
      <c r="KY30" s="37" t="str">
        <f>TEXT(KX30,"0.0")</f>
        <v>0.0</v>
      </c>
      <c r="KZ30" s="64">
        <v>2</v>
      </c>
      <c r="LA30" s="68"/>
      <c r="LB30" s="21">
        <v>6.6</v>
      </c>
      <c r="LC30" s="24">
        <v>5</v>
      </c>
      <c r="LD30" s="25"/>
      <c r="LE30" s="19">
        <f>ROUND((LB30*0.4+LC30*0.6),1)</f>
        <v>5.6</v>
      </c>
      <c r="LF30" s="26">
        <f>ROUND(MAX((LB30*0.4+LC30*0.6),(LB30*0.4+LD30*0.6)),1)</f>
        <v>5.6</v>
      </c>
      <c r="LG30" s="26" t="str">
        <f>TEXT(LF30,"0.0")</f>
        <v>5.6</v>
      </c>
      <c r="LH30" s="32" t="str">
        <f>IF(LF30&gt;=8.5,"A",IF(LF30&gt;=8,"B+",IF(LF30&gt;=7,"B",IF(LF30&gt;=6.5,"C+",IF(LF30&gt;=5.5,"C",IF(LF30&gt;=5,"D+",IF(LF30&gt;=4,"D","F")))))))</f>
        <v>C</v>
      </c>
      <c r="LI30" s="30">
        <f>IF(LH30="A",4,IF(LH30="B+",3.5,IF(LH30="B",3,IF(LH30="C+",2.5,IF(LH30="C",2,IF(LH30="D+",1.5,IF(LH30="D",1,0)))))))</f>
        <v>2</v>
      </c>
      <c r="LJ30" s="37" t="str">
        <f>TEXT(LI30,"0.0")</f>
        <v>2.0</v>
      </c>
      <c r="LK30" s="62">
        <v>3</v>
      </c>
      <c r="LL30" s="279">
        <v>3</v>
      </c>
      <c r="LM30" s="85">
        <f t="shared" si="171"/>
        <v>18</v>
      </c>
      <c r="LN30" s="86">
        <f t="shared" si="172"/>
        <v>4.6222222222222218</v>
      </c>
      <c r="LO30" s="124" t="str">
        <f t="shared" si="173"/>
        <v>4.62</v>
      </c>
      <c r="LP30" s="86">
        <f t="shared" si="174"/>
        <v>1.5555555555555556</v>
      </c>
      <c r="LQ30" s="124" t="str">
        <f t="shared" si="175"/>
        <v>1.56</v>
      </c>
      <c r="LR30" s="330" t="str">
        <f>IF(AND(LP30&lt;1),"Cảnh báo KQHT","Lên lớp")</f>
        <v>Lên lớp</v>
      </c>
      <c r="LS30" s="331">
        <f t="shared" si="177"/>
        <v>14</v>
      </c>
      <c r="LT30" s="332">
        <f t="shared" si="178"/>
        <v>5.9428571428571431</v>
      </c>
      <c r="LU30" s="332">
        <f t="shared" si="179"/>
        <v>2</v>
      </c>
      <c r="LV30" s="334">
        <f t="shared" si="180"/>
        <v>55</v>
      </c>
      <c r="LW30" s="335">
        <f t="shared" si="181"/>
        <v>40</v>
      </c>
      <c r="LX30" s="336">
        <f t="shared" si="182"/>
        <v>5.8624999999999998</v>
      </c>
      <c r="LY30" s="337">
        <f t="shared" si="183"/>
        <v>1.9624999999999999</v>
      </c>
      <c r="LZ30" s="336" t="str">
        <f>TEXT(LY30,"0.00")</f>
        <v>1.96</v>
      </c>
      <c r="MA30" s="330" t="str">
        <f>IF(AND(LY30&lt;1.4),"Cảnh báo KQHT","Lên lớp")</f>
        <v>Lên lớp</v>
      </c>
    </row>
    <row r="31" spans="1:339" s="233" customFormat="1" ht="18">
      <c r="CM31" s="87"/>
      <c r="CW31" s="238"/>
      <c r="CX31" s="238"/>
      <c r="CY31" s="238"/>
      <c r="CZ31" s="238"/>
      <c r="DA31" s="238"/>
      <c r="DB31" s="238"/>
      <c r="DC31" s="238"/>
      <c r="DD31" s="238"/>
      <c r="DE31" s="238"/>
      <c r="DF31" s="238"/>
      <c r="DG31" s="238"/>
      <c r="DH31" s="238"/>
      <c r="DI31" s="238"/>
      <c r="DJ31" s="238"/>
      <c r="DK31" s="238"/>
      <c r="DL31" s="238"/>
      <c r="DM31" s="238"/>
      <c r="DN31" s="238"/>
      <c r="DO31" s="238"/>
      <c r="DP31" s="238"/>
      <c r="DQ31" s="238"/>
      <c r="DR31" s="238"/>
      <c r="HL31" s="239"/>
      <c r="JU31" s="98"/>
      <c r="JV31" s="99"/>
      <c r="JW31" s="187"/>
      <c r="JX31" s="27">
        <f t="shared" si="26"/>
        <v>0</v>
      </c>
      <c r="JY31" s="28">
        <f t="shared" si="27"/>
        <v>0</v>
      </c>
      <c r="JZ31" s="28" t="str">
        <f t="shared" si="164"/>
        <v>0.0</v>
      </c>
      <c r="KA31" s="32" t="str">
        <f t="shared" si="28"/>
        <v>F</v>
      </c>
      <c r="KB31" s="30">
        <f t="shared" si="29"/>
        <v>0</v>
      </c>
      <c r="KC31" s="37" t="str">
        <f t="shared" si="30"/>
        <v>0.0</v>
      </c>
      <c r="KD31" s="64">
        <v>2</v>
      </c>
      <c r="KE31" s="68"/>
      <c r="KF31" s="21"/>
      <c r="KG31" s="24"/>
      <c r="KH31" s="25"/>
      <c r="KI31" s="27">
        <f>ROUND((KF31*0.4+KG31*0.6),1)</f>
        <v>0</v>
      </c>
      <c r="KJ31" s="28">
        <f>ROUND(MAX((KF31*0.4+KG31*0.6),(KF31*0.4+KH31*0.6)),1)</f>
        <v>0</v>
      </c>
      <c r="KK31" s="28" t="str">
        <f>TEXT(KJ31,"0.0")</f>
        <v>0.0</v>
      </c>
      <c r="KL31" s="32" t="str">
        <f>IF(KJ31&gt;=8.5,"A",IF(KJ31&gt;=8,"B+",IF(KJ31&gt;=7,"B",IF(KJ31&gt;=6.5,"C+",IF(KJ31&gt;=5.5,"C",IF(KJ31&gt;=5,"D+",IF(KJ31&gt;=4,"D","F")))))))</f>
        <v>F</v>
      </c>
      <c r="KM31" s="30">
        <f>IF(KL31="A",4,IF(KL31="B+",3.5,IF(KL31="B",3,IF(KL31="C+",2.5,IF(KL31="C",2,IF(KL31="D+",1.5,IF(KL31="D",1,0)))))))</f>
        <v>0</v>
      </c>
      <c r="KN31" s="37" t="str">
        <f>TEXT(KM31,"0.0")</f>
        <v>0.0</v>
      </c>
      <c r="KO31" s="64">
        <v>2</v>
      </c>
      <c r="KP31" s="68"/>
      <c r="KQ31" s="98"/>
      <c r="KR31" s="99"/>
      <c r="KS31" s="187"/>
      <c r="KT31" s="19">
        <f>ROUND((KQ31*0.4+KR31*0.6),1)</f>
        <v>0</v>
      </c>
      <c r="KU31" s="26">
        <f>ROUND(MAX((KQ31*0.4+KR31*0.6),(KQ31*0.4+KS31*0.6)),1)</f>
        <v>0</v>
      </c>
      <c r="KV31" s="26" t="str">
        <f>TEXT(KU31,"0.0")</f>
        <v>0.0</v>
      </c>
      <c r="KW31" s="32" t="str">
        <f>IF(KU31&gt;=8.5,"A",IF(KU31&gt;=8,"B+",IF(KU31&gt;=7,"B",IF(KU31&gt;=6.5,"C+",IF(KU31&gt;=5.5,"C",IF(KU31&gt;=5,"D+",IF(KU31&gt;=4,"D","F")))))))</f>
        <v>F</v>
      </c>
      <c r="KX31" s="30">
        <f>IF(KW31="A",4,IF(KW31="B+",3.5,IF(KW31="B",3,IF(KW31="C+",2.5,IF(KW31="C",2,IF(KW31="D+",1.5,IF(KW31="D",1,0)))))))</f>
        <v>0</v>
      </c>
      <c r="KY31" s="37" t="str">
        <f>TEXT(KX31,"0.0")</f>
        <v>0.0</v>
      </c>
      <c r="KZ31" s="64">
        <v>2</v>
      </c>
      <c r="LA31" s="68"/>
      <c r="LB31" s="21"/>
      <c r="LC31" s="24"/>
      <c r="LD31" s="25"/>
      <c r="LE31" s="27">
        <f>ROUND((LB31*0.4+LC31*0.6),1)</f>
        <v>0</v>
      </c>
      <c r="LF31" s="28">
        <f>ROUND(MAX((LB31*0.4+LC31*0.6),(LB31*0.4+LD31*0.6)),1)</f>
        <v>0</v>
      </c>
      <c r="LG31" s="28" t="str">
        <f>TEXT(LF31,"0.0")</f>
        <v>0.0</v>
      </c>
      <c r="LH31" s="32" t="str">
        <f>IF(LF31&gt;=8.5,"A",IF(LF31&gt;=8,"B+",IF(LF31&gt;=7,"B",IF(LF31&gt;=6.5,"C+",IF(LF31&gt;=5.5,"C",IF(LF31&gt;=5,"D+",IF(LF31&gt;=4,"D","F")))))))</f>
        <v>F</v>
      </c>
      <c r="LI31" s="30">
        <f>IF(LH31="A",4,IF(LH31="B+",3.5,IF(LH31="B",3,IF(LH31="C+",2.5,IF(LH31="C",2,IF(LH31="D+",1.5,IF(LH31="D",1,0)))))))</f>
        <v>0</v>
      </c>
      <c r="LJ31" s="37" t="str">
        <f>TEXT(LI31,"0.0")</f>
        <v>0.0</v>
      </c>
      <c r="LK31" s="62">
        <v>3</v>
      </c>
      <c r="LL31" s="279"/>
      <c r="LR31" s="330" t="str">
        <f>IF(AND(LP31&lt;1),"Cảnh báo KQHT","Lên lớp")</f>
        <v>Cảnh báo KQHT</v>
      </c>
      <c r="LS31" s="331">
        <f t="shared" si="177"/>
        <v>0</v>
      </c>
      <c r="LT31" s="332" t="e">
        <f t="shared" si="178"/>
        <v>#DIV/0!</v>
      </c>
      <c r="LU31" s="332" t="e">
        <f t="shared" si="179"/>
        <v>#DIV/0!</v>
      </c>
      <c r="LV31" s="334">
        <f t="shared" si="180"/>
        <v>0</v>
      </c>
      <c r="LW31" s="335">
        <f t="shared" si="181"/>
        <v>0</v>
      </c>
      <c r="LX31" s="336" t="e">
        <f t="shared" si="182"/>
        <v>#DIV/0!</v>
      </c>
      <c r="LY31" s="337" t="e">
        <f t="shared" si="183"/>
        <v>#DIV/0!</v>
      </c>
      <c r="LZ31" s="336" t="e">
        <f>TEXT(LY31,"0.00")</f>
        <v>#DIV/0!</v>
      </c>
      <c r="MA31" s="330" t="e">
        <f>IF(AND(LY31&lt;1.4),"Cảnh báo KQHT","Lên lớp")</f>
        <v>#DIV/0!</v>
      </c>
    </row>
    <row r="32" spans="1:339" s="233" customFormat="1" ht="18">
      <c r="CW32" s="238"/>
      <c r="CX32" s="238"/>
      <c r="CY32" s="238"/>
      <c r="CZ32" s="238"/>
      <c r="DA32" s="238"/>
      <c r="DB32" s="238"/>
      <c r="DC32" s="238"/>
      <c r="DD32" s="238"/>
      <c r="DE32" s="238"/>
      <c r="DF32" s="238"/>
      <c r="DG32" s="238"/>
      <c r="DH32" s="238"/>
      <c r="DI32" s="238"/>
      <c r="DJ32" s="238"/>
      <c r="DK32" s="238"/>
      <c r="DL32" s="238"/>
      <c r="DM32" s="238"/>
      <c r="DN32" s="238"/>
      <c r="DO32" s="238"/>
      <c r="DP32" s="238"/>
      <c r="DQ32" s="238"/>
      <c r="DR32" s="238"/>
      <c r="HL32" s="239"/>
      <c r="JU32" s="98"/>
      <c r="JV32" s="99"/>
      <c r="JW32" s="187"/>
      <c r="JX32" s="19">
        <f t="shared" si="26"/>
        <v>0</v>
      </c>
      <c r="JY32" s="26">
        <f t="shared" si="27"/>
        <v>0</v>
      </c>
      <c r="JZ32" s="26" t="str">
        <f t="shared" si="164"/>
        <v>0.0</v>
      </c>
      <c r="KA32" s="32" t="str">
        <f t="shared" si="28"/>
        <v>F</v>
      </c>
      <c r="KB32" s="30">
        <f t="shared" si="29"/>
        <v>0</v>
      </c>
      <c r="KC32" s="37" t="str">
        <f t="shared" si="30"/>
        <v>0.0</v>
      </c>
      <c r="KD32" s="64">
        <v>2</v>
      </c>
      <c r="KE32" s="68"/>
      <c r="KF32" s="21"/>
      <c r="KG32" s="24"/>
      <c r="KH32" s="25"/>
      <c r="KI32" s="27">
        <f t="shared" ref="KI32:KI38" si="348">ROUND((KF32*0.4+KG32*0.6),1)</f>
        <v>0</v>
      </c>
      <c r="KJ32" s="28">
        <f t="shared" ref="KJ32:KJ38" si="349">ROUND(MAX((KF32*0.4+KG32*0.6),(KF32*0.4+KH32*0.6)),1)</f>
        <v>0</v>
      </c>
      <c r="KK32" s="28" t="str">
        <f t="shared" ref="KK32:KK38" si="350">TEXT(KJ32,"0.0")</f>
        <v>0.0</v>
      </c>
      <c r="KL32" s="32" t="str">
        <f t="shared" ref="KL32:KL38" si="351">IF(KJ32&gt;=8.5,"A",IF(KJ32&gt;=8,"B+",IF(KJ32&gt;=7,"B",IF(KJ32&gt;=6.5,"C+",IF(KJ32&gt;=5.5,"C",IF(KJ32&gt;=5,"D+",IF(KJ32&gt;=4,"D","F")))))))</f>
        <v>F</v>
      </c>
      <c r="KM32" s="30">
        <f t="shared" ref="KM32:KM38" si="352">IF(KL32="A",4,IF(KL32="B+",3.5,IF(KL32="B",3,IF(KL32="C+",2.5,IF(KL32="C",2,IF(KL32="D+",1.5,IF(KL32="D",1,0)))))))</f>
        <v>0</v>
      </c>
      <c r="KN32" s="37" t="str">
        <f t="shared" ref="KN32:KN38" si="353">TEXT(KM32,"0.0")</f>
        <v>0.0</v>
      </c>
      <c r="KO32" s="64">
        <v>2</v>
      </c>
      <c r="KP32" s="68"/>
      <c r="KQ32" s="98"/>
      <c r="KR32" s="99"/>
      <c r="KS32" s="187"/>
      <c r="KT32" s="19">
        <f t="shared" ref="KT32:KT38" si="354">ROUND((KQ32*0.4+KR32*0.6),1)</f>
        <v>0</v>
      </c>
      <c r="KU32" s="26">
        <f t="shared" ref="KU32:KU38" si="355">ROUND(MAX((KQ32*0.4+KR32*0.6),(KQ32*0.4+KS32*0.6)),1)</f>
        <v>0</v>
      </c>
      <c r="KV32" s="26" t="str">
        <f t="shared" ref="KV32:KV38" si="356">TEXT(KU32,"0.0")</f>
        <v>0.0</v>
      </c>
      <c r="KW32" s="32" t="str">
        <f t="shared" ref="KW32:KW38" si="357">IF(KU32&gt;=8.5,"A",IF(KU32&gt;=8,"B+",IF(KU32&gt;=7,"B",IF(KU32&gt;=6.5,"C+",IF(KU32&gt;=5.5,"C",IF(KU32&gt;=5,"D+",IF(KU32&gt;=4,"D","F")))))))</f>
        <v>F</v>
      </c>
      <c r="KX32" s="30">
        <f t="shared" ref="KX32:KX38" si="358">IF(KW32="A",4,IF(KW32="B+",3.5,IF(KW32="B",3,IF(KW32="C+",2.5,IF(KW32="C",2,IF(KW32="D+",1.5,IF(KW32="D",1,0)))))))</f>
        <v>0</v>
      </c>
      <c r="KY32" s="37" t="str">
        <f t="shared" ref="KY32:KY38" si="359">TEXT(KX32,"0.0")</f>
        <v>0.0</v>
      </c>
      <c r="KZ32" s="64">
        <v>2</v>
      </c>
      <c r="LA32" s="68"/>
      <c r="LB32" s="21"/>
      <c r="LC32" s="24"/>
      <c r="LD32" s="25"/>
      <c r="LE32" s="27">
        <f t="shared" ref="LE32:LE38" si="360">ROUND((LB32*0.4+LC32*0.6),1)</f>
        <v>0</v>
      </c>
      <c r="LF32" s="28">
        <f t="shared" ref="LF32:LF38" si="361">ROUND(MAX((LB32*0.4+LC32*0.6),(LB32*0.4+LD32*0.6)),1)</f>
        <v>0</v>
      </c>
      <c r="LG32" s="28" t="str">
        <f t="shared" ref="LG32:LG38" si="362">TEXT(LF32,"0.0")</f>
        <v>0.0</v>
      </c>
      <c r="LH32" s="32" t="str">
        <f t="shared" ref="LH32:LH38" si="363">IF(LF32&gt;=8.5,"A",IF(LF32&gt;=8,"B+",IF(LF32&gt;=7,"B",IF(LF32&gt;=6.5,"C+",IF(LF32&gt;=5.5,"C",IF(LF32&gt;=5,"D+",IF(LF32&gt;=4,"D","F")))))))</f>
        <v>F</v>
      </c>
      <c r="LI32" s="30">
        <f t="shared" ref="LI32:LI38" si="364">IF(LH32="A",4,IF(LH32="B+",3.5,IF(LH32="B",3,IF(LH32="C+",2.5,IF(LH32="C",2,IF(LH32="D+",1.5,IF(LH32="D",1,0)))))))</f>
        <v>0</v>
      </c>
      <c r="LJ32" s="37" t="str">
        <f t="shared" ref="LJ32:LJ38" si="365">TEXT(LI32,"0.0")</f>
        <v>0.0</v>
      </c>
      <c r="LK32" s="62">
        <v>3</v>
      </c>
      <c r="LL32" s="279"/>
      <c r="LR32" s="8"/>
      <c r="LS32" s="8"/>
      <c r="LT32" s="8"/>
      <c r="LU32" s="8"/>
      <c r="LV32" s="8"/>
      <c r="LW32" s="8"/>
      <c r="LX32" s="8"/>
      <c r="LY32" s="8"/>
      <c r="LZ32" s="8"/>
      <c r="MA32" s="8"/>
    </row>
    <row r="33" spans="1:339" s="233" customFormat="1" ht="18">
      <c r="CW33" s="238"/>
      <c r="CX33" s="238"/>
      <c r="CY33" s="238"/>
      <c r="CZ33" s="238"/>
      <c r="DA33" s="238"/>
      <c r="DB33" s="238"/>
      <c r="DC33" s="238"/>
      <c r="DD33" s="238"/>
      <c r="DE33" s="238"/>
      <c r="DF33" s="238"/>
      <c r="DG33" s="238"/>
      <c r="DH33" s="238"/>
      <c r="DI33" s="238"/>
      <c r="DJ33" s="238"/>
      <c r="DK33" s="238"/>
      <c r="DL33" s="238"/>
      <c r="DM33" s="238"/>
      <c r="DN33" s="238"/>
      <c r="DO33" s="238"/>
      <c r="DP33" s="238"/>
      <c r="DQ33" s="238"/>
      <c r="DR33" s="238"/>
      <c r="HL33" s="239"/>
      <c r="JU33" s="98"/>
      <c r="JV33" s="99"/>
      <c r="JW33" s="187"/>
      <c r="JX33" s="19">
        <f t="shared" si="26"/>
        <v>0</v>
      </c>
      <c r="JY33" s="26">
        <f t="shared" si="27"/>
        <v>0</v>
      </c>
      <c r="JZ33" s="26" t="str">
        <f t="shared" si="164"/>
        <v>0.0</v>
      </c>
      <c r="KA33" s="32" t="str">
        <f t="shared" si="28"/>
        <v>F</v>
      </c>
      <c r="KB33" s="30">
        <f t="shared" si="29"/>
        <v>0</v>
      </c>
      <c r="KC33" s="37" t="str">
        <f t="shared" si="30"/>
        <v>0.0</v>
      </c>
      <c r="KD33" s="64">
        <v>2</v>
      </c>
      <c r="KE33" s="68"/>
      <c r="KF33" s="21"/>
      <c r="KG33" s="24"/>
      <c r="KH33" s="25"/>
      <c r="KI33" s="27">
        <f t="shared" si="348"/>
        <v>0</v>
      </c>
      <c r="KJ33" s="28">
        <f t="shared" si="349"/>
        <v>0</v>
      </c>
      <c r="KK33" s="28" t="str">
        <f t="shared" si="350"/>
        <v>0.0</v>
      </c>
      <c r="KL33" s="32" t="str">
        <f t="shared" si="351"/>
        <v>F</v>
      </c>
      <c r="KM33" s="30">
        <f t="shared" si="352"/>
        <v>0</v>
      </c>
      <c r="KN33" s="37" t="str">
        <f t="shared" si="353"/>
        <v>0.0</v>
      </c>
      <c r="KO33" s="64">
        <v>2</v>
      </c>
      <c r="KP33" s="68"/>
      <c r="KQ33" s="98"/>
      <c r="KR33" s="99"/>
      <c r="KS33" s="187"/>
      <c r="KT33" s="19">
        <f t="shared" si="354"/>
        <v>0</v>
      </c>
      <c r="KU33" s="26">
        <f t="shared" si="355"/>
        <v>0</v>
      </c>
      <c r="KV33" s="26" t="str">
        <f t="shared" si="356"/>
        <v>0.0</v>
      </c>
      <c r="KW33" s="32" t="str">
        <f t="shared" si="357"/>
        <v>F</v>
      </c>
      <c r="KX33" s="30">
        <f t="shared" si="358"/>
        <v>0</v>
      </c>
      <c r="KY33" s="37" t="str">
        <f t="shared" si="359"/>
        <v>0.0</v>
      </c>
      <c r="KZ33" s="64">
        <v>2</v>
      </c>
      <c r="LA33" s="68"/>
      <c r="LB33" s="21"/>
      <c r="LC33" s="24"/>
      <c r="LD33" s="25"/>
      <c r="LE33" s="27">
        <f t="shared" si="360"/>
        <v>0</v>
      </c>
      <c r="LF33" s="28">
        <f t="shared" si="361"/>
        <v>0</v>
      </c>
      <c r="LG33" s="28" t="str">
        <f t="shared" si="362"/>
        <v>0.0</v>
      </c>
      <c r="LH33" s="32" t="str">
        <f t="shared" si="363"/>
        <v>F</v>
      </c>
      <c r="LI33" s="30">
        <f t="shared" si="364"/>
        <v>0</v>
      </c>
      <c r="LJ33" s="37" t="str">
        <f t="shared" si="365"/>
        <v>0.0</v>
      </c>
      <c r="LK33" s="64">
        <v>3</v>
      </c>
      <c r="LL33" s="68"/>
      <c r="LR33" s="8"/>
      <c r="LS33" s="8"/>
      <c r="LT33" s="8"/>
      <c r="LU33" s="8"/>
      <c r="LV33" s="8"/>
      <c r="LW33" s="8"/>
      <c r="LX33" s="8"/>
      <c r="LY33" s="8"/>
      <c r="LZ33" s="8"/>
      <c r="MA33" s="8"/>
    </row>
    <row r="34" spans="1:339" s="233" customFormat="1" ht="18">
      <c r="CW34" s="238"/>
      <c r="CX34" s="238"/>
      <c r="CY34" s="238"/>
      <c r="CZ34" s="238"/>
      <c r="DA34" s="238"/>
      <c r="DB34" s="238"/>
      <c r="DC34" s="238"/>
      <c r="DD34" s="238"/>
      <c r="DE34" s="238"/>
      <c r="DF34" s="238"/>
      <c r="DG34" s="238"/>
      <c r="DH34" s="238"/>
      <c r="DI34" s="238"/>
      <c r="DJ34" s="238"/>
      <c r="DK34" s="238"/>
      <c r="DL34" s="238"/>
      <c r="DM34" s="238"/>
      <c r="DN34" s="238"/>
      <c r="DO34" s="238"/>
      <c r="DP34" s="238"/>
      <c r="DQ34" s="238"/>
      <c r="DR34" s="238"/>
      <c r="HL34" s="239"/>
      <c r="JU34" s="98"/>
      <c r="JV34" s="99"/>
      <c r="JW34" s="187"/>
      <c r="JX34" s="27">
        <f t="shared" si="26"/>
        <v>0</v>
      </c>
      <c r="JY34" s="28">
        <f t="shared" si="27"/>
        <v>0</v>
      </c>
      <c r="JZ34" s="28" t="str">
        <f t="shared" si="164"/>
        <v>0.0</v>
      </c>
      <c r="KA34" s="32" t="str">
        <f t="shared" si="28"/>
        <v>F</v>
      </c>
      <c r="KB34" s="30">
        <f t="shared" si="29"/>
        <v>0</v>
      </c>
      <c r="KC34" s="37" t="str">
        <f t="shared" si="30"/>
        <v>0.0</v>
      </c>
      <c r="KD34" s="64">
        <v>2</v>
      </c>
      <c r="KE34" s="68"/>
      <c r="KF34" s="21"/>
      <c r="KG34" s="24"/>
      <c r="KH34" s="25"/>
      <c r="KI34" s="27">
        <f t="shared" si="348"/>
        <v>0</v>
      </c>
      <c r="KJ34" s="28">
        <f t="shared" si="349"/>
        <v>0</v>
      </c>
      <c r="KK34" s="28" t="str">
        <f t="shared" si="350"/>
        <v>0.0</v>
      </c>
      <c r="KL34" s="32" t="str">
        <f t="shared" si="351"/>
        <v>F</v>
      </c>
      <c r="KM34" s="30">
        <f t="shared" si="352"/>
        <v>0</v>
      </c>
      <c r="KN34" s="37" t="str">
        <f t="shared" si="353"/>
        <v>0.0</v>
      </c>
      <c r="KO34" s="64">
        <v>2</v>
      </c>
      <c r="KP34" s="68"/>
      <c r="KQ34" s="98"/>
      <c r="KR34" s="99"/>
      <c r="KS34" s="187"/>
      <c r="KT34" s="19">
        <f t="shared" si="354"/>
        <v>0</v>
      </c>
      <c r="KU34" s="26">
        <f t="shared" si="355"/>
        <v>0</v>
      </c>
      <c r="KV34" s="26" t="str">
        <f t="shared" si="356"/>
        <v>0.0</v>
      </c>
      <c r="KW34" s="32" t="str">
        <f t="shared" si="357"/>
        <v>F</v>
      </c>
      <c r="KX34" s="30">
        <f t="shared" si="358"/>
        <v>0</v>
      </c>
      <c r="KY34" s="37" t="str">
        <f t="shared" si="359"/>
        <v>0.0</v>
      </c>
      <c r="KZ34" s="64">
        <v>2</v>
      </c>
      <c r="LA34" s="68"/>
      <c r="LB34" s="21"/>
      <c r="LC34" s="24"/>
      <c r="LD34" s="25"/>
      <c r="LE34" s="27">
        <f t="shared" si="360"/>
        <v>0</v>
      </c>
      <c r="LF34" s="28">
        <f t="shared" si="361"/>
        <v>0</v>
      </c>
      <c r="LG34" s="28" t="str">
        <f t="shared" si="362"/>
        <v>0.0</v>
      </c>
      <c r="LH34" s="32" t="str">
        <f t="shared" si="363"/>
        <v>F</v>
      </c>
      <c r="LI34" s="30">
        <f t="shared" si="364"/>
        <v>0</v>
      </c>
      <c r="LJ34" s="37" t="str">
        <f t="shared" si="365"/>
        <v>0.0</v>
      </c>
      <c r="LK34" s="64">
        <v>3</v>
      </c>
      <c r="LL34" s="68"/>
      <c r="LR34" s="8"/>
      <c r="LS34" s="8"/>
      <c r="LT34" s="8"/>
      <c r="LU34" s="8"/>
      <c r="LV34" s="8"/>
      <c r="LW34" s="8"/>
      <c r="LX34" s="8"/>
      <c r="LY34" s="8"/>
      <c r="LZ34" s="8"/>
      <c r="MA34" s="8"/>
    </row>
    <row r="35" spans="1:339" s="233" customFormat="1" ht="18">
      <c r="CW35" s="238"/>
      <c r="CX35" s="238"/>
      <c r="CY35" s="238"/>
      <c r="CZ35" s="238"/>
      <c r="DA35" s="238"/>
      <c r="DB35" s="238"/>
      <c r="DC35" s="238"/>
      <c r="DD35" s="238"/>
      <c r="DE35" s="238"/>
      <c r="DF35" s="238"/>
      <c r="DG35" s="238"/>
      <c r="DH35" s="238"/>
      <c r="DI35" s="238"/>
      <c r="DJ35" s="238"/>
      <c r="DK35" s="238"/>
      <c r="DL35" s="238"/>
      <c r="DM35" s="238"/>
      <c r="DN35" s="238"/>
      <c r="DO35" s="238"/>
      <c r="DP35" s="238"/>
      <c r="DQ35" s="238"/>
      <c r="DR35" s="238"/>
      <c r="HL35" s="239"/>
      <c r="JU35" s="98"/>
      <c r="JV35" s="99"/>
      <c r="JW35" s="187"/>
      <c r="JX35" s="27">
        <f t="shared" si="26"/>
        <v>0</v>
      </c>
      <c r="JY35" s="28">
        <f t="shared" si="27"/>
        <v>0</v>
      </c>
      <c r="JZ35" s="26" t="str">
        <f t="shared" si="164"/>
        <v>0.0</v>
      </c>
      <c r="KA35" s="32" t="str">
        <f t="shared" si="28"/>
        <v>F</v>
      </c>
      <c r="KB35" s="30">
        <f t="shared" si="29"/>
        <v>0</v>
      </c>
      <c r="KC35" s="37" t="str">
        <f t="shared" si="30"/>
        <v>0.0</v>
      </c>
      <c r="KD35" s="64">
        <v>2</v>
      </c>
      <c r="KE35" s="68"/>
      <c r="KF35" s="21"/>
      <c r="KG35" s="24"/>
      <c r="KH35" s="25"/>
      <c r="KI35" s="27">
        <f t="shared" si="348"/>
        <v>0</v>
      </c>
      <c r="KJ35" s="28">
        <f t="shared" si="349"/>
        <v>0</v>
      </c>
      <c r="KK35" s="28" t="str">
        <f t="shared" si="350"/>
        <v>0.0</v>
      </c>
      <c r="KL35" s="32" t="str">
        <f t="shared" si="351"/>
        <v>F</v>
      </c>
      <c r="KM35" s="30">
        <f t="shared" si="352"/>
        <v>0</v>
      </c>
      <c r="KN35" s="37" t="str">
        <f t="shared" si="353"/>
        <v>0.0</v>
      </c>
      <c r="KO35" s="64">
        <v>2</v>
      </c>
      <c r="KP35" s="68"/>
      <c r="KQ35" s="98"/>
      <c r="KR35" s="99"/>
      <c r="KS35" s="187"/>
      <c r="KT35" s="19">
        <f t="shared" si="354"/>
        <v>0</v>
      </c>
      <c r="KU35" s="26">
        <f t="shared" si="355"/>
        <v>0</v>
      </c>
      <c r="KV35" s="26" t="str">
        <f t="shared" si="356"/>
        <v>0.0</v>
      </c>
      <c r="KW35" s="32" t="str">
        <f t="shared" si="357"/>
        <v>F</v>
      </c>
      <c r="KX35" s="30">
        <f t="shared" si="358"/>
        <v>0</v>
      </c>
      <c r="KY35" s="37" t="str">
        <f t="shared" si="359"/>
        <v>0.0</v>
      </c>
      <c r="KZ35" s="64">
        <v>2</v>
      </c>
      <c r="LA35" s="68"/>
      <c r="LB35" s="21"/>
      <c r="LC35" s="24"/>
      <c r="LD35" s="25"/>
      <c r="LE35" s="27">
        <f t="shared" si="360"/>
        <v>0</v>
      </c>
      <c r="LF35" s="28">
        <f t="shared" si="361"/>
        <v>0</v>
      </c>
      <c r="LG35" s="28" t="str">
        <f t="shared" si="362"/>
        <v>0.0</v>
      </c>
      <c r="LH35" s="32" t="str">
        <f t="shared" si="363"/>
        <v>F</v>
      </c>
      <c r="LI35" s="30">
        <f t="shared" si="364"/>
        <v>0</v>
      </c>
      <c r="LJ35" s="37" t="str">
        <f t="shared" si="365"/>
        <v>0.0</v>
      </c>
      <c r="LK35" s="64">
        <v>3</v>
      </c>
      <c r="LL35" s="68"/>
      <c r="LR35" s="330" t="str">
        <f>IF(AND(LP35&lt;1),"Cảnh báo KQHT","Lên lớp")</f>
        <v>Cảnh báo KQHT</v>
      </c>
      <c r="LS35" s="331">
        <f>IC35+IN35+IY35+JJ35+JU35+KF35+KQ35+LB35+LM35</f>
        <v>0</v>
      </c>
      <c r="LT35" s="332" t="e">
        <f>(HW35*IC35+IH35*IN35+IS35*IY35+JD35*JJ35+JO35*JU35+JZ35*KF35+KK35*KQ35+KV35*LB35+LG35*LM35)/LS35</f>
        <v>#DIV/0!</v>
      </c>
      <c r="LU35" s="333" t="e">
        <f xml:space="preserve"> (HZ35*IC35+IK35*IN35+IV35*IY35+JG35*JJ35+JR35*JU35+KC35*KF35+KN35*KQ35+KY35*LB35+LJ35*LM35)/LS35</f>
        <v>#DIV/0!</v>
      </c>
      <c r="LV35" s="334">
        <f>HL35+LN35</f>
        <v>0</v>
      </c>
      <c r="LW35" s="335">
        <f>HM35+LS35</f>
        <v>0</v>
      </c>
      <c r="LX35" s="335"/>
      <c r="LY35" s="337" t="e">
        <f>(HO35*HM35+LU35*LS35)/LW35</f>
        <v>#DIV/0!</v>
      </c>
      <c r="LZ35" s="336" t="e">
        <f>TEXT(LY35,"0.00")</f>
        <v>#DIV/0!</v>
      </c>
      <c r="MA35" s="330" t="e">
        <f>IF(AND(LY35&lt;1.4),"Cảnh báo KQHT","Lên lớp")</f>
        <v>#DIV/0!</v>
      </c>
    </row>
    <row r="36" spans="1:339" s="233" customFormat="1" ht="18">
      <c r="CW36" s="238"/>
      <c r="CX36" s="238"/>
      <c r="CY36" s="238"/>
      <c r="CZ36" s="238"/>
      <c r="DA36" s="238"/>
      <c r="DB36" s="238"/>
      <c r="DC36" s="238"/>
      <c r="DD36" s="238"/>
      <c r="DE36" s="238"/>
      <c r="DF36" s="238"/>
      <c r="DG36" s="238"/>
      <c r="DH36" s="238"/>
      <c r="DI36" s="238"/>
      <c r="DJ36" s="238"/>
      <c r="DK36" s="238"/>
      <c r="DL36" s="238"/>
      <c r="DM36" s="238"/>
      <c r="DN36" s="238"/>
      <c r="DO36" s="238"/>
      <c r="DP36" s="238"/>
      <c r="DQ36" s="238"/>
      <c r="DR36" s="238"/>
      <c r="HL36" s="239"/>
      <c r="JU36" s="98"/>
      <c r="JV36" s="99"/>
      <c r="JW36" s="187"/>
      <c r="JX36" s="27">
        <f t="shared" si="26"/>
        <v>0</v>
      </c>
      <c r="JY36" s="28">
        <f t="shared" si="27"/>
        <v>0</v>
      </c>
      <c r="JZ36" s="26" t="str">
        <f t="shared" si="164"/>
        <v>0.0</v>
      </c>
      <c r="KA36" s="32" t="str">
        <f t="shared" si="28"/>
        <v>F</v>
      </c>
      <c r="KB36" s="30">
        <f t="shared" si="29"/>
        <v>0</v>
      </c>
      <c r="KC36" s="37" t="str">
        <f t="shared" si="30"/>
        <v>0.0</v>
      </c>
      <c r="KD36" s="64">
        <v>2</v>
      </c>
      <c r="KE36" s="68"/>
      <c r="KF36" s="21"/>
      <c r="KG36" s="24"/>
      <c r="KH36" s="25"/>
      <c r="KI36" s="27">
        <f t="shared" si="348"/>
        <v>0</v>
      </c>
      <c r="KJ36" s="28">
        <f t="shared" si="349"/>
        <v>0</v>
      </c>
      <c r="KK36" s="28" t="str">
        <f t="shared" si="350"/>
        <v>0.0</v>
      </c>
      <c r="KL36" s="32" t="str">
        <f t="shared" si="351"/>
        <v>F</v>
      </c>
      <c r="KM36" s="30">
        <f t="shared" si="352"/>
        <v>0</v>
      </c>
      <c r="KN36" s="37" t="str">
        <f t="shared" si="353"/>
        <v>0.0</v>
      </c>
      <c r="KO36" s="64">
        <v>2</v>
      </c>
      <c r="KP36" s="68"/>
      <c r="KQ36" s="98"/>
      <c r="KR36" s="99"/>
      <c r="KS36" s="187"/>
      <c r="KT36" s="19">
        <f t="shared" si="354"/>
        <v>0</v>
      </c>
      <c r="KU36" s="26">
        <f t="shared" si="355"/>
        <v>0</v>
      </c>
      <c r="KV36" s="26" t="str">
        <f t="shared" si="356"/>
        <v>0.0</v>
      </c>
      <c r="KW36" s="32" t="str">
        <f t="shared" si="357"/>
        <v>F</v>
      </c>
      <c r="KX36" s="30">
        <f t="shared" si="358"/>
        <v>0</v>
      </c>
      <c r="KY36" s="37" t="str">
        <f t="shared" si="359"/>
        <v>0.0</v>
      </c>
      <c r="KZ36" s="64">
        <v>2</v>
      </c>
      <c r="LA36" s="68"/>
      <c r="LB36" s="21"/>
      <c r="LC36" s="24"/>
      <c r="LD36" s="25"/>
      <c r="LE36" s="27">
        <f t="shared" si="360"/>
        <v>0</v>
      </c>
      <c r="LF36" s="28">
        <f t="shared" si="361"/>
        <v>0</v>
      </c>
      <c r="LG36" s="28" t="str">
        <f t="shared" si="362"/>
        <v>0.0</v>
      </c>
      <c r="LH36" s="32" t="str">
        <f t="shared" si="363"/>
        <v>F</v>
      </c>
      <c r="LI36" s="30">
        <f t="shared" si="364"/>
        <v>0</v>
      </c>
      <c r="LJ36" s="37" t="str">
        <f t="shared" si="365"/>
        <v>0.0</v>
      </c>
      <c r="LK36" s="64">
        <v>3</v>
      </c>
      <c r="LL36" s="68"/>
      <c r="LR36" s="8"/>
      <c r="LS36" s="8"/>
      <c r="LT36" s="8"/>
      <c r="LU36" s="8"/>
      <c r="LV36" s="8"/>
      <c r="LW36" s="8"/>
      <c r="LX36" s="8"/>
      <c r="LY36" s="8"/>
      <c r="LZ36" s="8"/>
      <c r="MA36" s="8"/>
    </row>
    <row r="37" spans="1:339" s="233" customFormat="1" ht="18">
      <c r="A37" s="10">
        <v>7</v>
      </c>
      <c r="B37" s="76" t="s">
        <v>90</v>
      </c>
      <c r="C37" s="77" t="s">
        <v>139</v>
      </c>
      <c r="D37" s="78" t="s">
        <v>140</v>
      </c>
      <c r="E37" s="79" t="s">
        <v>141</v>
      </c>
      <c r="F37" s="58" t="s">
        <v>490</v>
      </c>
      <c r="G37" s="80"/>
      <c r="H37" s="50"/>
      <c r="I37" s="82"/>
      <c r="J37" s="82"/>
      <c r="K37" s="12"/>
      <c r="L37" s="12"/>
      <c r="M37" s="32" t="str">
        <f t="shared" ref="M37:M45" si="366">IF(K37&gt;=8.5,"A",IF(K37&gt;=8,"B+",IF(K37&gt;=7,"B",IF(K37&gt;=6.5,"C+",IF(K37&gt;=5.5,"C",IF(K37&gt;=5,"D+",IF(K37&gt;=4,"D","F")))))))</f>
        <v>F</v>
      </c>
      <c r="N37" s="39">
        <f t="shared" ref="N37:N45" si="367">IF(M37="A",4,IF(M37="B+",3.5,IF(M37="B",3,IF(M37="C+",2.5,IF(M37="C",2,IF(M37="D+",1.5,IF(M37="D",1,0)))))))</f>
        <v>0</v>
      </c>
      <c r="O37" s="37" t="str">
        <f t="shared" ref="O37" si="368">TEXT(N37,"0.0")</f>
        <v>0.0</v>
      </c>
      <c r="P37" s="11">
        <v>2</v>
      </c>
      <c r="Q37" s="16"/>
      <c r="R37" s="16"/>
      <c r="S37" s="32" t="str">
        <f t="shared" ref="S37:S45" si="369">IF(Q37&gt;=8.5,"A",IF(Q37&gt;=8,"B+",IF(Q37&gt;=7,"B",IF(Q37&gt;=6.5,"C+",IF(Q37&gt;=5.5,"C",IF(Q37&gt;=5,"D+",IF(Q37&gt;=4,"D","F")))))))</f>
        <v>F</v>
      </c>
      <c r="T37" s="39">
        <f t="shared" ref="T37:T45" si="370">IF(S37="A",4,IF(S37="B+",3.5,IF(S37="B",3,IF(S37="C+",2.5,IF(S37="C",2,IF(S37="D+",1.5,IF(S37="D",1,0)))))))</f>
        <v>0</v>
      </c>
      <c r="U37" s="37" t="str">
        <f t="shared" ref="U37" si="371">TEXT(T37,"0.0")</f>
        <v>0.0</v>
      </c>
      <c r="V37" s="11">
        <v>3</v>
      </c>
      <c r="W37" s="96">
        <v>0</v>
      </c>
      <c r="X37" s="24"/>
      <c r="Y37" s="25"/>
      <c r="Z37" s="27">
        <f t="shared" ref="Z37:Z45" si="372">ROUND((W37*0.4+X37*0.6),1)</f>
        <v>0</v>
      </c>
      <c r="AA37" s="28">
        <f t="shared" ref="AA37:AA45" si="373">ROUND(MAX((W37*0.4+X37*0.6),(W37*0.4+Y37*0.6)),1)</f>
        <v>0</v>
      </c>
      <c r="AB37" s="28" t="str">
        <f>TEXT(AA37,"0,0")</f>
        <v>00</v>
      </c>
      <c r="AC37" s="32" t="str">
        <f t="shared" ref="AC37:AC45" si="374">IF(AA37&gt;=8.5,"A",IF(AA37&gt;=8,"B+",IF(AA37&gt;=7,"B",IF(AA37&gt;=6.5,"C+",IF(AA37&gt;=5.5,"C",IF(AA37&gt;=5,"D+",IF(AA37&gt;=4,"D","F")))))))</f>
        <v>F</v>
      </c>
      <c r="AD37" s="30">
        <f t="shared" ref="AD37:AD45" si="375">IF(AC37="A",4,IF(AC37="B+",3.5,IF(AC37="B",3,IF(AC37="C+",2.5,IF(AC37="C",2,IF(AC37="D+",1.5,IF(AC37="D",1,0)))))))</f>
        <v>0</v>
      </c>
      <c r="AE37" s="37" t="str">
        <f>TEXT(AD37,"0,0")</f>
        <v>00</v>
      </c>
      <c r="AF37" s="64">
        <v>3</v>
      </c>
      <c r="AG37" s="68"/>
      <c r="AH37" s="96">
        <v>0</v>
      </c>
      <c r="AI37" s="24"/>
      <c r="AJ37" s="25"/>
      <c r="AK37" s="27">
        <f t="shared" ref="AK37:AK45" si="376">ROUND((AH37*0.4+AI37*0.6),1)</f>
        <v>0</v>
      </c>
      <c r="AL37" s="28">
        <f t="shared" ref="AL37:AL45" si="377">ROUND(MAX((AH37*0.4+AI37*0.6),(AH37*0.4+AJ37*0.6)),1)</f>
        <v>0</v>
      </c>
      <c r="AM37" s="28" t="str">
        <f>TEXT(AL37,"0,0")</f>
        <v>00</v>
      </c>
      <c r="AN37" s="32" t="str">
        <f t="shared" ref="AN37:AN45" si="378">IF(AL37&gt;=8.5,"A",IF(AL37&gt;=8,"B+",IF(AL37&gt;=7,"B",IF(AL37&gt;=6.5,"C+",IF(AL37&gt;=5.5,"C",IF(AL37&gt;=5,"D+",IF(AL37&gt;=4,"D","F")))))))</f>
        <v>F</v>
      </c>
      <c r="AO37" s="30">
        <f t="shared" ref="AO37:AO45" si="379">IF(AN37="A",4,IF(AN37="B+",3.5,IF(AN37="B",3,IF(AN37="C+",2.5,IF(AN37="C",2,IF(AN37="D+",1.5,IF(AN37="D",1,0)))))))</f>
        <v>0</v>
      </c>
      <c r="AP37" s="37" t="str">
        <f>TEXT(AO37,"0,0")</f>
        <v>00</v>
      </c>
      <c r="AQ37" s="71">
        <v>2</v>
      </c>
      <c r="AR37" s="73"/>
      <c r="AS37" s="96">
        <v>0</v>
      </c>
      <c r="AT37" s="106"/>
      <c r="AU37" s="25"/>
      <c r="AV37" s="27">
        <f t="shared" ref="AV37:AV45" si="380">ROUND((AS37*0.4+AT37*0.6),1)</f>
        <v>0</v>
      </c>
      <c r="AW37" s="28">
        <f t="shared" ref="AW37:AW45" si="381">ROUND(MAX((AS37*0.4+AT37*0.6),(AS37*0.4+AU37*0.6)),1)</f>
        <v>0</v>
      </c>
      <c r="AX37" s="28" t="str">
        <f>TEXT(AW37,"0,0")</f>
        <v>00</v>
      </c>
      <c r="AY37" s="32" t="str">
        <f t="shared" ref="AY37:AY45" si="382">IF(AW37&gt;=8.5,"A",IF(AW37&gt;=8,"B+",IF(AW37&gt;=7,"B",IF(AW37&gt;=6.5,"C+",IF(AW37&gt;=5.5,"C",IF(AW37&gt;=5,"D+",IF(AW37&gt;=4,"D","F")))))))</f>
        <v>F</v>
      </c>
      <c r="AZ37" s="30">
        <f t="shared" ref="AZ37:AZ45" si="383">IF(AY37="A",4,IF(AY37="B+",3.5,IF(AY37="B",3,IF(AY37="C+",2.5,IF(AY37="C",2,IF(AY37="D+",1.5,IF(AY37="D",1,0)))))))</f>
        <v>0</v>
      </c>
      <c r="BA37" s="37" t="str">
        <f>TEXT(AZ37,"0,0")</f>
        <v>00</v>
      </c>
      <c r="BB37" s="64">
        <v>3</v>
      </c>
      <c r="BC37" s="68"/>
      <c r="BD37" s="96">
        <v>0</v>
      </c>
      <c r="BE37" s="106"/>
      <c r="BF37" s="25"/>
      <c r="BG37" s="27">
        <f t="shared" ref="BG37:BG45" si="384">ROUND((BD37*0.4+BE37*0.6),1)</f>
        <v>0</v>
      </c>
      <c r="BH37" s="28">
        <f t="shared" ref="BH37:BH45" si="385">ROUND(MAX((BD37*0.4+BE37*0.6),(BD37*0.4+BF37*0.6)),1)</f>
        <v>0</v>
      </c>
      <c r="BI37" s="28" t="str">
        <f>TEXT(BH37,"0.0")</f>
        <v>0.0</v>
      </c>
      <c r="BJ37" s="32" t="str">
        <f t="shared" ref="BJ37:BJ45" si="386">IF(BH37&gt;=8.5,"A",IF(BH37&gt;=8,"B+",IF(BH37&gt;=7,"B",IF(BH37&gt;=6.5,"C+",IF(BH37&gt;=5.5,"C",IF(BH37&gt;=5,"D+",IF(BH37&gt;=4,"D","F")))))))</f>
        <v>F</v>
      </c>
      <c r="BK37" s="30">
        <f t="shared" ref="BK37:BK45" si="387">IF(BJ37="A",4,IF(BJ37="B+",3.5,IF(BJ37="B",3,IF(BJ37="C+",2.5,IF(BJ37="C",2,IF(BJ37="D+",1.5,IF(BJ37="D",1,0)))))))</f>
        <v>0</v>
      </c>
      <c r="BL37" s="37" t="str">
        <f>TEXT(BK37,"0.0")</f>
        <v>0.0</v>
      </c>
      <c r="BM37" s="64">
        <v>3</v>
      </c>
      <c r="BN37" s="68"/>
      <c r="BO37" s="96">
        <v>0</v>
      </c>
      <c r="BP37" s="106"/>
      <c r="BQ37" s="25"/>
      <c r="BR37" s="27">
        <f t="shared" ref="BR37:BR45" si="388">ROUND((BO37*0.4+BP37*0.6),1)</f>
        <v>0</v>
      </c>
      <c r="BS37" s="28">
        <f t="shared" ref="BS37:BS45" si="389">ROUND(MAX((BO37*0.4+BP37*0.6),(BO37*0.4+BQ37*0.6)),1)</f>
        <v>0</v>
      </c>
      <c r="BT37" s="28" t="str">
        <f>TEXT(BS37,"0.0")</f>
        <v>0.0</v>
      </c>
      <c r="BU37" s="32" t="str">
        <f t="shared" ref="BU37:BU45" si="390">IF(BS37&gt;=8.5,"A",IF(BS37&gt;=8,"B+",IF(BS37&gt;=7,"B",IF(BS37&gt;=6.5,"C+",IF(BS37&gt;=5.5,"C",IF(BS37&gt;=5,"D+",IF(BS37&gt;=4,"D","F")))))))</f>
        <v>F</v>
      </c>
      <c r="BV37" s="66">
        <f t="shared" ref="BV37:BV45" si="391">IF(BU37="A",4,IF(BU37="B+",3.5,IF(BU37="B",3,IF(BU37="C+",2.5,IF(BU37="C",2,IF(BU37="D+",1.5,IF(BU37="D",1,0)))))))</f>
        <v>0</v>
      </c>
      <c r="BW37" s="37" t="str">
        <f t="shared" ref="BW37" si="392">TEXT(BV37,"0.0")</f>
        <v>0.0</v>
      </c>
      <c r="BX37" s="64">
        <v>2</v>
      </c>
      <c r="BY37" s="75"/>
      <c r="BZ37" s="96">
        <v>0</v>
      </c>
      <c r="CA37" s="106"/>
      <c r="CB37" s="25"/>
      <c r="CC37" s="27">
        <f t="shared" ref="CC37:CC45" si="393">ROUND((BZ37*0.4+CA37*0.6),1)</f>
        <v>0</v>
      </c>
      <c r="CD37" s="28">
        <f t="shared" ref="CD37:CD45" si="394">ROUND(MAX((BZ37*0.4+CA37*0.6),(BZ37*0.4+CB37*0.6)),1)</f>
        <v>0</v>
      </c>
      <c r="CE37" s="28" t="str">
        <f>TEXT(CD37,"0,0")</f>
        <v>00</v>
      </c>
      <c r="CF37" s="32" t="str">
        <f t="shared" ref="CF37:CF45" si="395">IF(CD37&gt;=8.5,"A",IF(CD37&gt;=8,"B+",IF(CD37&gt;=7,"B",IF(CD37&gt;=6.5,"C+",IF(CD37&gt;=5.5,"C",IF(CD37&gt;=5,"D+",IF(CD37&gt;=4,"D","F")))))))</f>
        <v>F</v>
      </c>
      <c r="CG37" s="30">
        <f t="shared" ref="CG37:CG45" si="396">IF(CF37="A",4,IF(CF37="B+",3.5,IF(CF37="B",3,IF(CF37="C+",2.5,IF(CF37="C",2,IF(CF37="D+",1.5,IF(CF37="D",1,0)))))))</f>
        <v>0</v>
      </c>
      <c r="CH37" s="37" t="str">
        <f>TEXT(CG37,"0,0")</f>
        <v>00</v>
      </c>
      <c r="CI37" s="64">
        <v>3</v>
      </c>
      <c r="CJ37" s="68"/>
      <c r="CK37" s="85" t="e">
        <f>#REF!+AQ37+BB37+BM37+BX37+CI37</f>
        <v>#REF!</v>
      </c>
      <c r="CL37" s="85"/>
      <c r="CM37" s="85"/>
      <c r="CN37" s="86" t="e">
        <f>(#REF!*#REF!+AO37*AQ37+AZ37*BB37+BK37*BM37+BV37*BX37+CG37*CI37)/CK37</f>
        <v>#REF!</v>
      </c>
      <c r="CO37" s="87" t="e">
        <f>TEXT(CN37,"0,00")</f>
        <v>#REF!</v>
      </c>
      <c r="CQ37" s="240"/>
      <c r="CR37" s="240"/>
      <c r="CS37" s="240"/>
      <c r="CT37" s="240"/>
      <c r="CU37" s="240"/>
      <c r="CW37" s="238"/>
      <c r="CX37" s="238"/>
      <c r="CY37" s="238"/>
      <c r="CZ37" s="238"/>
      <c r="DA37" s="238"/>
      <c r="DB37" s="238"/>
      <c r="DC37" s="238"/>
      <c r="DD37" s="238"/>
      <c r="DE37" s="238"/>
      <c r="DF37" s="238"/>
      <c r="DG37" s="238"/>
      <c r="DH37" s="238"/>
      <c r="DI37" s="238"/>
      <c r="DJ37" s="238"/>
      <c r="DK37" s="238"/>
      <c r="DL37" s="238"/>
      <c r="DM37" s="238"/>
      <c r="DN37" s="238"/>
      <c r="DO37" s="238"/>
      <c r="DP37" s="238"/>
      <c r="DQ37" s="238"/>
      <c r="DR37" s="238"/>
      <c r="HL37" s="239"/>
      <c r="JU37" s="98"/>
      <c r="JV37" s="99"/>
      <c r="JW37" s="187"/>
      <c r="JX37" s="19">
        <f t="shared" si="26"/>
        <v>0</v>
      </c>
      <c r="JY37" s="26">
        <f t="shared" si="27"/>
        <v>0</v>
      </c>
      <c r="JZ37" s="26" t="str">
        <f t="shared" si="164"/>
        <v>0.0</v>
      </c>
      <c r="KA37" s="32" t="str">
        <f t="shared" si="28"/>
        <v>F</v>
      </c>
      <c r="KB37" s="30">
        <f t="shared" si="29"/>
        <v>0</v>
      </c>
      <c r="KC37" s="37" t="str">
        <f t="shared" si="30"/>
        <v>0.0</v>
      </c>
      <c r="KD37" s="64">
        <v>2</v>
      </c>
      <c r="KE37" s="68"/>
      <c r="KF37" s="21"/>
      <c r="KG37" s="24"/>
      <c r="KH37" s="25"/>
      <c r="KI37" s="27">
        <f t="shared" si="348"/>
        <v>0</v>
      </c>
      <c r="KJ37" s="28">
        <f t="shared" si="349"/>
        <v>0</v>
      </c>
      <c r="KK37" s="28" t="str">
        <f t="shared" si="350"/>
        <v>0.0</v>
      </c>
      <c r="KL37" s="32" t="str">
        <f t="shared" si="351"/>
        <v>F</v>
      </c>
      <c r="KM37" s="30">
        <f t="shared" si="352"/>
        <v>0</v>
      </c>
      <c r="KN37" s="37" t="str">
        <f t="shared" si="353"/>
        <v>0.0</v>
      </c>
      <c r="KO37" s="64">
        <v>2</v>
      </c>
      <c r="KP37" s="68"/>
      <c r="KQ37" s="98"/>
      <c r="KR37" s="99"/>
      <c r="KS37" s="187"/>
      <c r="KT37" s="19">
        <f t="shared" si="354"/>
        <v>0</v>
      </c>
      <c r="KU37" s="26">
        <f t="shared" si="355"/>
        <v>0</v>
      </c>
      <c r="KV37" s="26" t="str">
        <f t="shared" si="356"/>
        <v>0.0</v>
      </c>
      <c r="KW37" s="32" t="str">
        <f t="shared" si="357"/>
        <v>F</v>
      </c>
      <c r="KX37" s="30">
        <f t="shared" si="358"/>
        <v>0</v>
      </c>
      <c r="KY37" s="37" t="str">
        <f t="shared" si="359"/>
        <v>0.0</v>
      </c>
      <c r="KZ37" s="64">
        <v>2</v>
      </c>
      <c r="LA37" s="68"/>
      <c r="LB37" s="21"/>
      <c r="LC37" s="24"/>
      <c r="LD37" s="25"/>
      <c r="LE37" s="27">
        <f t="shared" si="360"/>
        <v>0</v>
      </c>
      <c r="LF37" s="28">
        <f t="shared" si="361"/>
        <v>0</v>
      </c>
      <c r="LG37" s="28" t="str">
        <f t="shared" si="362"/>
        <v>0.0</v>
      </c>
      <c r="LH37" s="32" t="str">
        <f t="shared" si="363"/>
        <v>F</v>
      </c>
      <c r="LI37" s="30">
        <f t="shared" si="364"/>
        <v>0</v>
      </c>
      <c r="LJ37" s="37" t="str">
        <f t="shared" si="365"/>
        <v>0.0</v>
      </c>
      <c r="LK37" s="64">
        <v>3</v>
      </c>
      <c r="LL37" s="68"/>
      <c r="LR37" s="8"/>
      <c r="LS37" s="8"/>
      <c r="LT37" s="8"/>
      <c r="LU37" s="8"/>
      <c r="LV37" s="8"/>
      <c r="LW37" s="8"/>
      <c r="LX37" s="8"/>
      <c r="LY37" s="8"/>
      <c r="LZ37" s="8"/>
      <c r="MA37" s="8"/>
    </row>
    <row r="38" spans="1:339" s="233" customFormat="1" ht="18">
      <c r="A38" s="10">
        <v>28</v>
      </c>
      <c r="B38" s="76" t="s">
        <v>90</v>
      </c>
      <c r="C38" s="77" t="s">
        <v>192</v>
      </c>
      <c r="D38" s="78" t="s">
        <v>191</v>
      </c>
      <c r="E38" s="79" t="s">
        <v>193</v>
      </c>
      <c r="F38" s="58" t="s">
        <v>491</v>
      </c>
      <c r="G38" s="80"/>
      <c r="H38" s="50"/>
      <c r="I38" s="82"/>
      <c r="J38" s="82"/>
      <c r="K38" s="12"/>
      <c r="L38" s="12"/>
      <c r="M38" s="32" t="str">
        <f t="shared" si="366"/>
        <v>F</v>
      </c>
      <c r="N38" s="39">
        <f t="shared" si="367"/>
        <v>0</v>
      </c>
      <c r="O38" s="37" t="str">
        <f>TEXT(N38,"0.0")</f>
        <v>0.0</v>
      </c>
      <c r="P38" s="11">
        <v>2</v>
      </c>
      <c r="Q38" s="16"/>
      <c r="R38" s="16"/>
      <c r="S38" s="32" t="str">
        <f t="shared" si="369"/>
        <v>F</v>
      </c>
      <c r="T38" s="39">
        <f t="shared" si="370"/>
        <v>0</v>
      </c>
      <c r="U38" s="37" t="str">
        <f>TEXT(T38,"0.0")</f>
        <v>0.0</v>
      </c>
      <c r="V38" s="11">
        <v>3</v>
      </c>
      <c r="W38" s="21">
        <v>6</v>
      </c>
      <c r="X38" s="100"/>
      <c r="Y38" s="25"/>
      <c r="Z38" s="27">
        <f t="shared" si="372"/>
        <v>2.4</v>
      </c>
      <c r="AA38" s="28">
        <f t="shared" si="373"/>
        <v>2.4</v>
      </c>
      <c r="AB38" s="28" t="str">
        <f>TEXT(AA38,"0,0")</f>
        <v>02</v>
      </c>
      <c r="AC38" s="32" t="str">
        <f t="shared" si="374"/>
        <v>F</v>
      </c>
      <c r="AD38" s="30">
        <f t="shared" si="375"/>
        <v>0</v>
      </c>
      <c r="AE38" s="37" t="str">
        <f>TEXT(AD38,"0,0")</f>
        <v>00</v>
      </c>
      <c r="AF38" s="64">
        <v>3</v>
      </c>
      <c r="AG38" s="68">
        <v>3</v>
      </c>
      <c r="AH38" s="21">
        <v>6.7</v>
      </c>
      <c r="AI38" s="24">
        <v>7</v>
      </c>
      <c r="AJ38" s="25"/>
      <c r="AK38" s="27">
        <f t="shared" si="376"/>
        <v>6.9</v>
      </c>
      <c r="AL38" s="28">
        <f t="shared" si="377"/>
        <v>6.9</v>
      </c>
      <c r="AM38" s="28" t="str">
        <f>TEXT(AL38,"0,0")</f>
        <v>07</v>
      </c>
      <c r="AN38" s="32" t="str">
        <f t="shared" si="378"/>
        <v>C+</v>
      </c>
      <c r="AO38" s="30">
        <f t="shared" si="379"/>
        <v>2.5</v>
      </c>
      <c r="AP38" s="37" t="str">
        <f>TEXT(AO38,"0,0")</f>
        <v>03</v>
      </c>
      <c r="AQ38" s="71">
        <v>2</v>
      </c>
      <c r="AR38" s="73">
        <v>2</v>
      </c>
      <c r="AS38" s="96">
        <v>2</v>
      </c>
      <c r="AT38" s="106"/>
      <c r="AU38" s="25"/>
      <c r="AV38" s="27">
        <f t="shared" si="380"/>
        <v>0.8</v>
      </c>
      <c r="AW38" s="28">
        <f t="shared" si="381"/>
        <v>0.8</v>
      </c>
      <c r="AX38" s="28" t="str">
        <f>TEXT(AW38,"0,0")</f>
        <v>01</v>
      </c>
      <c r="AY38" s="32" t="str">
        <f t="shared" si="382"/>
        <v>F</v>
      </c>
      <c r="AZ38" s="30">
        <f t="shared" si="383"/>
        <v>0</v>
      </c>
      <c r="BA38" s="37" t="str">
        <f>TEXT(AZ38,"0,0")</f>
        <v>00</v>
      </c>
      <c r="BB38" s="64">
        <v>3</v>
      </c>
      <c r="BC38" s="68"/>
      <c r="BD38" s="96">
        <v>0</v>
      </c>
      <c r="BE38" s="106"/>
      <c r="BF38" s="25"/>
      <c r="BG38" s="27">
        <f t="shared" si="384"/>
        <v>0</v>
      </c>
      <c r="BH38" s="28">
        <f t="shared" si="385"/>
        <v>0</v>
      </c>
      <c r="BI38" s="28" t="str">
        <f>TEXT(BH38,"0.0")</f>
        <v>0.0</v>
      </c>
      <c r="BJ38" s="32" t="str">
        <f t="shared" si="386"/>
        <v>F</v>
      </c>
      <c r="BK38" s="30">
        <f t="shared" si="387"/>
        <v>0</v>
      </c>
      <c r="BL38" s="37" t="str">
        <f>TEXT(BK38,"0.0")</f>
        <v>0.0</v>
      </c>
      <c r="BM38" s="64">
        <v>3</v>
      </c>
      <c r="BN38" s="68"/>
      <c r="BO38" s="96">
        <v>0</v>
      </c>
      <c r="BP38" s="106"/>
      <c r="BQ38" s="25"/>
      <c r="BR38" s="27">
        <f t="shared" si="388"/>
        <v>0</v>
      </c>
      <c r="BS38" s="28">
        <f t="shared" si="389"/>
        <v>0</v>
      </c>
      <c r="BT38" s="28" t="str">
        <f>TEXT(BS38,"0.0")</f>
        <v>0.0</v>
      </c>
      <c r="BU38" s="32" t="str">
        <f t="shared" si="390"/>
        <v>F</v>
      </c>
      <c r="BV38" s="66">
        <f t="shared" si="391"/>
        <v>0</v>
      </c>
      <c r="BW38" s="37" t="str">
        <f>TEXT(BV38,"0.0")</f>
        <v>0.0</v>
      </c>
      <c r="BX38" s="64">
        <v>2</v>
      </c>
      <c r="BY38" s="75"/>
      <c r="BZ38" s="96">
        <v>3.3</v>
      </c>
      <c r="CA38" s="106"/>
      <c r="CB38" s="25"/>
      <c r="CC38" s="27">
        <f t="shared" si="393"/>
        <v>1.3</v>
      </c>
      <c r="CD38" s="28">
        <f t="shared" si="394"/>
        <v>1.3</v>
      </c>
      <c r="CE38" s="28" t="str">
        <f>TEXT(CD38,"0,0")</f>
        <v>01</v>
      </c>
      <c r="CF38" s="32" t="str">
        <f t="shared" si="395"/>
        <v>F</v>
      </c>
      <c r="CG38" s="30">
        <f t="shared" si="396"/>
        <v>0</v>
      </c>
      <c r="CH38" s="37" t="str">
        <f>TEXT(CG38,"0,0")</f>
        <v>00</v>
      </c>
      <c r="CI38" s="64">
        <v>3</v>
      </c>
      <c r="CJ38" s="68"/>
      <c r="CK38" s="85" t="e">
        <f>#REF!+AQ38+BB38+BM38+BX38+CI38</f>
        <v>#REF!</v>
      </c>
      <c r="CL38" s="85"/>
      <c r="CM38" s="85"/>
      <c r="CN38" s="86" t="e">
        <f>(#REF!*#REF!+AO38*AQ38+AZ38*BB38+BK38*BM38+BV38*BX38+CG38*CI38)/CK38</f>
        <v>#REF!</v>
      </c>
      <c r="CO38" s="87" t="e">
        <f>TEXT(CN38,"0,00")</f>
        <v>#REF!</v>
      </c>
      <c r="CQ38" s="240"/>
      <c r="CR38" s="240"/>
      <c r="CS38" s="240"/>
      <c r="CT38" s="240"/>
      <c r="CU38" s="240"/>
      <c r="CW38" s="238"/>
      <c r="CX38" s="238"/>
      <c r="CY38" s="238"/>
      <c r="CZ38" s="238"/>
      <c r="DA38" s="238"/>
      <c r="DB38" s="238"/>
      <c r="DC38" s="238"/>
      <c r="DD38" s="238"/>
      <c r="DE38" s="238"/>
      <c r="DF38" s="238"/>
      <c r="DG38" s="238"/>
      <c r="DH38" s="238"/>
      <c r="DI38" s="238"/>
      <c r="DJ38" s="238"/>
      <c r="DK38" s="238"/>
      <c r="DL38" s="238"/>
      <c r="DM38" s="238"/>
      <c r="DN38" s="238"/>
      <c r="DO38" s="238"/>
      <c r="DP38" s="238"/>
      <c r="DQ38" s="238"/>
      <c r="DR38" s="238"/>
      <c r="HL38" s="239"/>
      <c r="JU38" s="21"/>
      <c r="JV38" s="24"/>
      <c r="JW38" s="25"/>
      <c r="JX38" s="27">
        <f t="shared" si="26"/>
        <v>0</v>
      </c>
      <c r="JY38" s="28">
        <f t="shared" si="27"/>
        <v>0</v>
      </c>
      <c r="JZ38" s="26" t="str">
        <f t="shared" si="164"/>
        <v>0.0</v>
      </c>
      <c r="KA38" s="32" t="str">
        <f t="shared" si="28"/>
        <v>F</v>
      </c>
      <c r="KB38" s="30">
        <f t="shared" si="29"/>
        <v>0</v>
      </c>
      <c r="KC38" s="37" t="str">
        <f t="shared" si="30"/>
        <v>0.0</v>
      </c>
      <c r="KD38" s="64">
        <v>2</v>
      </c>
      <c r="KE38" s="68"/>
      <c r="KF38" s="21"/>
      <c r="KG38" s="24"/>
      <c r="KH38" s="25"/>
      <c r="KI38" s="27">
        <f t="shared" si="348"/>
        <v>0</v>
      </c>
      <c r="KJ38" s="28">
        <f t="shared" si="349"/>
        <v>0</v>
      </c>
      <c r="KK38" s="28" t="str">
        <f t="shared" si="350"/>
        <v>0.0</v>
      </c>
      <c r="KL38" s="32" t="str">
        <f t="shared" si="351"/>
        <v>F</v>
      </c>
      <c r="KM38" s="30">
        <f t="shared" si="352"/>
        <v>0</v>
      </c>
      <c r="KN38" s="37" t="str">
        <f t="shared" si="353"/>
        <v>0.0</v>
      </c>
      <c r="KO38" s="64">
        <v>2</v>
      </c>
      <c r="KP38" s="68"/>
      <c r="KQ38" s="98"/>
      <c r="KR38" s="99"/>
      <c r="KS38" s="187"/>
      <c r="KT38" s="19">
        <f t="shared" si="354"/>
        <v>0</v>
      </c>
      <c r="KU38" s="26">
        <f t="shared" si="355"/>
        <v>0</v>
      </c>
      <c r="KV38" s="26" t="str">
        <f t="shared" si="356"/>
        <v>0.0</v>
      </c>
      <c r="KW38" s="32" t="str">
        <f t="shared" si="357"/>
        <v>F</v>
      </c>
      <c r="KX38" s="30">
        <f t="shared" si="358"/>
        <v>0</v>
      </c>
      <c r="KY38" s="37" t="str">
        <f t="shared" si="359"/>
        <v>0.0</v>
      </c>
      <c r="KZ38" s="64">
        <v>2</v>
      </c>
      <c r="LA38" s="68"/>
      <c r="LB38" s="21"/>
      <c r="LC38" s="24"/>
      <c r="LD38" s="25"/>
      <c r="LE38" s="27">
        <f t="shared" si="360"/>
        <v>0</v>
      </c>
      <c r="LF38" s="28">
        <f t="shared" si="361"/>
        <v>0</v>
      </c>
      <c r="LG38" s="28" t="str">
        <f t="shared" si="362"/>
        <v>0.0</v>
      </c>
      <c r="LH38" s="32" t="str">
        <f t="shared" si="363"/>
        <v>F</v>
      </c>
      <c r="LI38" s="30">
        <f t="shared" si="364"/>
        <v>0</v>
      </c>
      <c r="LJ38" s="37" t="str">
        <f t="shared" si="365"/>
        <v>0.0</v>
      </c>
      <c r="LK38" s="64">
        <v>3</v>
      </c>
      <c r="LL38" s="68"/>
      <c r="LR38" s="8"/>
      <c r="LS38" s="8"/>
      <c r="LT38" s="8"/>
      <c r="LU38" s="8"/>
      <c r="LV38" s="8"/>
      <c r="LW38" s="8"/>
      <c r="LX38" s="8"/>
      <c r="LY38" s="8"/>
      <c r="LZ38" s="8"/>
      <c r="MA38" s="8"/>
    </row>
    <row r="39" spans="1:339" s="233" customFormat="1" ht="18">
      <c r="A39" s="10">
        <v>5</v>
      </c>
      <c r="B39" s="76" t="s">
        <v>90</v>
      </c>
      <c r="C39" s="77" t="s">
        <v>133</v>
      </c>
      <c r="D39" s="78" t="s">
        <v>134</v>
      </c>
      <c r="E39" s="79" t="s">
        <v>135</v>
      </c>
      <c r="F39" s="58" t="s">
        <v>491</v>
      </c>
      <c r="G39" s="80" t="s">
        <v>494</v>
      </c>
      <c r="H39" s="50" t="s">
        <v>17</v>
      </c>
      <c r="I39" s="82" t="s">
        <v>528</v>
      </c>
      <c r="J39" s="82"/>
      <c r="K39" s="12">
        <v>8.5</v>
      </c>
      <c r="L39" s="12"/>
      <c r="M39" s="32" t="str">
        <f t="shared" si="366"/>
        <v>A</v>
      </c>
      <c r="N39" s="39">
        <f t="shared" si="367"/>
        <v>4</v>
      </c>
      <c r="O39" s="37" t="str">
        <f>TEXT(N39,"0,0")</f>
        <v>04</v>
      </c>
      <c r="P39" s="11">
        <v>2</v>
      </c>
      <c r="Q39" s="16"/>
      <c r="R39" s="16"/>
      <c r="S39" s="32" t="str">
        <f t="shared" si="369"/>
        <v>F</v>
      </c>
      <c r="T39" s="39">
        <f t="shared" si="370"/>
        <v>0</v>
      </c>
      <c r="U39" s="37" t="str">
        <f>TEXT(T39,"0,0")</f>
        <v>00</v>
      </c>
      <c r="V39" s="11">
        <v>3</v>
      </c>
      <c r="W39" s="21">
        <v>7.7</v>
      </c>
      <c r="X39" s="24">
        <v>5</v>
      </c>
      <c r="Y39" s="25"/>
      <c r="Z39" s="27">
        <f t="shared" si="372"/>
        <v>6.1</v>
      </c>
      <c r="AA39" s="28">
        <f t="shared" si="373"/>
        <v>6.1</v>
      </c>
      <c r="AB39" s="28" t="str">
        <f>TEXT(AA39,"0,0")</f>
        <v>06</v>
      </c>
      <c r="AC39" s="32" t="str">
        <f t="shared" si="374"/>
        <v>C</v>
      </c>
      <c r="AD39" s="30">
        <f t="shared" si="375"/>
        <v>2</v>
      </c>
      <c r="AE39" s="37" t="str">
        <f>TEXT(AD39,"0,0")</f>
        <v>02</v>
      </c>
      <c r="AF39" s="64">
        <v>4</v>
      </c>
      <c r="AG39" s="68">
        <v>4</v>
      </c>
      <c r="AH39" s="21">
        <v>8.3000000000000007</v>
      </c>
      <c r="AI39" s="24">
        <v>7</v>
      </c>
      <c r="AJ39" s="25"/>
      <c r="AK39" s="27">
        <f t="shared" si="376"/>
        <v>7.5</v>
      </c>
      <c r="AL39" s="28">
        <f t="shared" si="377"/>
        <v>7.5</v>
      </c>
      <c r="AM39" s="28" t="str">
        <f>TEXT(AL39,"0,0")</f>
        <v>08</v>
      </c>
      <c r="AN39" s="32" t="str">
        <f t="shared" si="378"/>
        <v>B</v>
      </c>
      <c r="AO39" s="30">
        <f t="shared" si="379"/>
        <v>3</v>
      </c>
      <c r="AP39" s="37" t="str">
        <f>TEXT(AO39,"0,0")</f>
        <v>03</v>
      </c>
      <c r="AQ39" s="71">
        <v>2</v>
      </c>
      <c r="AR39" s="73">
        <v>2</v>
      </c>
      <c r="AS39" s="21">
        <v>6.7</v>
      </c>
      <c r="AT39" s="24">
        <v>4</v>
      </c>
      <c r="AU39" s="25"/>
      <c r="AV39" s="27">
        <f t="shared" si="380"/>
        <v>5.0999999999999996</v>
      </c>
      <c r="AW39" s="28">
        <f t="shared" si="381"/>
        <v>5.0999999999999996</v>
      </c>
      <c r="AX39" s="28" t="str">
        <f>TEXT(AW39,"0,0")</f>
        <v>05</v>
      </c>
      <c r="AY39" s="32" t="str">
        <f t="shared" si="382"/>
        <v>D+</v>
      </c>
      <c r="AZ39" s="30">
        <f t="shared" si="383"/>
        <v>1.5</v>
      </c>
      <c r="BA39" s="37" t="str">
        <f>TEXT(AZ39,"0,0")</f>
        <v>02</v>
      </c>
      <c r="BB39" s="64">
        <v>3</v>
      </c>
      <c r="BC39" s="68">
        <v>3</v>
      </c>
      <c r="BD39" s="21">
        <v>7.6</v>
      </c>
      <c r="BE39" s="24">
        <v>8</v>
      </c>
      <c r="BF39" s="25"/>
      <c r="BG39" s="27">
        <f t="shared" si="384"/>
        <v>7.8</v>
      </c>
      <c r="BH39" s="28">
        <f t="shared" si="385"/>
        <v>7.8</v>
      </c>
      <c r="BI39" s="28" t="str">
        <f>TEXT(BH39,"0,0")</f>
        <v>08</v>
      </c>
      <c r="BJ39" s="32" t="str">
        <f t="shared" si="386"/>
        <v>B</v>
      </c>
      <c r="BK39" s="30">
        <f t="shared" si="387"/>
        <v>3</v>
      </c>
      <c r="BL39" s="37" t="str">
        <f>TEXT(BK39,"0,0")</f>
        <v>03</v>
      </c>
      <c r="BM39" s="64">
        <v>3</v>
      </c>
      <c r="BN39" s="68">
        <v>3</v>
      </c>
      <c r="BO39" s="21">
        <v>6.4</v>
      </c>
      <c r="BP39" s="24">
        <v>5</v>
      </c>
      <c r="BQ39" s="25"/>
      <c r="BR39" s="27">
        <f t="shared" si="388"/>
        <v>5.6</v>
      </c>
      <c r="BS39" s="28">
        <f t="shared" si="389"/>
        <v>5.6</v>
      </c>
      <c r="BT39" s="28" t="str">
        <f>TEXT(BS39,"0,0")</f>
        <v>06</v>
      </c>
      <c r="BU39" s="32" t="str">
        <f t="shared" si="390"/>
        <v>C</v>
      </c>
      <c r="BV39" s="66">
        <f t="shared" si="391"/>
        <v>2</v>
      </c>
      <c r="BW39" s="37" t="str">
        <f>TEXT(BV39,"0,0")</f>
        <v>02</v>
      </c>
      <c r="BX39" s="64">
        <v>2</v>
      </c>
      <c r="BY39" s="75">
        <v>2</v>
      </c>
      <c r="BZ39" s="21">
        <v>7.5</v>
      </c>
      <c r="CA39" s="24">
        <v>7</v>
      </c>
      <c r="CB39" s="25"/>
      <c r="CC39" s="27">
        <f t="shared" si="393"/>
        <v>7.2</v>
      </c>
      <c r="CD39" s="28">
        <f t="shared" si="394"/>
        <v>7.2</v>
      </c>
      <c r="CE39" s="28" t="str">
        <f>TEXT(CD39,"0,0")</f>
        <v>07</v>
      </c>
      <c r="CF39" s="32" t="str">
        <f t="shared" si="395"/>
        <v>B</v>
      </c>
      <c r="CG39" s="30">
        <f t="shared" si="396"/>
        <v>3</v>
      </c>
      <c r="CH39" s="37" t="str">
        <f>TEXT(CG39,"0,0")</f>
        <v>03</v>
      </c>
      <c r="CI39" s="64">
        <v>3</v>
      </c>
      <c r="CJ39" s="68">
        <v>3</v>
      </c>
      <c r="CK39" s="85">
        <f t="shared" ref="CK39:CK45" si="397">AQ39+BB39+BM39+BX39+CI39+AF39</f>
        <v>17</v>
      </c>
      <c r="CL39" s="86">
        <f t="shared" ref="CL39:CL45" si="398">(AL39*AQ39+AA39*AF39+AW39*BB39+BH39*BM39+BS39*BX39+CD39*CI39)/CK39</f>
        <v>6.5235294117647058</v>
      </c>
      <c r="CM39" s="86"/>
      <c r="CN39" s="86">
        <f t="shared" ref="CN39:CN45" si="399">(AO39*AQ39+AD39*AF39+AZ39*BB39+BK39*BM39+BV39*BX39+CG39*CI39)/CK39</f>
        <v>2.3823529411764706</v>
      </c>
      <c r="CO39" s="117" t="str">
        <f>TEXT(CN39,"0,00")</f>
        <v>002</v>
      </c>
      <c r="CP39" s="52" t="str">
        <f t="shared" ref="CP39:CP45" si="400">IF(AND(CN39&lt;0.8),"Cảnh báo KQHT","Lên lớp")</f>
        <v>Lên lớp</v>
      </c>
      <c r="CQ39" s="52">
        <f t="shared" ref="CQ39:CQ45" si="401">CJ39+BY39+BN39+BC39+AG39+AR39</f>
        <v>17</v>
      </c>
      <c r="CR39" s="86">
        <f t="shared" ref="CR39:CR45" si="402">(AL39*AR39+AA39*AG39+AW39*BC39+BH39*BN39+BS39*BY39+CD39*CJ39)/CQ39</f>
        <v>6.5235294117647058</v>
      </c>
      <c r="CS39" s="86"/>
      <c r="CT39" s="86">
        <f t="shared" ref="CT39:CT45" si="403">(AO39*AR39+AD39*AG39+AZ39*BC39+BK39*BN39+BV39*BY39+CG39*CJ39)/CQ39</f>
        <v>2.3823529411764706</v>
      </c>
      <c r="CU39" s="52" t="str">
        <f>TEXT(CT39,"0,00")</f>
        <v>002</v>
      </c>
      <c r="CV39" s="52" t="str">
        <f t="shared" ref="CV39:CV45" si="404">IF(AND(CT39&lt;1.2),"Cảnh báo KQHT","Lên lớp")</f>
        <v>Lên lớp</v>
      </c>
      <c r="CW39" s="238"/>
      <c r="CX39" s="238"/>
      <c r="CY39" s="238"/>
      <c r="CZ39" s="238"/>
      <c r="DA39" s="238"/>
      <c r="DB39" s="238"/>
      <c r="DC39" s="238"/>
      <c r="DD39" s="238"/>
      <c r="DE39" s="238"/>
      <c r="DF39" s="238"/>
      <c r="DG39" s="238"/>
      <c r="DH39" s="238"/>
      <c r="DI39" s="238"/>
      <c r="DJ39" s="238"/>
      <c r="DK39" s="238"/>
      <c r="DL39" s="238"/>
      <c r="DM39" s="238"/>
      <c r="DN39" s="238"/>
      <c r="DO39" s="238"/>
      <c r="DP39" s="238"/>
      <c r="DQ39" s="238"/>
      <c r="DR39" s="238"/>
      <c r="HL39" s="239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324"/>
      <c r="KR39" s="324"/>
      <c r="KS39" s="324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R39" s="8"/>
      <c r="LS39" s="8"/>
      <c r="LT39" s="8"/>
      <c r="LU39" s="8"/>
      <c r="LV39" s="8"/>
      <c r="LW39" s="8"/>
      <c r="LX39" s="8"/>
      <c r="LY39" s="8"/>
      <c r="LZ39" s="8"/>
      <c r="MA39" s="8"/>
    </row>
    <row r="40" spans="1:339" s="233" customFormat="1" ht="18">
      <c r="A40" s="10">
        <v>32</v>
      </c>
      <c r="B40" s="76" t="s">
        <v>90</v>
      </c>
      <c r="C40" s="77" t="s">
        <v>207</v>
      </c>
      <c r="D40" s="78" t="s">
        <v>208</v>
      </c>
      <c r="E40" s="79" t="s">
        <v>209</v>
      </c>
      <c r="F40" s="58" t="s">
        <v>491</v>
      </c>
      <c r="G40" s="80" t="s">
        <v>521</v>
      </c>
      <c r="H40" s="50" t="s">
        <v>17</v>
      </c>
      <c r="I40" s="82" t="s">
        <v>550</v>
      </c>
      <c r="J40" s="82"/>
      <c r="K40" s="113"/>
      <c r="L40" s="113"/>
      <c r="M40" s="32" t="str">
        <f t="shared" si="366"/>
        <v>F</v>
      </c>
      <c r="N40" s="39">
        <f t="shared" si="367"/>
        <v>0</v>
      </c>
      <c r="O40" s="37" t="str">
        <f>TEXT(N40,"0,0")</f>
        <v>00</v>
      </c>
      <c r="P40" s="11"/>
      <c r="Q40" s="16"/>
      <c r="R40" s="16"/>
      <c r="S40" s="32" t="str">
        <f t="shared" si="369"/>
        <v>F</v>
      </c>
      <c r="T40" s="39">
        <f t="shared" si="370"/>
        <v>0</v>
      </c>
      <c r="U40" s="37" t="str">
        <f>TEXT(T40,"0,0")</f>
        <v>00</v>
      </c>
      <c r="V40" s="11">
        <v>3</v>
      </c>
      <c r="W40" s="21">
        <v>6.8</v>
      </c>
      <c r="X40" s="100"/>
      <c r="Y40" s="25"/>
      <c r="Z40" s="27">
        <f t="shared" si="372"/>
        <v>2.7</v>
      </c>
      <c r="AA40" s="28">
        <f t="shared" si="373"/>
        <v>2.7</v>
      </c>
      <c r="AB40" s="28" t="str">
        <f>TEXT(AA40,"0,0")</f>
        <v>03</v>
      </c>
      <c r="AC40" s="32" t="str">
        <f t="shared" si="374"/>
        <v>F</v>
      </c>
      <c r="AD40" s="30">
        <f t="shared" si="375"/>
        <v>0</v>
      </c>
      <c r="AE40" s="37" t="str">
        <f>TEXT(AD40,"0,0")</f>
        <v>00</v>
      </c>
      <c r="AF40" s="64"/>
      <c r="AG40" s="68"/>
      <c r="AH40" s="96">
        <v>0</v>
      </c>
      <c r="AI40" s="99"/>
      <c r="AJ40" s="25"/>
      <c r="AK40" s="27">
        <f t="shared" si="376"/>
        <v>0</v>
      </c>
      <c r="AL40" s="28">
        <f t="shared" si="377"/>
        <v>0</v>
      </c>
      <c r="AM40" s="28" t="str">
        <f>TEXT(AL40,"0,0")</f>
        <v>00</v>
      </c>
      <c r="AN40" s="32" t="str">
        <f t="shared" si="378"/>
        <v>F</v>
      </c>
      <c r="AO40" s="30">
        <f t="shared" si="379"/>
        <v>0</v>
      </c>
      <c r="AP40" s="37" t="str">
        <f>TEXT(AO40,"0,0")</f>
        <v>00</v>
      </c>
      <c r="AQ40" s="71"/>
      <c r="AR40" s="73"/>
      <c r="AS40" s="96">
        <v>0</v>
      </c>
      <c r="AT40" s="106"/>
      <c r="AU40" s="25"/>
      <c r="AV40" s="27">
        <f t="shared" si="380"/>
        <v>0</v>
      </c>
      <c r="AW40" s="28">
        <f t="shared" si="381"/>
        <v>0</v>
      </c>
      <c r="AX40" s="28" t="str">
        <f>TEXT(AW40,"0,0")</f>
        <v>00</v>
      </c>
      <c r="AY40" s="32" t="str">
        <f t="shared" si="382"/>
        <v>F</v>
      </c>
      <c r="AZ40" s="30">
        <f t="shared" si="383"/>
        <v>0</v>
      </c>
      <c r="BA40" s="37" t="str">
        <f>TEXT(AZ40,"0,0")</f>
        <v>00</v>
      </c>
      <c r="BB40" s="64">
        <v>3</v>
      </c>
      <c r="BC40" s="68"/>
      <c r="BD40" s="108">
        <v>5</v>
      </c>
      <c r="BE40" s="109"/>
      <c r="BF40" s="25"/>
      <c r="BG40" s="27">
        <f t="shared" si="384"/>
        <v>2</v>
      </c>
      <c r="BH40" s="28">
        <f t="shared" si="385"/>
        <v>2</v>
      </c>
      <c r="BI40" s="28" t="str">
        <f>TEXT(BH40,"0,0")</f>
        <v>02</v>
      </c>
      <c r="BJ40" s="32" t="str">
        <f t="shared" si="386"/>
        <v>F</v>
      </c>
      <c r="BK40" s="30">
        <f t="shared" si="387"/>
        <v>0</v>
      </c>
      <c r="BL40" s="37" t="str">
        <f>TEXT(BK40,"0,0")</f>
        <v>00</v>
      </c>
      <c r="BM40" s="64">
        <v>3</v>
      </c>
      <c r="BN40" s="68"/>
      <c r="BO40" s="96">
        <v>0.7</v>
      </c>
      <c r="BP40" s="106"/>
      <c r="BQ40" s="25"/>
      <c r="BR40" s="27">
        <f t="shared" si="388"/>
        <v>0.3</v>
      </c>
      <c r="BS40" s="28">
        <f t="shared" si="389"/>
        <v>0.3</v>
      </c>
      <c r="BT40" s="28" t="str">
        <f>TEXT(BS40,"0,0")</f>
        <v>00</v>
      </c>
      <c r="BU40" s="32" t="str">
        <f t="shared" si="390"/>
        <v>F</v>
      </c>
      <c r="BV40" s="66">
        <f t="shared" si="391"/>
        <v>0</v>
      </c>
      <c r="BW40" s="37" t="str">
        <f>TEXT(BV40,"0,0")</f>
        <v>00</v>
      </c>
      <c r="BX40" s="64">
        <v>2</v>
      </c>
      <c r="BY40" s="75"/>
      <c r="BZ40" s="108">
        <v>6.7</v>
      </c>
      <c r="CA40" s="109"/>
      <c r="CB40" s="25"/>
      <c r="CC40" s="27">
        <f t="shared" si="393"/>
        <v>2.7</v>
      </c>
      <c r="CD40" s="28">
        <f t="shared" si="394"/>
        <v>2.7</v>
      </c>
      <c r="CE40" s="28" t="str">
        <f>TEXT(CD40,"0,0")</f>
        <v>03</v>
      </c>
      <c r="CF40" s="32" t="str">
        <f t="shared" si="395"/>
        <v>F</v>
      </c>
      <c r="CG40" s="30">
        <f t="shared" si="396"/>
        <v>0</v>
      </c>
      <c r="CH40" s="37" t="str">
        <f>TEXT(CG40,"0,0")</f>
        <v>00</v>
      </c>
      <c r="CI40" s="64">
        <v>3</v>
      </c>
      <c r="CJ40" s="68"/>
      <c r="CK40" s="85">
        <f t="shared" si="397"/>
        <v>11</v>
      </c>
      <c r="CL40" s="86">
        <f t="shared" si="398"/>
        <v>1.3363636363636364</v>
      </c>
      <c r="CM40" s="86"/>
      <c r="CN40" s="86">
        <f t="shared" si="399"/>
        <v>0</v>
      </c>
      <c r="CO40" s="117" t="str">
        <f>TEXT(CN40,"0,00")</f>
        <v>000</v>
      </c>
      <c r="CP40" s="52" t="str">
        <f t="shared" si="400"/>
        <v>Cảnh báo KQHT</v>
      </c>
      <c r="CQ40" s="52">
        <f t="shared" si="401"/>
        <v>0</v>
      </c>
      <c r="CR40" s="86" t="e">
        <f t="shared" si="402"/>
        <v>#DIV/0!</v>
      </c>
      <c r="CS40" s="86"/>
      <c r="CT40" s="86" t="e">
        <f t="shared" si="403"/>
        <v>#DIV/0!</v>
      </c>
      <c r="CU40" s="52" t="e">
        <f>TEXT(CT40,"0,00")</f>
        <v>#DIV/0!</v>
      </c>
      <c r="CV40" s="52" t="e">
        <f t="shared" si="404"/>
        <v>#DIV/0!</v>
      </c>
      <c r="CW40" s="238"/>
      <c r="CX40" s="238"/>
      <c r="CY40" s="238"/>
      <c r="CZ40" s="238"/>
      <c r="DA40" s="238"/>
      <c r="DB40" s="238"/>
      <c r="DC40" s="238"/>
      <c r="DD40" s="238"/>
      <c r="DE40" s="238"/>
      <c r="DF40" s="238"/>
      <c r="DG40" s="238"/>
      <c r="DH40" s="238"/>
      <c r="DI40" s="238"/>
      <c r="DJ40" s="238"/>
      <c r="DK40" s="238"/>
      <c r="DL40" s="238"/>
      <c r="DM40" s="238"/>
      <c r="DN40" s="238"/>
      <c r="DO40" s="238"/>
      <c r="DP40" s="238"/>
      <c r="DQ40" s="238"/>
      <c r="DR40" s="238"/>
      <c r="HL40" s="239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R40" s="8"/>
      <c r="LS40" s="8"/>
      <c r="LT40" s="8"/>
      <c r="LU40" s="8"/>
      <c r="LV40" s="8"/>
      <c r="LW40" s="8"/>
      <c r="LX40" s="8"/>
      <c r="LY40" s="8"/>
      <c r="LZ40" s="8"/>
      <c r="MA40" s="8"/>
    </row>
    <row r="41" spans="1:339" s="233" customFormat="1" ht="18">
      <c r="A41" s="10">
        <v>21</v>
      </c>
      <c r="B41" s="76" t="s">
        <v>90</v>
      </c>
      <c r="C41" s="77" t="s">
        <v>181</v>
      </c>
      <c r="D41" s="78" t="s">
        <v>182</v>
      </c>
      <c r="E41" s="79" t="s">
        <v>71</v>
      </c>
      <c r="F41" s="241" t="s">
        <v>963</v>
      </c>
      <c r="G41" s="80" t="s">
        <v>511</v>
      </c>
      <c r="H41" s="50" t="s">
        <v>17</v>
      </c>
      <c r="I41" s="82" t="s">
        <v>542</v>
      </c>
      <c r="J41" s="82" t="s">
        <v>542</v>
      </c>
      <c r="K41" s="12"/>
      <c r="L41" s="28" t="str">
        <f>TEXT(K41,"0,0")</f>
        <v>00</v>
      </c>
      <c r="M41" s="32" t="str">
        <f t="shared" si="366"/>
        <v>F</v>
      </c>
      <c r="N41" s="39">
        <f t="shared" si="367"/>
        <v>0</v>
      </c>
      <c r="O41" s="37" t="str">
        <f>TEXT(N41,"0.0")</f>
        <v>0.0</v>
      </c>
      <c r="P41" s="11"/>
      <c r="Q41" s="16"/>
      <c r="R41" s="28" t="str">
        <f>TEXT(Q41,"0,0")</f>
        <v>00</v>
      </c>
      <c r="S41" s="32" t="str">
        <f t="shared" si="369"/>
        <v>F</v>
      </c>
      <c r="T41" s="39">
        <f t="shared" si="370"/>
        <v>0</v>
      </c>
      <c r="U41" s="37" t="str">
        <f>TEXT(T41,"0.0")</f>
        <v>0.0</v>
      </c>
      <c r="V41" s="11">
        <v>3</v>
      </c>
      <c r="W41" s="21">
        <v>5.8</v>
      </c>
      <c r="X41" s="100"/>
      <c r="Y41" s="25"/>
      <c r="Z41" s="27">
        <f t="shared" si="372"/>
        <v>2.2999999999999998</v>
      </c>
      <c r="AA41" s="28">
        <f t="shared" si="373"/>
        <v>2.2999999999999998</v>
      </c>
      <c r="AB41" s="28" t="str">
        <f>TEXT(AA41,"0,0")</f>
        <v>02</v>
      </c>
      <c r="AC41" s="32" t="str">
        <f t="shared" si="374"/>
        <v>F</v>
      </c>
      <c r="AD41" s="30">
        <f t="shared" si="375"/>
        <v>0</v>
      </c>
      <c r="AE41" s="37" t="str">
        <f>TEXT(AD41,"0,0")</f>
        <v>00</v>
      </c>
      <c r="AF41" s="64">
        <v>4</v>
      </c>
      <c r="AG41" s="68"/>
      <c r="AH41" s="21">
        <v>7.7</v>
      </c>
      <c r="AI41" s="24">
        <v>7</v>
      </c>
      <c r="AJ41" s="25"/>
      <c r="AK41" s="27">
        <f t="shared" si="376"/>
        <v>7.3</v>
      </c>
      <c r="AL41" s="28">
        <f t="shared" si="377"/>
        <v>7.3</v>
      </c>
      <c r="AM41" s="28" t="str">
        <f>TEXT(AL41,"0,0")</f>
        <v>07</v>
      </c>
      <c r="AN41" s="32" t="str">
        <f t="shared" si="378"/>
        <v>B</v>
      </c>
      <c r="AO41" s="30">
        <f t="shared" si="379"/>
        <v>3</v>
      </c>
      <c r="AP41" s="37" t="str">
        <f>TEXT(AO41,"0,0")</f>
        <v>03</v>
      </c>
      <c r="AQ41" s="71">
        <v>2</v>
      </c>
      <c r="AR41" s="73">
        <v>2</v>
      </c>
      <c r="AS41" s="96">
        <v>0.8</v>
      </c>
      <c r="AT41" s="106"/>
      <c r="AU41" s="25"/>
      <c r="AV41" s="27">
        <f t="shared" si="380"/>
        <v>0.3</v>
      </c>
      <c r="AW41" s="28">
        <f t="shared" si="381"/>
        <v>0.3</v>
      </c>
      <c r="AX41" s="28" t="str">
        <f>TEXT(AW41,"0,0")</f>
        <v>00</v>
      </c>
      <c r="AY41" s="32" t="str">
        <f t="shared" si="382"/>
        <v>F</v>
      </c>
      <c r="AZ41" s="30">
        <f t="shared" si="383"/>
        <v>0</v>
      </c>
      <c r="BA41" s="37" t="str">
        <f>TEXT(AZ41,"0,0")</f>
        <v>00</v>
      </c>
      <c r="BB41" s="64">
        <v>3</v>
      </c>
      <c r="BC41" s="68"/>
      <c r="BD41" s="96">
        <v>0</v>
      </c>
      <c r="BE41" s="106"/>
      <c r="BF41" s="25"/>
      <c r="BG41" s="27">
        <f t="shared" si="384"/>
        <v>0</v>
      </c>
      <c r="BH41" s="28">
        <f t="shared" si="385"/>
        <v>0</v>
      </c>
      <c r="BI41" s="28" t="str">
        <f>TEXT(BH41,"0.0")</f>
        <v>0.0</v>
      </c>
      <c r="BJ41" s="32" t="str">
        <f t="shared" si="386"/>
        <v>F</v>
      </c>
      <c r="BK41" s="30">
        <f t="shared" si="387"/>
        <v>0</v>
      </c>
      <c r="BL41" s="37" t="str">
        <f>TEXT(BK41,"0.0")</f>
        <v>0.0</v>
      </c>
      <c r="BM41" s="64">
        <v>3</v>
      </c>
      <c r="BN41" s="68"/>
      <c r="BO41" s="96">
        <v>0</v>
      </c>
      <c r="BP41" s="106"/>
      <c r="BQ41" s="25"/>
      <c r="BR41" s="27">
        <f t="shared" si="388"/>
        <v>0</v>
      </c>
      <c r="BS41" s="28">
        <f t="shared" si="389"/>
        <v>0</v>
      </c>
      <c r="BT41" s="28" t="str">
        <f>TEXT(BS41,"0.0")</f>
        <v>0.0</v>
      </c>
      <c r="BU41" s="32" t="str">
        <f t="shared" si="390"/>
        <v>F</v>
      </c>
      <c r="BV41" s="66">
        <f t="shared" si="391"/>
        <v>0</v>
      </c>
      <c r="BW41" s="37" t="str">
        <f>TEXT(BV41,"0.0")</f>
        <v>0.0</v>
      </c>
      <c r="BX41" s="64">
        <v>2</v>
      </c>
      <c r="BY41" s="75"/>
      <c r="BZ41" s="96">
        <v>4</v>
      </c>
      <c r="CA41" s="106"/>
      <c r="CB41" s="25"/>
      <c r="CC41" s="27">
        <f t="shared" si="393"/>
        <v>1.6</v>
      </c>
      <c r="CD41" s="28">
        <f t="shared" si="394"/>
        <v>1.6</v>
      </c>
      <c r="CE41" s="28" t="str">
        <f>TEXT(CD41,"0,0")</f>
        <v>02</v>
      </c>
      <c r="CF41" s="32" t="str">
        <f t="shared" si="395"/>
        <v>F</v>
      </c>
      <c r="CG41" s="30">
        <f t="shared" si="396"/>
        <v>0</v>
      </c>
      <c r="CH41" s="37" t="str">
        <f>TEXT(CG41,"0,0")</f>
        <v>00</v>
      </c>
      <c r="CI41" s="64">
        <v>3</v>
      </c>
      <c r="CJ41" s="68"/>
      <c r="CK41" s="85">
        <f t="shared" si="397"/>
        <v>17</v>
      </c>
      <c r="CL41" s="86">
        <f t="shared" si="398"/>
        <v>1.7352941176470587</v>
      </c>
      <c r="CM41" s="87" t="str">
        <f>TEXT(CL41,"0,00")</f>
        <v>002</v>
      </c>
      <c r="CN41" s="86">
        <f t="shared" si="399"/>
        <v>0.35294117647058826</v>
      </c>
      <c r="CO41" s="117" t="str">
        <f>TEXT(CN41,"0,00")</f>
        <v>000</v>
      </c>
      <c r="CP41" s="52" t="str">
        <f t="shared" si="400"/>
        <v>Cảnh báo KQHT</v>
      </c>
      <c r="CQ41" s="52">
        <f t="shared" si="401"/>
        <v>2</v>
      </c>
      <c r="CR41" s="86">
        <f t="shared" si="402"/>
        <v>7.3</v>
      </c>
      <c r="CS41" s="52" t="str">
        <f>TEXT(CR41,"0,00")</f>
        <v>007</v>
      </c>
      <c r="CT41" s="86">
        <f t="shared" si="403"/>
        <v>3</v>
      </c>
      <c r="CU41" s="52" t="str">
        <f>TEXT(CT41,"0,00")</f>
        <v>003</v>
      </c>
      <c r="CV41" s="52" t="str">
        <f t="shared" si="404"/>
        <v>Lên lớp</v>
      </c>
      <c r="CW41" s="232">
        <v>0</v>
      </c>
      <c r="CX41" s="52"/>
      <c r="CY41" s="52"/>
      <c r="CZ41" s="27">
        <f>ROUND((CW41*0.4+CX41*0.6),1)</f>
        <v>0</v>
      </c>
      <c r="DA41" s="28">
        <f>ROUND(MAX((CW41*0.4+CX41*0.6),(CW41*0.4+CY41*0.6)),1)</f>
        <v>0</v>
      </c>
      <c r="DB41" s="30" t="str">
        <f>TEXT(DA41,"0,0")</f>
        <v>00</v>
      </c>
      <c r="DC41" s="32" t="str">
        <f>IF(DA41&gt;=8.5,"A",IF(DA41&gt;=8,"B+",IF(DA41&gt;=7,"B",IF(DA41&gt;=6.5,"C+",IF(DA41&gt;=5.5,"C",IF(DA41&gt;=5,"D+",IF(DA41&gt;=4,"D","F")))))))</f>
        <v>F</v>
      </c>
      <c r="DD41" s="30">
        <f>IF(DC41="A",4,IF(DC41="B+",3.5,IF(DC41="B",3,IF(DC41="C+",2.5,IF(DC41="C",2,IF(DC41="D+",1.5,IF(DC41="D",1,0)))))))</f>
        <v>0</v>
      </c>
      <c r="DE41" s="30" t="str">
        <f>TEXT(DD41,"0,0")</f>
        <v>00</v>
      </c>
      <c r="DF41" s="71"/>
      <c r="DG41" s="203"/>
      <c r="DH41" s="229">
        <v>0</v>
      </c>
      <c r="DI41" s="230"/>
      <c r="DJ41" s="230"/>
      <c r="DK41" s="27">
        <f>ROUND((DH41*0.4+DI41*0.6),1)</f>
        <v>0</v>
      </c>
      <c r="DL41" s="28">
        <f>ROUND(MAX((DH41*0.4+DI41*0.6),(DH41*0.4+DJ41*0.6)),1)</f>
        <v>0</v>
      </c>
      <c r="DM41" s="28"/>
      <c r="DN41" s="32" t="str">
        <f>IF(DL41&gt;=8.5,"A",IF(DL41&gt;=8,"B+",IF(DL41&gt;=7,"B",IF(DL41&gt;=6.5,"C+",IF(DL41&gt;=5.5,"C",IF(DL41&gt;=5,"D+",IF(DL41&gt;=4,"D","F")))))))</f>
        <v>F</v>
      </c>
      <c r="DO41" s="30">
        <f>IF(DN41="A",4,IF(DN41="B+",3.5,IF(DN41="B",3,IF(DN41="C+",2.5,IF(DN41="C",2,IF(DN41="D+",1.5,IF(DN41="D",1,0)))))))</f>
        <v>0</v>
      </c>
      <c r="DP41" s="30" t="str">
        <f>TEXT(DO41,"0,0")</f>
        <v>00</v>
      </c>
      <c r="DQ41" s="71"/>
      <c r="DR41" s="203"/>
      <c r="DS41" s="204">
        <f>(DA41+DL41)/2</f>
        <v>0</v>
      </c>
      <c r="DT41" s="28"/>
      <c r="DU41" s="32" t="str">
        <f>IF(DS41&gt;=8.5,"A",IF(DS41&gt;=8,"B+",IF(DS41&gt;=7,"B",IF(DS41&gt;=6.5,"C+",IF(DS41&gt;=5.5,"C",IF(DS41&gt;=5,"D+",IF(DS41&gt;=4,"D","F")))))))</f>
        <v>F</v>
      </c>
      <c r="DV41" s="30">
        <f>IF(DU41="A",4,IF(DU41="B+",3.5,IF(DU41="B",3,IF(DU41="C+",2.5,IF(DU41="C",2,IF(DU41="D+",1.5,IF(DU41="D",1,0)))))))</f>
        <v>0</v>
      </c>
      <c r="DW41" s="30" t="str">
        <f>TEXT(DV41,"0,0")</f>
        <v>00</v>
      </c>
      <c r="DX41" s="71">
        <v>3</v>
      </c>
      <c r="DY41" s="203"/>
      <c r="DZ41" s="232">
        <v>0</v>
      </c>
      <c r="EA41" s="52"/>
      <c r="EB41" s="52"/>
      <c r="EC41" s="27">
        <f>ROUND((DZ41*0.4+EA41*0.6),1)</f>
        <v>0</v>
      </c>
      <c r="ED41" s="28">
        <f>ROUND(MAX((DZ41*0.4+EA41*0.6),(DZ41*0.4+EB41*0.6)),1)</f>
        <v>0</v>
      </c>
      <c r="EE41" s="30" t="str">
        <f>TEXT(ED41,"0,0")</f>
        <v>00</v>
      </c>
      <c r="EF41" s="32" t="str">
        <f>IF(ED41&gt;=8.5,"A",IF(ED41&gt;=8,"B+",IF(ED41&gt;=7,"B",IF(ED41&gt;=6.5,"C+",IF(ED41&gt;=5.5,"C",IF(ED41&gt;=5,"D+",IF(ED41&gt;=4,"D","F")))))))</f>
        <v>F</v>
      </c>
      <c r="EG41" s="30">
        <f>IF(EF41="A",4,IF(EF41="B+",3.5,IF(EF41="B",3,IF(EF41="C+",2.5,IF(EF41="C",2,IF(EF41="D+",1.5,IF(EF41="D",1,0)))))))</f>
        <v>0</v>
      </c>
      <c r="EH41" s="30" t="str">
        <f>TEXT(EG41,"0,0")</f>
        <v>00</v>
      </c>
      <c r="EI41" s="71">
        <v>3</v>
      </c>
      <c r="EJ41" s="203"/>
      <c r="EK41" s="232">
        <v>0</v>
      </c>
      <c r="EL41" s="52"/>
      <c r="EM41" s="52"/>
      <c r="EN41" s="27">
        <f>ROUND((EK41*0.4+EL41*0.6),1)</f>
        <v>0</v>
      </c>
      <c r="EO41" s="28">
        <f>ROUND(MAX((EK41*0.4+EL41*0.6),(EK41*0.4+EM41*0.6)),1)</f>
        <v>0</v>
      </c>
      <c r="EP41" s="30" t="str">
        <f>TEXT(EO41,"0,0")</f>
        <v>00</v>
      </c>
      <c r="EQ41" s="32" t="str">
        <f>IF(EO41&gt;=8.5,"A",IF(EO41&gt;=8,"B+",IF(EO41&gt;=7,"B",IF(EO41&gt;=6.5,"C+",IF(EO41&gt;=5.5,"C",IF(EO41&gt;=5,"D+",IF(EO41&gt;=4,"D","F")))))))</f>
        <v>F</v>
      </c>
      <c r="ER41" s="30">
        <f>IF(EQ41="A",4,IF(EQ41="B+",3.5,IF(EQ41="B",3,IF(EQ41="C+",2.5,IF(EQ41="C",2,IF(EQ41="D+",1.5,IF(EQ41="D",1,0)))))))</f>
        <v>0</v>
      </c>
      <c r="ES41" s="30" t="str">
        <f>TEXT(ER41,"0,0")</f>
        <v>00</v>
      </c>
      <c r="ET41" s="71">
        <v>3</v>
      </c>
      <c r="EU41" s="203"/>
      <c r="EV41" s="232">
        <v>0</v>
      </c>
      <c r="EW41" s="52"/>
      <c r="EX41" s="52"/>
      <c r="EY41" s="27">
        <f>ROUND((EV41*0.4+EW41*0.6),1)</f>
        <v>0</v>
      </c>
      <c r="EZ41" s="28">
        <f>ROUND(MAX((EV41*0.4+EW41*0.6),(EV41*0.4+EX41*0.6)),1)</f>
        <v>0</v>
      </c>
      <c r="FA41" s="30" t="str">
        <f>TEXT(EZ41,"0,0")</f>
        <v>00</v>
      </c>
      <c r="FB41" s="32" t="str">
        <f>IF(EZ41&gt;=8.5,"A",IF(EZ41&gt;=8,"B+",IF(EZ41&gt;=7,"B",IF(EZ41&gt;=6.5,"C+",IF(EZ41&gt;=5.5,"C",IF(EZ41&gt;=5,"D+",IF(EZ41&gt;=4,"D","F")))))))</f>
        <v>F</v>
      </c>
      <c r="FC41" s="30">
        <f>IF(FB41="A",4,IF(FB41="B+",3.5,IF(FB41="B",3,IF(FB41="C+",2.5,IF(FB41="C",2,IF(FB41="D+",1.5,IF(FB41="D",1,0)))))))</f>
        <v>0</v>
      </c>
      <c r="FD41" s="30" t="str">
        <f>TEXT(FC41,"0,0")</f>
        <v>00</v>
      </c>
      <c r="FE41" s="71">
        <v>2</v>
      </c>
      <c r="FF41" s="203"/>
      <c r="FG41" s="235">
        <v>0</v>
      </c>
      <c r="FH41" s="188"/>
      <c r="FI41" s="188"/>
      <c r="FJ41" s="27">
        <f>ROUND((FG41*0.4+FH41*0.6),1)</f>
        <v>0</v>
      </c>
      <c r="FK41" s="28">
        <f>ROUND(MAX((FG41*0.4+FH41*0.6),(FG41*0.4+FI41*0.6)),1)</f>
        <v>0</v>
      </c>
      <c r="FL41" s="30" t="str">
        <f>TEXT(FK41,"0,0")</f>
        <v>00</v>
      </c>
      <c r="FM41" s="32" t="str">
        <f>IF(FK41&gt;=8.5,"A",IF(FK41&gt;=8,"B+",IF(FK41&gt;=7,"B",IF(FK41&gt;=6.5,"C+",IF(FK41&gt;=5.5,"C",IF(FK41&gt;=5,"D+",IF(FK41&gt;=4,"D","F")))))))</f>
        <v>F</v>
      </c>
      <c r="FN41" s="30">
        <f>IF(FM41="A",4,IF(FM41="B+",3.5,IF(FM41="B",3,IF(FM41="C+",2.5,IF(FM41="C",2,IF(FM41="D+",1.5,IF(FM41="D",1,0)))))))</f>
        <v>0</v>
      </c>
      <c r="FO41" s="30" t="str">
        <f>TEXT(FN41,"0,0")</f>
        <v>00</v>
      </c>
      <c r="FP41" s="71">
        <v>3</v>
      </c>
      <c r="FQ41" s="203">
        <v>3</v>
      </c>
      <c r="FR41" s="229">
        <v>0</v>
      </c>
      <c r="FS41" s="52"/>
      <c r="FT41" s="52"/>
      <c r="FU41" s="27">
        <f>ROUND((FR41*0.4+FS41*0.6),1)</f>
        <v>0</v>
      </c>
      <c r="FV41" s="28">
        <f>ROUND(MAX((FR41*0.4+FS41*0.6),(FR41*0.4+FT41*0.6)),1)</f>
        <v>0</v>
      </c>
      <c r="FW41" s="30" t="str">
        <f>TEXT(FV41,"0,0")</f>
        <v>00</v>
      </c>
      <c r="FX41" s="32" t="str">
        <f>IF(FV41&gt;=8.5,"A",IF(FV41&gt;=8,"B+",IF(FV41&gt;=7,"B",IF(FV41&gt;=6.5,"C+",IF(FV41&gt;=5.5,"C",IF(FV41&gt;=5,"D+",IF(FV41&gt;=4,"D","F")))))))</f>
        <v>F</v>
      </c>
      <c r="FY41" s="30">
        <f>IF(FX41="A",4,IF(FX41="B+",3.5,IF(FX41="B",3,IF(FX41="C+",2.5,IF(FX41="C",2,IF(FX41="D+",1.5,IF(FX41="D",1,0)))))))</f>
        <v>0</v>
      </c>
      <c r="FZ41" s="30" t="str">
        <f>TEXT(FY41,"0,0")</f>
        <v>00</v>
      </c>
      <c r="GA41" s="71">
        <v>2</v>
      </c>
      <c r="GB41" s="203">
        <v>2</v>
      </c>
      <c r="GC41" s="232">
        <v>0</v>
      </c>
      <c r="GD41" s="52"/>
      <c r="GE41" s="52"/>
      <c r="GF41" s="27">
        <f>ROUND((GC41*0.4+GD41*0.6),1)</f>
        <v>0</v>
      </c>
      <c r="GG41" s="28">
        <f>ROUND(MAX((GC41*0.4+GD41*0.6),(GC41*0.4+GE41*0.6)),1)</f>
        <v>0</v>
      </c>
      <c r="GH41" s="30" t="str">
        <f>TEXT(GG41,"0,0")</f>
        <v>00</v>
      </c>
      <c r="GI41" s="32" t="str">
        <f>IF(GG41&gt;=8.5,"A",IF(GG41&gt;=8,"B+",IF(GG41&gt;=7,"B",IF(GG41&gt;=6.5,"C+",IF(GG41&gt;=5.5,"C",IF(GG41&gt;=5,"D+",IF(GG41&gt;=4,"D","F")))))))</f>
        <v>F</v>
      </c>
      <c r="GJ41" s="30">
        <f>IF(GI41="A",4,IF(GI41="B+",3.5,IF(GI41="B",3,IF(GI41="C+",2.5,IF(GI41="C",2,IF(GI41="D+",1.5,IF(GI41="D",1,0)))))))</f>
        <v>0</v>
      </c>
      <c r="GK41" s="30" t="str">
        <f>TEXT(GJ41,"0,0")</f>
        <v>00</v>
      </c>
      <c r="GL41" s="71">
        <v>2</v>
      </c>
      <c r="GM41" s="203">
        <v>2</v>
      </c>
      <c r="GN41" s="235">
        <v>0</v>
      </c>
      <c r="GO41" s="188"/>
      <c r="GP41" s="188"/>
      <c r="GQ41" s="27">
        <f>ROUND((GN41*0.4+GO41*0.6),1)</f>
        <v>0</v>
      </c>
      <c r="GR41" s="28">
        <f>ROUND(MAX((GN41*0.4+GO41*0.6),(GN41*0.4+GP41*0.6)),1)</f>
        <v>0</v>
      </c>
      <c r="GS41" s="30" t="str">
        <f>TEXT(GR41,"0,0")</f>
        <v>00</v>
      </c>
      <c r="GT41" s="32" t="str">
        <f>IF(GR41&gt;=8.5,"A",IF(GR41&gt;=8,"B+",IF(GR41&gt;=7,"B",IF(GR41&gt;=6.5,"C+",IF(GR41&gt;=5.5,"C",IF(GR41&gt;=5,"D+",IF(GR41&gt;=4,"D","F")))))))</f>
        <v>F</v>
      </c>
      <c r="GU41" s="30">
        <f>IF(GT41="A",4,IF(GT41="B+",3.5,IF(GT41="B",3,IF(GT41="C+",2.5,IF(GT41="C",2,IF(GT41="D+",1.5,IF(GT41="D",1,0)))))))</f>
        <v>0</v>
      </c>
      <c r="GV41" s="30" t="str">
        <f>TEXT(GU41,"0,0")</f>
        <v>00</v>
      </c>
      <c r="GW41" s="71">
        <v>2</v>
      </c>
      <c r="GX41" s="203">
        <v>2</v>
      </c>
      <c r="GY41" s="85">
        <f>DX41+EI41+FE41+ET41+FP41+GA41+GL41+GW41</f>
        <v>20</v>
      </c>
      <c r="GZ41" s="86">
        <f>(DS41*DX41+ED41*EI41+EZ41*FE41+EO41*ET41+FK41*FP41+FV41*GA41+GG41*GL41+GR41*GW41)/GY41</f>
        <v>0</v>
      </c>
      <c r="HA41" s="87" t="str">
        <f>TEXT(GZ41,"0,00")</f>
        <v>000</v>
      </c>
      <c r="HB41" s="86">
        <f>(DV41*DX41+EG41*EI41+FC41*FE41+ER41*ET41+FN41*FP41+FY41*GA41+GJ41*GL41+GU41*GW41)/GY41</f>
        <v>0</v>
      </c>
      <c r="HC41" s="87" t="str">
        <f>TEXT(HB41,"0,00")</f>
        <v>000</v>
      </c>
      <c r="HD41" s="52" t="str">
        <f>IF(AND(HB41&lt;1),"Cảnh báo KQHT","Lên lớp")</f>
        <v>Cảnh báo KQHT</v>
      </c>
      <c r="HE41" s="52">
        <f>DY41+EJ41+GX41+GM41+GB41+FQ41+EU41+FF41</f>
        <v>9</v>
      </c>
      <c r="HF41" s="86">
        <f>(DS41*DY41+ED41*EJ41+EZ41*FF41+EO41*EU41+FK41*FQ41+FV41*GB41+GG41*GM41+GR41*GX41)/HE41</f>
        <v>0</v>
      </c>
      <c r="HG41" s="52" t="str">
        <f>TEXT(HF41,"0,00")</f>
        <v>000</v>
      </c>
      <c r="HH41" s="86">
        <f>(DV41*DY41+EG41*EJ41+FC41*FF41+ER41*EU41+FN41*FQ41+FY41*GB41+GJ41*GM41+GU41*GX41)/HE41</f>
        <v>0</v>
      </c>
      <c r="HI41" s="52" t="str">
        <f>TEXT(HH41,"0,00")</f>
        <v>000</v>
      </c>
      <c r="HL41" s="239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8"/>
      <c r="LE41" s="8"/>
      <c r="LF41" s="8"/>
      <c r="LG41" s="8"/>
      <c r="LH41" s="8"/>
      <c r="LI41" s="8"/>
      <c r="LJ41" s="8"/>
      <c r="LK41" s="8"/>
      <c r="LL41" s="8"/>
      <c r="LM41" s="85">
        <f>IL41+IW41+JS41+JH41+KD41+KO41+KZ41+LK41</f>
        <v>0</v>
      </c>
      <c r="LN41" s="86" t="e">
        <f>(IG41*IL41+IR41*IW41+JN41*JS41+JC41*JH41+JY41*KD41+KJ41*KO41+KU41*KZ41+LF41*LK41)/LM41</f>
        <v>#DIV/0!</v>
      </c>
      <c r="LO41" s="87" t="e">
        <f>TEXT(LN41,"0,00")</f>
        <v>#DIV/0!</v>
      </c>
      <c r="LP41" s="86" t="e">
        <f>(IJ41*IL41+IU41*IW41+JQ41*JS41+JF41*JH41+KB41*KD41+KM41*KO41+KX41*KZ41+LI41*LK41)/LM41</f>
        <v>#DIV/0!</v>
      </c>
      <c r="LQ41" s="87" t="e">
        <f>TEXT(LP41,"0,00")</f>
        <v>#DIV/0!</v>
      </c>
      <c r="LR41" s="8"/>
      <c r="LS41" s="8"/>
      <c r="LT41" s="8"/>
      <c r="LU41" s="8"/>
      <c r="LV41" s="8"/>
      <c r="LW41" s="8"/>
      <c r="LX41" s="8"/>
      <c r="LY41" s="8"/>
      <c r="LZ41" s="8"/>
      <c r="MA41" s="8"/>
    </row>
    <row r="42" spans="1:339" s="233" customFormat="1" ht="18">
      <c r="A42" s="10">
        <v>16</v>
      </c>
      <c r="B42" s="76" t="s">
        <v>90</v>
      </c>
      <c r="C42" s="77" t="s">
        <v>167</v>
      </c>
      <c r="D42" s="78" t="s">
        <v>168</v>
      </c>
      <c r="E42" s="79" t="s">
        <v>169</v>
      </c>
      <c r="F42" s="241" t="s">
        <v>1047</v>
      </c>
      <c r="G42" s="80" t="s">
        <v>506</v>
      </c>
      <c r="H42" s="50" t="s">
        <v>17</v>
      </c>
      <c r="I42" s="82" t="s">
        <v>526</v>
      </c>
      <c r="J42" s="82" t="s">
        <v>775</v>
      </c>
      <c r="K42" s="113"/>
      <c r="L42" s="28" t="str">
        <f>TEXT(K42,"0.0")</f>
        <v>0.0</v>
      </c>
      <c r="M42" s="32" t="str">
        <f t="shared" si="366"/>
        <v>F</v>
      </c>
      <c r="N42" s="39">
        <f t="shared" si="367"/>
        <v>0</v>
      </c>
      <c r="O42" s="37" t="str">
        <f>TEXT(N42,"0.0")</f>
        <v>0.0</v>
      </c>
      <c r="P42" s="11"/>
      <c r="Q42" s="16"/>
      <c r="R42" s="28" t="str">
        <f>TEXT(Q42,"0.0")</f>
        <v>0.0</v>
      </c>
      <c r="S42" s="32" t="str">
        <f t="shared" si="369"/>
        <v>F</v>
      </c>
      <c r="T42" s="39">
        <f t="shared" si="370"/>
        <v>0</v>
      </c>
      <c r="U42" s="37" t="str">
        <f>TEXT(T42,"0.0")</f>
        <v>0.0</v>
      </c>
      <c r="V42" s="11"/>
      <c r="W42" s="96">
        <v>0</v>
      </c>
      <c r="X42" s="24"/>
      <c r="Y42" s="25"/>
      <c r="Z42" s="27">
        <f t="shared" si="372"/>
        <v>0</v>
      </c>
      <c r="AA42" s="28">
        <f t="shared" si="373"/>
        <v>0</v>
      </c>
      <c r="AB42" s="28" t="str">
        <f>TEXT(AA42,"0.0")</f>
        <v>0.0</v>
      </c>
      <c r="AC42" s="32" t="str">
        <f t="shared" si="374"/>
        <v>F</v>
      </c>
      <c r="AD42" s="30">
        <f t="shared" si="375"/>
        <v>0</v>
      </c>
      <c r="AE42" s="37" t="str">
        <f>TEXT(AD42,"0.0")</f>
        <v>0.0</v>
      </c>
      <c r="AF42" s="64"/>
      <c r="AG42" s="68"/>
      <c r="AH42" s="98"/>
      <c r="AI42" s="100"/>
      <c r="AJ42" s="25"/>
      <c r="AK42" s="27">
        <f t="shared" si="376"/>
        <v>0</v>
      </c>
      <c r="AL42" s="28">
        <f t="shared" si="377"/>
        <v>0</v>
      </c>
      <c r="AM42" s="28" t="str">
        <f>TEXT(AL42,"0.0")</f>
        <v>0.0</v>
      </c>
      <c r="AN42" s="32" t="str">
        <f t="shared" si="378"/>
        <v>F</v>
      </c>
      <c r="AO42" s="30">
        <f t="shared" si="379"/>
        <v>0</v>
      </c>
      <c r="AP42" s="37" t="str">
        <f>TEXT(AO42,"0.0")</f>
        <v>0.0</v>
      </c>
      <c r="AQ42" s="71"/>
      <c r="AR42" s="73"/>
      <c r="AS42" s="21">
        <v>5</v>
      </c>
      <c r="AT42" s="24">
        <v>4</v>
      </c>
      <c r="AU42" s="25"/>
      <c r="AV42" s="27">
        <f t="shared" si="380"/>
        <v>4.4000000000000004</v>
      </c>
      <c r="AW42" s="28">
        <f t="shared" si="381"/>
        <v>4.4000000000000004</v>
      </c>
      <c r="AX42" s="28" t="str">
        <f>TEXT(AW42,"0.0")</f>
        <v>4.4</v>
      </c>
      <c r="AY42" s="32" t="str">
        <f t="shared" si="382"/>
        <v>D</v>
      </c>
      <c r="AZ42" s="30">
        <f t="shared" si="383"/>
        <v>1</v>
      </c>
      <c r="BA42" s="37" t="str">
        <f>TEXT(AZ42,"0.0")</f>
        <v>1.0</v>
      </c>
      <c r="BB42" s="64">
        <v>3</v>
      </c>
      <c r="BC42" s="68">
        <v>3</v>
      </c>
      <c r="BD42" s="21">
        <v>5</v>
      </c>
      <c r="BE42" s="24">
        <v>4</v>
      </c>
      <c r="BF42" s="25"/>
      <c r="BG42" s="27">
        <f t="shared" si="384"/>
        <v>4.4000000000000004</v>
      </c>
      <c r="BH42" s="28">
        <f t="shared" si="385"/>
        <v>4.4000000000000004</v>
      </c>
      <c r="BI42" s="28" t="str">
        <f>TEXT(BH42,"0.0")</f>
        <v>4.4</v>
      </c>
      <c r="BJ42" s="32" t="str">
        <f t="shared" si="386"/>
        <v>D</v>
      </c>
      <c r="BK42" s="30">
        <f t="shared" si="387"/>
        <v>1</v>
      </c>
      <c r="BL42" s="37" t="str">
        <f>TEXT(BK42,"0.0")</f>
        <v>1.0</v>
      </c>
      <c r="BM42" s="64">
        <v>3</v>
      </c>
      <c r="BN42" s="68">
        <v>3</v>
      </c>
      <c r="BO42" s="96">
        <v>2.9</v>
      </c>
      <c r="BP42" s="106"/>
      <c r="BQ42" s="25"/>
      <c r="BR42" s="27">
        <f t="shared" si="388"/>
        <v>1.2</v>
      </c>
      <c r="BS42" s="28">
        <f t="shared" si="389"/>
        <v>1.2</v>
      </c>
      <c r="BT42" s="28" t="str">
        <f>TEXT(BS42,"0.0")</f>
        <v>1.2</v>
      </c>
      <c r="BU42" s="32" t="str">
        <f t="shared" si="390"/>
        <v>F</v>
      </c>
      <c r="BV42" s="66">
        <f t="shared" si="391"/>
        <v>0</v>
      </c>
      <c r="BW42" s="37" t="str">
        <f>TEXT(BV42,"0.0")</f>
        <v>0.0</v>
      </c>
      <c r="BX42" s="64">
        <v>2</v>
      </c>
      <c r="BY42" s="75"/>
      <c r="BZ42" s="21">
        <v>6.5</v>
      </c>
      <c r="CA42" s="24">
        <v>4</v>
      </c>
      <c r="CB42" s="25"/>
      <c r="CC42" s="27">
        <f t="shared" si="393"/>
        <v>5</v>
      </c>
      <c r="CD42" s="28">
        <f t="shared" si="394"/>
        <v>5</v>
      </c>
      <c r="CE42" s="28" t="str">
        <f>TEXT(CD42,"0.0")</f>
        <v>5.0</v>
      </c>
      <c r="CF42" s="32" t="str">
        <f t="shared" si="395"/>
        <v>D+</v>
      </c>
      <c r="CG42" s="30">
        <f t="shared" si="396"/>
        <v>1.5</v>
      </c>
      <c r="CH42" s="37" t="str">
        <f>TEXT(CG42,"0.0")</f>
        <v>1.5</v>
      </c>
      <c r="CI42" s="64">
        <v>3</v>
      </c>
      <c r="CJ42" s="68">
        <v>3</v>
      </c>
      <c r="CK42" s="85">
        <f t="shared" si="397"/>
        <v>11</v>
      </c>
      <c r="CL42" s="86">
        <f t="shared" si="398"/>
        <v>3.9818181818181815</v>
      </c>
      <c r="CM42" s="124" t="str">
        <f>TEXT(CL42,"0.00")</f>
        <v>3.98</v>
      </c>
      <c r="CN42" s="86">
        <f t="shared" si="399"/>
        <v>0.95454545454545459</v>
      </c>
      <c r="CO42" s="124" t="str">
        <f>TEXT(CN42,"0.00")</f>
        <v>0.95</v>
      </c>
      <c r="CP42" s="52" t="str">
        <f t="shared" si="400"/>
        <v>Lên lớp</v>
      </c>
      <c r="CQ42" s="52">
        <f t="shared" si="401"/>
        <v>9</v>
      </c>
      <c r="CR42" s="86">
        <f t="shared" si="402"/>
        <v>4.6000000000000005</v>
      </c>
      <c r="CS42" s="127" t="str">
        <f>TEXT(CR42,"0.00")</f>
        <v>4.60</v>
      </c>
      <c r="CT42" s="86">
        <f t="shared" si="403"/>
        <v>1.1666666666666667</v>
      </c>
      <c r="CU42" s="127" t="str">
        <f>TEXT(CT42,"0.00")</f>
        <v>1.17</v>
      </c>
      <c r="CV42" s="52" t="str">
        <f t="shared" si="404"/>
        <v>Cảnh báo KQHT</v>
      </c>
      <c r="CW42" s="232">
        <v>0</v>
      </c>
      <c r="CX42" s="52"/>
      <c r="CY42" s="52"/>
      <c r="CZ42" s="27">
        <f>ROUND((CW42*0.4+CX42*0.6),1)</f>
        <v>0</v>
      </c>
      <c r="DA42" s="28">
        <f>ROUND(MAX((CW42*0.4+CX42*0.6),(CW42*0.4+CY42*0.6)),1)</f>
        <v>0</v>
      </c>
      <c r="DB42" s="29" t="str">
        <f>TEXT(DA42,"0.0")</f>
        <v>0.0</v>
      </c>
      <c r="DC42" s="32" t="str">
        <f>IF(DA42&gt;=8.5,"A",IF(DA42&gt;=8,"B+",IF(DA42&gt;=7,"B",IF(DA42&gt;=6.5,"C+",IF(DA42&gt;=5.5,"C",IF(DA42&gt;=5,"D+",IF(DA42&gt;=4,"D","F")))))))</f>
        <v>F</v>
      </c>
      <c r="DD42" s="30">
        <f>IF(DC42="A",4,IF(DC42="B+",3.5,IF(DC42="B",3,IF(DC42="C+",2.5,IF(DC42="C",2,IF(DC42="D+",1.5,IF(DC42="D",1,0)))))))</f>
        <v>0</v>
      </c>
      <c r="DE42" s="29" t="str">
        <f>TEXT(DD42,"0.0")</f>
        <v>0.0</v>
      </c>
      <c r="DF42" s="71"/>
      <c r="DG42" s="203"/>
      <c r="DH42" s="229">
        <v>0</v>
      </c>
      <c r="DI42" s="230"/>
      <c r="DJ42" s="230"/>
      <c r="DK42" s="27">
        <f>ROUND((DH42*0.4+DI42*0.6),1)</f>
        <v>0</v>
      </c>
      <c r="DL42" s="28">
        <f>ROUND(MAX((DH42*0.4+DI42*0.6),(DH42*0.4+DJ42*0.6)),1)</f>
        <v>0</v>
      </c>
      <c r="DM42" s="30" t="str">
        <f>TEXT(DL42,"0.0")</f>
        <v>0.0</v>
      </c>
      <c r="DN42" s="32" t="str">
        <f>IF(DL42&gt;=8.5,"A",IF(DL42&gt;=8,"B+",IF(DL42&gt;=7,"B",IF(DL42&gt;=6.5,"C+",IF(DL42&gt;=5.5,"C",IF(DL42&gt;=5,"D+",IF(DL42&gt;=4,"D","F")))))))</f>
        <v>F</v>
      </c>
      <c r="DO42" s="30">
        <f>IF(DN42="A",4,IF(DN42="B+",3.5,IF(DN42="B",3,IF(DN42="C+",2.5,IF(DN42="C",2,IF(DN42="D+",1.5,IF(DN42="D",1,0)))))))</f>
        <v>0</v>
      </c>
      <c r="DP42" s="30" t="str">
        <f>TEXT(DO42,"0.0")</f>
        <v>0.0</v>
      </c>
      <c r="DQ42" s="71"/>
      <c r="DR42" s="203"/>
      <c r="DS42" s="204">
        <f>(DA42+DL42)/2</f>
        <v>0</v>
      </c>
      <c r="DT42" s="30" t="str">
        <f>TEXT(DS42,"0.0")</f>
        <v>0.0</v>
      </c>
      <c r="DU42" s="32" t="str">
        <f>IF(DS42&gt;=8.5,"A",IF(DS42&gt;=8,"B+",IF(DS42&gt;=7,"B",IF(DS42&gt;=6.5,"C+",IF(DS42&gt;=5.5,"C",IF(DS42&gt;=5,"D+",IF(DS42&gt;=4,"D","F")))))))</f>
        <v>F</v>
      </c>
      <c r="DV42" s="30">
        <f>IF(DU42="A",4,IF(DU42="B+",3.5,IF(DU42="B",3,IF(DU42="C+",2.5,IF(DU42="C",2,IF(DU42="D+",1.5,IF(DU42="D",1,0)))))))</f>
        <v>0</v>
      </c>
      <c r="DW42" s="30" t="str">
        <f>TEXT(DV42,"0.0")</f>
        <v>0.0</v>
      </c>
      <c r="DX42" s="71">
        <v>3</v>
      </c>
      <c r="DY42" s="203"/>
      <c r="DZ42" s="232">
        <v>0</v>
      </c>
      <c r="EA42" s="52"/>
      <c r="EB42" s="52"/>
      <c r="EC42" s="27">
        <f>ROUND((DZ42*0.4+EA42*0.6),1)</f>
        <v>0</v>
      </c>
      <c r="ED42" s="28">
        <f>ROUND(MAX((DZ42*0.4+EA42*0.6),(DZ42*0.4+EB42*0.6)),1)</f>
        <v>0</v>
      </c>
      <c r="EE42" s="29" t="str">
        <f>TEXT(ED42,"0.0")</f>
        <v>0.0</v>
      </c>
      <c r="EF42" s="32" t="str">
        <f>IF(ED42&gt;=8.5,"A",IF(ED42&gt;=8,"B+",IF(ED42&gt;=7,"B",IF(ED42&gt;=6.5,"C+",IF(ED42&gt;=5.5,"C",IF(ED42&gt;=5,"D+",IF(ED42&gt;=4,"D","F")))))))</f>
        <v>F</v>
      </c>
      <c r="EG42" s="29">
        <f>IF(EF42="A",4,IF(EF42="B+",3.5,IF(EF42="B",3,IF(EF42="C+",2.5,IF(EF42="C",2,IF(EF42="D+",1.5,IF(EF42="D",1,0)))))))</f>
        <v>0</v>
      </c>
      <c r="EH42" s="29" t="str">
        <f>TEXT(EG42,"0.0")</f>
        <v>0.0</v>
      </c>
      <c r="EI42" s="71">
        <v>3</v>
      </c>
      <c r="EJ42" s="203"/>
      <c r="EK42" s="232">
        <v>0</v>
      </c>
      <c r="EL42" s="52"/>
      <c r="EM42" s="52"/>
      <c r="EN42" s="27">
        <f>ROUND((EK42*0.4+EL42*0.6),1)</f>
        <v>0</v>
      </c>
      <c r="EO42" s="28">
        <f>ROUND(MAX((EK42*0.4+EL42*0.6),(EK42*0.4+EM42*0.6)),1)</f>
        <v>0</v>
      </c>
      <c r="EP42" s="29" t="str">
        <f>TEXT(EO42,"0.0")</f>
        <v>0.0</v>
      </c>
      <c r="EQ42" s="32" t="str">
        <f>IF(EO42&gt;=8.5,"A",IF(EO42&gt;=8,"B+",IF(EO42&gt;=7,"B",IF(EO42&gt;=6.5,"C+",IF(EO42&gt;=5.5,"C",IF(EO42&gt;=5,"D+",IF(EO42&gt;=4,"D","F")))))))</f>
        <v>F</v>
      </c>
      <c r="ER42" s="30">
        <f>IF(EQ42="A",4,IF(EQ42="B+",3.5,IF(EQ42="B",3,IF(EQ42="C+",2.5,IF(EQ42="C",2,IF(EQ42="D+",1.5,IF(EQ42="D",1,0)))))))</f>
        <v>0</v>
      </c>
      <c r="ES42" s="29" t="str">
        <f>TEXT(ER42,"0.0")</f>
        <v>0.0</v>
      </c>
      <c r="ET42" s="71">
        <v>3</v>
      </c>
      <c r="EU42" s="203"/>
      <c r="EV42" s="232">
        <v>0</v>
      </c>
      <c r="EW42" s="52"/>
      <c r="EX42" s="52"/>
      <c r="EY42" s="27">
        <f>ROUND((EV42*0.4+EW42*0.6),1)</f>
        <v>0</v>
      </c>
      <c r="EZ42" s="28">
        <f>ROUND(MAX((EV42*0.4+EW42*0.6),(EV42*0.4+EX42*0.6)),1)</f>
        <v>0</v>
      </c>
      <c r="FA42" s="29" t="str">
        <f>TEXT(EZ42,"0.0")</f>
        <v>0.0</v>
      </c>
      <c r="FB42" s="32" t="str">
        <f>IF(EZ42&gt;=8.5,"A",IF(EZ42&gt;=8,"B+",IF(EZ42&gt;=7,"B",IF(EZ42&gt;=6.5,"C+",IF(EZ42&gt;=5.5,"C",IF(EZ42&gt;=5,"D+",IF(EZ42&gt;=4,"D","F")))))))</f>
        <v>F</v>
      </c>
      <c r="FC42" s="30">
        <f>IF(FB42="A",4,IF(FB42="B+",3.5,IF(FB42="B",3,IF(FB42="C+",2.5,IF(FB42="C",2,IF(FB42="D+",1.5,IF(FB42="D",1,0)))))))</f>
        <v>0</v>
      </c>
      <c r="FD42" s="29" t="str">
        <f>TEXT(FC42,"0.0")</f>
        <v>0.0</v>
      </c>
      <c r="FE42" s="71">
        <v>2</v>
      </c>
      <c r="FF42" s="203"/>
      <c r="FG42" s="235">
        <v>0</v>
      </c>
      <c r="FH42" s="188"/>
      <c r="FI42" s="188"/>
      <c r="FJ42" s="27">
        <f>ROUND((FG42*0.4+FH42*0.6),1)</f>
        <v>0</v>
      </c>
      <c r="FK42" s="28">
        <f>ROUND(MAX((FG42*0.4+FH42*0.6),(FG42*0.4+FI42*0.6)),1)</f>
        <v>0</v>
      </c>
      <c r="FL42" s="29" t="str">
        <f>TEXT(FK42,"0.0")</f>
        <v>0.0</v>
      </c>
      <c r="FM42" s="32" t="str">
        <f>IF(FK42&gt;=8.5,"A",IF(FK42&gt;=8,"B+",IF(FK42&gt;=7,"B",IF(FK42&gt;=6.5,"C+",IF(FK42&gt;=5.5,"C",IF(FK42&gt;=5,"D+",IF(FK42&gt;=4,"D","F")))))))</f>
        <v>F</v>
      </c>
      <c r="FN42" s="30">
        <f>IF(FM42="A",4,IF(FM42="B+",3.5,IF(FM42="B",3,IF(FM42="C+",2.5,IF(FM42="C",2,IF(FM42="D+",1.5,IF(FM42="D",1,0)))))))</f>
        <v>0</v>
      </c>
      <c r="FO42" s="29" t="str">
        <f>TEXT(FN42,"0.0")</f>
        <v>0.0</v>
      </c>
      <c r="FP42" s="71">
        <v>3</v>
      </c>
      <c r="FQ42" s="203"/>
      <c r="FR42" s="229">
        <v>0</v>
      </c>
      <c r="FS42" s="52"/>
      <c r="FT42" s="52"/>
      <c r="FU42" s="27">
        <f>ROUND((FR42*0.4+FS42*0.6),1)</f>
        <v>0</v>
      </c>
      <c r="FV42" s="28">
        <f>ROUND(MAX((FR42*0.4+FS42*0.6),(FR42*0.4+FT42*0.6)),1)</f>
        <v>0</v>
      </c>
      <c r="FW42" s="29" t="str">
        <f>TEXT(FV42,"0.0")</f>
        <v>0.0</v>
      </c>
      <c r="FX42" s="32" t="str">
        <f>IF(FV42&gt;=8.5,"A",IF(FV42&gt;=8,"B+",IF(FV42&gt;=7,"B",IF(FV42&gt;=6.5,"C+",IF(FV42&gt;=5.5,"C",IF(FV42&gt;=5,"D+",IF(FV42&gt;=4,"D","F")))))))</f>
        <v>F</v>
      </c>
      <c r="FY42" s="30">
        <f>IF(FX42="A",4,IF(FX42="B+",3.5,IF(FX42="B",3,IF(FX42="C+",2.5,IF(FX42="C",2,IF(FX42="D+",1.5,IF(FX42="D",1,0)))))))</f>
        <v>0</v>
      </c>
      <c r="FZ42" s="29" t="str">
        <f>TEXT(FY42,"0.0")</f>
        <v>0.0</v>
      </c>
      <c r="GA42" s="71">
        <v>2</v>
      </c>
      <c r="GB42" s="203"/>
      <c r="GC42" s="232">
        <v>0</v>
      </c>
      <c r="GD42" s="52"/>
      <c r="GE42" s="52"/>
      <c r="GF42" s="27">
        <f>ROUND((GC42*0.4+GD42*0.6),1)</f>
        <v>0</v>
      </c>
      <c r="GG42" s="28">
        <f>ROUND(MAX((GC42*0.4+GD42*0.6),(GC42*0.4+GE42*0.6)),1)</f>
        <v>0</v>
      </c>
      <c r="GH42" s="29" t="str">
        <f>TEXT(GG42,"0.0")</f>
        <v>0.0</v>
      </c>
      <c r="GI42" s="32" t="str">
        <f>IF(GG42&gt;=8.5,"A",IF(GG42&gt;=8,"B+",IF(GG42&gt;=7,"B",IF(GG42&gt;=6.5,"C+",IF(GG42&gt;=5.5,"C",IF(GG42&gt;=5,"D+",IF(GG42&gt;=4,"D","F")))))))</f>
        <v>F</v>
      </c>
      <c r="GJ42" s="30">
        <f>IF(GI42="A",4,IF(GI42="B+",3.5,IF(GI42="B",3,IF(GI42="C+",2.5,IF(GI42="C",2,IF(GI42="D+",1.5,IF(GI42="D",1,0)))))))</f>
        <v>0</v>
      </c>
      <c r="GK42" s="29" t="str">
        <f>TEXT(GJ42,"0.0")</f>
        <v>0.0</v>
      </c>
      <c r="GL42" s="71">
        <v>2</v>
      </c>
      <c r="GM42" s="203"/>
      <c r="GN42" s="235">
        <v>0</v>
      </c>
      <c r="GO42" s="188"/>
      <c r="GP42" s="188"/>
      <c r="GQ42" s="27">
        <f>ROUND((GN42*0.4+GO42*0.6),1)</f>
        <v>0</v>
      </c>
      <c r="GR42" s="28">
        <f>ROUND(MAX((GN42*0.4+GO42*0.6),(GN42*0.4+GP42*0.6)),1)</f>
        <v>0</v>
      </c>
      <c r="GS42" s="30" t="str">
        <f>TEXT(GR42,"0,0")</f>
        <v>00</v>
      </c>
      <c r="GT42" s="32" t="str">
        <f>IF(GR42&gt;=8.5,"A",IF(GR42&gt;=8,"B+",IF(GR42&gt;=7,"B",IF(GR42&gt;=6.5,"C+",IF(GR42&gt;=5.5,"C",IF(GR42&gt;=5,"D+",IF(GR42&gt;=4,"D","F")))))))</f>
        <v>F</v>
      </c>
      <c r="GU42" s="30">
        <f>IF(GT42="A",4,IF(GT42="B+",3.5,IF(GT42="B",3,IF(GT42="C+",2.5,IF(GT42="C",2,IF(GT42="D+",1.5,IF(GT42="D",1,0)))))))</f>
        <v>0</v>
      </c>
      <c r="GV42" s="29" t="str">
        <f>TEXT(GU42,"0.0")</f>
        <v>0.0</v>
      </c>
      <c r="GW42" s="71">
        <v>2</v>
      </c>
      <c r="GX42" s="203"/>
      <c r="GY42" s="85">
        <f>DX42+EI42+FE42+ET42+FP42+GA42+GL42+GW42</f>
        <v>20</v>
      </c>
      <c r="GZ42" s="86">
        <f>(DS42*DX42+ED42*EI42+EZ42*FE42+EO42*ET42+FK42*FP42+FV42*GA42+GG42*GL42+GR42*GW42)/GY42</f>
        <v>0</v>
      </c>
      <c r="HA42" s="124" t="str">
        <f>TEXT(GZ42,"0.00")</f>
        <v>0.00</v>
      </c>
      <c r="HB42" s="86">
        <f>(DV42*DX42+EG42*EI42+FC42*FE42+ER42*ET42+FN42*FP42+FY42*GA42+GJ42*GL42+GU42*GW42)/GY42</f>
        <v>0</v>
      </c>
      <c r="HC42" s="124" t="str">
        <f>TEXT(HB42,"0.00")</f>
        <v>0.00</v>
      </c>
      <c r="HD42" s="52" t="str">
        <f>IF(AND(HB42&lt;1),"Cảnh báo KQHT","Lên lớp")</f>
        <v>Cảnh báo KQHT</v>
      </c>
      <c r="HE42" s="52">
        <f>DY42+EJ42+GX42+GM42+GB42+FQ42+EU42+FF42</f>
        <v>0</v>
      </c>
      <c r="HF42" s="86" t="e">
        <f>(DS42*DY42+ED42*EJ42+EZ42*FF42+EO42*EU42+FK42*FQ42+FV42*GB42+GG42*GM42+GR42*GX42)/HE42</f>
        <v>#DIV/0!</v>
      </c>
      <c r="HG42" s="127" t="e">
        <f>TEXT(HF42,"0.00")</f>
        <v>#DIV/0!</v>
      </c>
      <c r="HH42" s="86" t="e">
        <f>(DV42*DY42+EG42*EJ42+FC42*FF42+ER42*EU42+FN42*FQ42+FY42*GB42+GJ42*GM42+GU42*GX42)/HE42</f>
        <v>#DIV/0!</v>
      </c>
      <c r="HI42" s="127" t="e">
        <f>TEXT(HH42,"0.00")</f>
        <v>#DIV/0!</v>
      </c>
      <c r="HJ42" s="227">
        <f>GY42+CK42</f>
        <v>31</v>
      </c>
      <c r="HK42" s="58">
        <f>HE42+CQ42</f>
        <v>9</v>
      </c>
      <c r="HL42" s="228" t="e">
        <f>(HF42*HE42+CR42*CQ42)/HK42</f>
        <v>#DIV/0!</v>
      </c>
      <c r="HM42" s="127" t="e">
        <f>TEXT(HL42,"0.00")</f>
        <v>#DIV/0!</v>
      </c>
      <c r="HN42" s="228" t="e">
        <f>(HH42*HE42+CT42*CQ42)/HK42</f>
        <v>#DIV/0!</v>
      </c>
      <c r="HO42" s="127" t="e">
        <f>TEXT(HN42,"0.00")</f>
        <v>#DIV/0!</v>
      </c>
      <c r="HP42" s="52" t="e">
        <f>IF(AND(HN42&lt;1.2),"Cảnh báo KQHT","Lên lớp")</f>
        <v>#DIV/0!</v>
      </c>
      <c r="HQ42" s="58" t="s">
        <v>987</v>
      </c>
      <c r="JU42" s="21">
        <v>5</v>
      </c>
      <c r="JV42" s="94"/>
      <c r="JW42" s="25">
        <v>1</v>
      </c>
      <c r="JX42" s="19">
        <f>ROUND((JU42*0.4+JV42*0.6),1)</f>
        <v>2</v>
      </c>
      <c r="JY42" s="26">
        <f>ROUND(MAX((JU42*0.4+JV42*0.6),(JU42*0.4+JW42*0.6)),1)</f>
        <v>2.6</v>
      </c>
      <c r="JZ42" s="26" t="str">
        <f>TEXT(JY42,"0.0")</f>
        <v>2.6</v>
      </c>
      <c r="KA42" s="32" t="str">
        <f>IF(JY42&gt;=8.5,"A",IF(JY42&gt;=8,"B+",IF(JY42&gt;=7,"B",IF(JY42&gt;=6.5,"C+",IF(JY42&gt;=5.5,"C",IF(JY42&gt;=5,"D+",IF(JY42&gt;=4,"D","F")))))))</f>
        <v>F</v>
      </c>
      <c r="KB42" s="30">
        <f>IF(KA42="A",4,IF(KA42="B+",3.5,IF(KA42="B",3,IF(KA42="C+",2.5,IF(KA42="C",2,IF(KA42="D+",1.5,IF(KA42="D",1,0)))))))</f>
        <v>0</v>
      </c>
      <c r="KC42" s="37" t="str">
        <f>TEXT(KB42,"0.0")</f>
        <v>0.0</v>
      </c>
      <c r="KD42" s="64">
        <v>2</v>
      </c>
      <c r="KE42" s="6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8"/>
      <c r="LL42" s="8"/>
      <c r="LM42" s="85">
        <f>IL42+IW42+JS42+JH42+KD42+KO42+KZ42+LK42</f>
        <v>2</v>
      </c>
      <c r="LN42" s="86">
        <f>(IG42*IL42+IR42*IW42+JN42*JS42+JC42*JH42+JY42*KD42+KJ42*KO42+KU42*KZ42+LF42*LK42)/LM42</f>
        <v>2.6</v>
      </c>
      <c r="LO42" s="124" t="str">
        <f>TEXT(LN42,"0.00")</f>
        <v>2.60</v>
      </c>
      <c r="LP42" s="86">
        <f>(IJ42*IL42+IU42*IW42+JQ42*JS42+JF42*JH42+KB42*KD42+KM42*KO42+KX42*KZ42+LI42*LK42)/LM42</f>
        <v>0</v>
      </c>
      <c r="LQ42" s="124" t="str">
        <f>TEXT(LP42,"0.00")</f>
        <v>0.00</v>
      </c>
      <c r="LR42" s="8"/>
      <c r="LS42" s="8"/>
      <c r="LT42" s="8"/>
      <c r="LU42" s="8"/>
      <c r="LV42" s="8"/>
      <c r="LW42" s="8"/>
      <c r="LX42" s="8"/>
      <c r="LY42" s="8"/>
      <c r="LZ42" s="8"/>
      <c r="MA42" s="8"/>
    </row>
    <row r="43" spans="1:339" s="233" customFormat="1" ht="18">
      <c r="A43" s="10">
        <v>21</v>
      </c>
      <c r="B43" s="76" t="s">
        <v>90</v>
      </c>
      <c r="C43" s="77" t="s">
        <v>183</v>
      </c>
      <c r="D43" s="78" t="s">
        <v>184</v>
      </c>
      <c r="E43" s="79" t="s">
        <v>185</v>
      </c>
      <c r="F43" s="241" t="s">
        <v>1047</v>
      </c>
      <c r="G43" s="80" t="s">
        <v>512</v>
      </c>
      <c r="H43" s="50" t="s">
        <v>17</v>
      </c>
      <c r="I43" s="82" t="s">
        <v>543</v>
      </c>
      <c r="J43" s="82" t="s">
        <v>781</v>
      </c>
      <c r="K43" s="12">
        <v>6</v>
      </c>
      <c r="L43" s="28" t="str">
        <f>TEXT(K43,"0.0")</f>
        <v>6.0</v>
      </c>
      <c r="M43" s="32" t="str">
        <f t="shared" si="366"/>
        <v>C</v>
      </c>
      <c r="N43" s="39">
        <f t="shared" si="367"/>
        <v>2</v>
      </c>
      <c r="O43" s="37" t="str">
        <f>TEXT(N43,"0.0")</f>
        <v>2.0</v>
      </c>
      <c r="P43" s="11">
        <v>2</v>
      </c>
      <c r="Q43" s="16"/>
      <c r="R43" s="28" t="str">
        <f>TEXT(Q43,"0.0")</f>
        <v>0.0</v>
      </c>
      <c r="S43" s="32" t="str">
        <f t="shared" si="369"/>
        <v>F</v>
      </c>
      <c r="T43" s="39">
        <f t="shared" si="370"/>
        <v>0</v>
      </c>
      <c r="U43" s="37" t="str">
        <f>TEXT(T43,"0.0")</f>
        <v>0.0</v>
      </c>
      <c r="V43" s="11">
        <v>3</v>
      </c>
      <c r="W43" s="21">
        <v>7.7</v>
      </c>
      <c r="X43" s="24">
        <v>6</v>
      </c>
      <c r="Y43" s="25"/>
      <c r="Z43" s="27">
        <f t="shared" si="372"/>
        <v>6.7</v>
      </c>
      <c r="AA43" s="28">
        <f t="shared" si="373"/>
        <v>6.7</v>
      </c>
      <c r="AB43" s="28" t="str">
        <f>TEXT(AA43,"0.0")</f>
        <v>6.7</v>
      </c>
      <c r="AC43" s="32" t="str">
        <f t="shared" si="374"/>
        <v>C+</v>
      </c>
      <c r="AD43" s="30">
        <f t="shared" si="375"/>
        <v>2.5</v>
      </c>
      <c r="AE43" s="37" t="str">
        <f>TEXT(AD43,"0.0")</f>
        <v>2.5</v>
      </c>
      <c r="AF43" s="64">
        <v>4</v>
      </c>
      <c r="AG43" s="68">
        <v>4</v>
      </c>
      <c r="AH43" s="21">
        <v>7</v>
      </c>
      <c r="AI43" s="24">
        <v>6</v>
      </c>
      <c r="AJ43" s="25"/>
      <c r="AK43" s="27">
        <f t="shared" si="376"/>
        <v>6.4</v>
      </c>
      <c r="AL43" s="28">
        <f t="shared" si="377"/>
        <v>6.4</v>
      </c>
      <c r="AM43" s="28" t="str">
        <f>TEXT(AL43,"0.0")</f>
        <v>6.4</v>
      </c>
      <c r="AN43" s="32" t="str">
        <f t="shared" si="378"/>
        <v>C</v>
      </c>
      <c r="AO43" s="30">
        <f t="shared" si="379"/>
        <v>2</v>
      </c>
      <c r="AP43" s="37" t="str">
        <f>TEXT(AO43,"0.0")</f>
        <v>2.0</v>
      </c>
      <c r="AQ43" s="71">
        <v>2</v>
      </c>
      <c r="AR43" s="73">
        <v>2</v>
      </c>
      <c r="AS43" s="21">
        <v>6.2</v>
      </c>
      <c r="AT43" s="24">
        <v>7</v>
      </c>
      <c r="AU43" s="25"/>
      <c r="AV43" s="27">
        <f t="shared" si="380"/>
        <v>6.7</v>
      </c>
      <c r="AW43" s="28">
        <f t="shared" si="381"/>
        <v>6.7</v>
      </c>
      <c r="AX43" s="28" t="str">
        <f>TEXT(AW43,"0.0")</f>
        <v>6.7</v>
      </c>
      <c r="AY43" s="32" t="str">
        <f t="shared" si="382"/>
        <v>C+</v>
      </c>
      <c r="AZ43" s="30">
        <f t="shared" si="383"/>
        <v>2.5</v>
      </c>
      <c r="BA43" s="37" t="str">
        <f>TEXT(AZ43,"0.0")</f>
        <v>2.5</v>
      </c>
      <c r="BB43" s="64">
        <v>3</v>
      </c>
      <c r="BC43" s="68">
        <v>3</v>
      </c>
      <c r="BD43" s="21">
        <v>6.2</v>
      </c>
      <c r="BE43" s="24">
        <v>4</v>
      </c>
      <c r="BF43" s="25"/>
      <c r="BG43" s="27">
        <f t="shared" si="384"/>
        <v>4.9000000000000004</v>
      </c>
      <c r="BH43" s="28">
        <f t="shared" si="385"/>
        <v>4.9000000000000004</v>
      </c>
      <c r="BI43" s="28" t="str">
        <f>TEXT(BH43,"0.0")</f>
        <v>4.9</v>
      </c>
      <c r="BJ43" s="32" t="str">
        <f t="shared" si="386"/>
        <v>D</v>
      </c>
      <c r="BK43" s="30">
        <f t="shared" si="387"/>
        <v>1</v>
      </c>
      <c r="BL43" s="37" t="str">
        <f>TEXT(BK43,"0.0")</f>
        <v>1.0</v>
      </c>
      <c r="BM43" s="64">
        <v>3</v>
      </c>
      <c r="BN43" s="68">
        <v>3</v>
      </c>
      <c r="BO43" s="21">
        <v>8.3000000000000007</v>
      </c>
      <c r="BP43" s="24">
        <v>5</v>
      </c>
      <c r="BQ43" s="25"/>
      <c r="BR43" s="27">
        <f t="shared" si="388"/>
        <v>6.3</v>
      </c>
      <c r="BS43" s="28">
        <f t="shared" si="389"/>
        <v>6.3</v>
      </c>
      <c r="BT43" s="28" t="str">
        <f>TEXT(BS43,"0.0")</f>
        <v>6.3</v>
      </c>
      <c r="BU43" s="32" t="str">
        <f t="shared" si="390"/>
        <v>C</v>
      </c>
      <c r="BV43" s="66">
        <f t="shared" si="391"/>
        <v>2</v>
      </c>
      <c r="BW43" s="37" t="str">
        <f>TEXT(BV43,"0.0")</f>
        <v>2.0</v>
      </c>
      <c r="BX43" s="64">
        <v>2</v>
      </c>
      <c r="BY43" s="75">
        <v>2</v>
      </c>
      <c r="BZ43" s="21">
        <v>8</v>
      </c>
      <c r="CA43" s="24">
        <v>5</v>
      </c>
      <c r="CB43" s="25"/>
      <c r="CC43" s="27">
        <f t="shared" si="393"/>
        <v>6.2</v>
      </c>
      <c r="CD43" s="28">
        <f t="shared" si="394"/>
        <v>6.2</v>
      </c>
      <c r="CE43" s="28" t="str">
        <f>TEXT(CD43,"0.0")</f>
        <v>6.2</v>
      </c>
      <c r="CF43" s="32" t="str">
        <f t="shared" si="395"/>
        <v>C</v>
      </c>
      <c r="CG43" s="30">
        <f t="shared" si="396"/>
        <v>2</v>
      </c>
      <c r="CH43" s="37" t="str">
        <f>TEXT(CG43,"0.0")</f>
        <v>2.0</v>
      </c>
      <c r="CI43" s="64">
        <v>3</v>
      </c>
      <c r="CJ43" s="68">
        <v>3</v>
      </c>
      <c r="CK43" s="85">
        <f t="shared" si="397"/>
        <v>17</v>
      </c>
      <c r="CL43" s="86">
        <f t="shared" si="398"/>
        <v>6.2117647058823522</v>
      </c>
      <c r="CM43" s="124" t="str">
        <f>TEXT(CL43,"0.00")</f>
        <v>6.21</v>
      </c>
      <c r="CN43" s="86">
        <f t="shared" si="399"/>
        <v>2.0294117647058822</v>
      </c>
      <c r="CO43" s="124" t="str">
        <f>TEXT(CN43,"0.00")</f>
        <v>2.03</v>
      </c>
      <c r="CP43" s="52" t="str">
        <f t="shared" si="400"/>
        <v>Lên lớp</v>
      </c>
      <c r="CQ43" s="52">
        <f t="shared" si="401"/>
        <v>17</v>
      </c>
      <c r="CR43" s="86">
        <f t="shared" si="402"/>
        <v>6.2117647058823522</v>
      </c>
      <c r="CS43" s="127" t="str">
        <f>TEXT(CR43,"0.00")</f>
        <v>6.21</v>
      </c>
      <c r="CT43" s="86">
        <f t="shared" si="403"/>
        <v>2.0294117647058822</v>
      </c>
      <c r="CU43" s="127" t="str">
        <f>TEXT(CT43,"0.00")</f>
        <v>2.03</v>
      </c>
      <c r="CV43" s="52" t="str">
        <f t="shared" si="404"/>
        <v>Lên lớp</v>
      </c>
      <c r="CW43" s="232">
        <v>0</v>
      </c>
      <c r="CX43" s="52"/>
      <c r="CY43" s="52"/>
      <c r="CZ43" s="27">
        <f>ROUND((CW43*0.4+CX43*0.6),1)</f>
        <v>0</v>
      </c>
      <c r="DA43" s="28">
        <f>ROUND(MAX((CW43*0.4+CX43*0.6),(CW43*0.4+CY43*0.6)),1)</f>
        <v>0</v>
      </c>
      <c r="DB43" s="29" t="str">
        <f>TEXT(DA43,"0.0")</f>
        <v>0.0</v>
      </c>
      <c r="DC43" s="32" t="str">
        <f>IF(DA43&gt;=8.5,"A",IF(DA43&gt;=8,"B+",IF(DA43&gt;=7,"B",IF(DA43&gt;=6.5,"C+",IF(DA43&gt;=5.5,"C",IF(DA43&gt;=5,"D+",IF(DA43&gt;=4,"D","F")))))))</f>
        <v>F</v>
      </c>
      <c r="DD43" s="30">
        <f>IF(DC43="A",4,IF(DC43="B+",3.5,IF(DC43="B",3,IF(DC43="C+",2.5,IF(DC43="C",2,IF(DC43="D+",1.5,IF(DC43="D",1,0)))))))</f>
        <v>0</v>
      </c>
      <c r="DE43" s="29" t="str">
        <f>TEXT(DD43,"0.0")</f>
        <v>0.0</v>
      </c>
      <c r="DF43" s="71"/>
      <c r="DG43" s="203"/>
      <c r="DH43" s="229">
        <v>0</v>
      </c>
      <c r="DI43" s="230"/>
      <c r="DJ43" s="230"/>
      <c r="DK43" s="27">
        <f>ROUND((DH43*0.4+DI43*0.6),1)</f>
        <v>0</v>
      </c>
      <c r="DL43" s="28">
        <f>ROUND(MAX((DH43*0.4+DI43*0.6),(DH43*0.4+DJ43*0.6)),1)</f>
        <v>0</v>
      </c>
      <c r="DM43" s="30" t="str">
        <f>TEXT(DL43,"0.0")</f>
        <v>0.0</v>
      </c>
      <c r="DN43" s="32" t="str">
        <f>IF(DL43&gt;=8.5,"A",IF(DL43&gt;=8,"B+",IF(DL43&gt;=7,"B",IF(DL43&gt;=6.5,"C+",IF(DL43&gt;=5.5,"C",IF(DL43&gt;=5,"D+",IF(DL43&gt;=4,"D","F")))))))</f>
        <v>F</v>
      </c>
      <c r="DO43" s="30">
        <f>IF(DN43="A",4,IF(DN43="B+",3.5,IF(DN43="B",3,IF(DN43="C+",2.5,IF(DN43="C",2,IF(DN43="D+",1.5,IF(DN43="D",1,0)))))))</f>
        <v>0</v>
      </c>
      <c r="DP43" s="30" t="str">
        <f>TEXT(DO43,"0.0")</f>
        <v>0.0</v>
      </c>
      <c r="DQ43" s="71"/>
      <c r="DR43" s="203"/>
      <c r="DS43" s="204">
        <f>(DA43+DL43)/2</f>
        <v>0</v>
      </c>
      <c r="DT43" s="30" t="str">
        <f>TEXT(DS43,"0.0")</f>
        <v>0.0</v>
      </c>
      <c r="DU43" s="32" t="str">
        <f>IF(DS43&gt;=8.5,"A",IF(DS43&gt;=8,"B+",IF(DS43&gt;=7,"B",IF(DS43&gt;=6.5,"C+",IF(DS43&gt;=5.5,"C",IF(DS43&gt;=5,"D+",IF(DS43&gt;=4,"D","F")))))))</f>
        <v>F</v>
      </c>
      <c r="DV43" s="30">
        <f>IF(DU43="A",4,IF(DU43="B+",3.5,IF(DU43="B",3,IF(DU43="C+",2.5,IF(DU43="C",2,IF(DU43="D+",1.5,IF(DU43="D",1,0)))))))</f>
        <v>0</v>
      </c>
      <c r="DW43" s="30" t="str">
        <f>TEXT(DV43,"0.0")</f>
        <v>0.0</v>
      </c>
      <c r="DX43" s="71">
        <v>3</v>
      </c>
      <c r="DY43" s="203"/>
      <c r="DZ43" s="232">
        <v>0</v>
      </c>
      <c r="EA43" s="52"/>
      <c r="EB43" s="52"/>
      <c r="EC43" s="27">
        <f>ROUND((DZ43*0.4+EA43*0.6),1)</f>
        <v>0</v>
      </c>
      <c r="ED43" s="28">
        <f>ROUND(MAX((DZ43*0.4+EA43*0.6),(DZ43*0.4+EB43*0.6)),1)</f>
        <v>0</v>
      </c>
      <c r="EE43" s="29" t="str">
        <f>TEXT(ED43,"0.0")</f>
        <v>0.0</v>
      </c>
      <c r="EF43" s="32" t="str">
        <f>IF(ED43&gt;=8.5,"A",IF(ED43&gt;=8,"B+",IF(ED43&gt;=7,"B",IF(ED43&gt;=6.5,"C+",IF(ED43&gt;=5.5,"C",IF(ED43&gt;=5,"D+",IF(ED43&gt;=4,"D","F")))))))</f>
        <v>F</v>
      </c>
      <c r="EG43" s="29">
        <f>IF(EF43="A",4,IF(EF43="B+",3.5,IF(EF43="B",3,IF(EF43="C+",2.5,IF(EF43="C",2,IF(EF43="D+",1.5,IF(EF43="D",1,0)))))))</f>
        <v>0</v>
      </c>
      <c r="EH43" s="29" t="str">
        <f>TEXT(EG43,"0.0")</f>
        <v>0.0</v>
      </c>
      <c r="EI43" s="71">
        <v>3</v>
      </c>
      <c r="EJ43" s="203"/>
      <c r="EK43" s="232">
        <v>0</v>
      </c>
      <c r="EL43" s="52"/>
      <c r="EM43" s="52"/>
      <c r="EN43" s="27">
        <f>ROUND((EK43*0.4+EL43*0.6),1)</f>
        <v>0</v>
      </c>
      <c r="EO43" s="28">
        <f>ROUND(MAX((EK43*0.4+EL43*0.6),(EK43*0.4+EM43*0.6)),1)</f>
        <v>0</v>
      </c>
      <c r="EP43" s="29" t="str">
        <f>TEXT(EO43,"0.0")</f>
        <v>0.0</v>
      </c>
      <c r="EQ43" s="32" t="str">
        <f>IF(EO43&gt;=8.5,"A",IF(EO43&gt;=8,"B+",IF(EO43&gt;=7,"B",IF(EO43&gt;=6.5,"C+",IF(EO43&gt;=5.5,"C",IF(EO43&gt;=5,"D+",IF(EO43&gt;=4,"D","F")))))))</f>
        <v>F</v>
      </c>
      <c r="ER43" s="30">
        <f>IF(EQ43="A",4,IF(EQ43="B+",3.5,IF(EQ43="B",3,IF(EQ43="C+",2.5,IF(EQ43="C",2,IF(EQ43="D+",1.5,IF(EQ43="D",1,0)))))))</f>
        <v>0</v>
      </c>
      <c r="ES43" s="29" t="str">
        <f>TEXT(ER43,"0.0")</f>
        <v>0.0</v>
      </c>
      <c r="ET43" s="71">
        <v>3</v>
      </c>
      <c r="EU43" s="203"/>
      <c r="EV43" s="232">
        <v>0</v>
      </c>
      <c r="EW43" s="52"/>
      <c r="EX43" s="52"/>
      <c r="EY43" s="27">
        <f>ROUND((EV43*0.4+EW43*0.6),1)</f>
        <v>0</v>
      </c>
      <c r="EZ43" s="28">
        <f>ROUND(MAX((EV43*0.4+EW43*0.6),(EV43*0.4+EX43*0.6)),1)</f>
        <v>0</v>
      </c>
      <c r="FA43" s="29" t="str">
        <f>TEXT(EZ43,"0.0")</f>
        <v>0.0</v>
      </c>
      <c r="FB43" s="32" t="str">
        <f>IF(EZ43&gt;=8.5,"A",IF(EZ43&gt;=8,"B+",IF(EZ43&gt;=7,"B",IF(EZ43&gt;=6.5,"C+",IF(EZ43&gt;=5.5,"C",IF(EZ43&gt;=5,"D+",IF(EZ43&gt;=4,"D","F")))))))</f>
        <v>F</v>
      </c>
      <c r="FC43" s="30">
        <f>IF(FB43="A",4,IF(FB43="B+",3.5,IF(FB43="B",3,IF(FB43="C+",2.5,IF(FB43="C",2,IF(FB43="D+",1.5,IF(FB43="D",1,0)))))))</f>
        <v>0</v>
      </c>
      <c r="FD43" s="29" t="str">
        <f>TEXT(FC43,"0.0")</f>
        <v>0.0</v>
      </c>
      <c r="FE43" s="71">
        <v>2</v>
      </c>
      <c r="FF43" s="203"/>
      <c r="FG43" s="235">
        <v>0</v>
      </c>
      <c r="FH43" s="188"/>
      <c r="FI43" s="188"/>
      <c r="FJ43" s="27">
        <f>ROUND((FG43*0.4+FH43*0.6),1)</f>
        <v>0</v>
      </c>
      <c r="FK43" s="28">
        <f>ROUND(MAX((FG43*0.4+FH43*0.6),(FG43*0.4+FI43*0.6)),1)</f>
        <v>0</v>
      </c>
      <c r="FL43" s="29" t="str">
        <f>TEXT(FK43,"0.0")</f>
        <v>0.0</v>
      </c>
      <c r="FM43" s="32" t="str">
        <f>IF(FK43&gt;=8.5,"A",IF(FK43&gt;=8,"B+",IF(FK43&gt;=7,"B",IF(FK43&gt;=6.5,"C+",IF(FK43&gt;=5.5,"C",IF(FK43&gt;=5,"D+",IF(FK43&gt;=4,"D","F")))))))</f>
        <v>F</v>
      </c>
      <c r="FN43" s="30">
        <f>IF(FM43="A",4,IF(FM43="B+",3.5,IF(FM43="B",3,IF(FM43="C+",2.5,IF(FM43="C",2,IF(FM43="D+",1.5,IF(FM43="D",1,0)))))))</f>
        <v>0</v>
      </c>
      <c r="FO43" s="29" t="str">
        <f>TEXT(FN43,"0.0")</f>
        <v>0.0</v>
      </c>
      <c r="FP43" s="71">
        <v>3</v>
      </c>
      <c r="FQ43" s="203"/>
      <c r="FR43" s="229">
        <v>0</v>
      </c>
      <c r="FS43" s="52"/>
      <c r="FT43" s="52"/>
      <c r="FU43" s="27">
        <f>ROUND((FR43*0.4+FS43*0.6),1)</f>
        <v>0</v>
      </c>
      <c r="FV43" s="28">
        <f>ROUND(MAX((FR43*0.4+FS43*0.6),(FR43*0.4+FT43*0.6)),1)</f>
        <v>0</v>
      </c>
      <c r="FW43" s="29" t="str">
        <f>TEXT(FV43,"0.0")</f>
        <v>0.0</v>
      </c>
      <c r="FX43" s="32" t="str">
        <f>IF(FV43&gt;=8.5,"A",IF(FV43&gt;=8,"B+",IF(FV43&gt;=7,"B",IF(FV43&gt;=6.5,"C+",IF(FV43&gt;=5.5,"C",IF(FV43&gt;=5,"D+",IF(FV43&gt;=4,"D","F")))))))</f>
        <v>F</v>
      </c>
      <c r="FY43" s="30">
        <f>IF(FX43="A",4,IF(FX43="B+",3.5,IF(FX43="B",3,IF(FX43="C+",2.5,IF(FX43="C",2,IF(FX43="D+",1.5,IF(FX43="D",1,0)))))))</f>
        <v>0</v>
      </c>
      <c r="FZ43" s="29" t="str">
        <f>TEXT(FY43,"0.0")</f>
        <v>0.0</v>
      </c>
      <c r="GA43" s="71">
        <v>2</v>
      </c>
      <c r="GB43" s="203"/>
      <c r="GC43" s="232">
        <v>0</v>
      </c>
      <c r="GD43" s="52"/>
      <c r="GE43" s="52"/>
      <c r="GF43" s="27">
        <f>ROUND((GC43*0.4+GD43*0.6),1)</f>
        <v>0</v>
      </c>
      <c r="GG43" s="28">
        <f>ROUND(MAX((GC43*0.4+GD43*0.6),(GC43*0.4+GE43*0.6)),1)</f>
        <v>0</v>
      </c>
      <c r="GH43" s="29" t="str">
        <f>TEXT(GG43,"0.0")</f>
        <v>0.0</v>
      </c>
      <c r="GI43" s="32" t="str">
        <f>IF(GG43&gt;=8.5,"A",IF(GG43&gt;=8,"B+",IF(GG43&gt;=7,"B",IF(GG43&gt;=6.5,"C+",IF(GG43&gt;=5.5,"C",IF(GG43&gt;=5,"D+",IF(GG43&gt;=4,"D","F")))))))</f>
        <v>F</v>
      </c>
      <c r="GJ43" s="30">
        <f>IF(GI43="A",4,IF(GI43="B+",3.5,IF(GI43="B",3,IF(GI43="C+",2.5,IF(GI43="C",2,IF(GI43="D+",1.5,IF(GI43="D",1,0)))))))</f>
        <v>0</v>
      </c>
      <c r="GK43" s="29" t="str">
        <f>TEXT(GJ43,"0.0")</f>
        <v>0.0</v>
      </c>
      <c r="GL43" s="71">
        <v>2</v>
      </c>
      <c r="GM43" s="203"/>
      <c r="GN43" s="235">
        <v>0</v>
      </c>
      <c r="GO43" s="188"/>
      <c r="GP43" s="188"/>
      <c r="GQ43" s="27">
        <f>ROUND((GN43*0.4+GO43*0.6),1)</f>
        <v>0</v>
      </c>
      <c r="GR43" s="28">
        <f>ROUND(MAX((GN43*0.4+GO43*0.6),(GN43*0.4+GP43*0.6)),1)</f>
        <v>0</v>
      </c>
      <c r="GS43" s="30" t="str">
        <f>TEXT(GR43,"0,0")</f>
        <v>00</v>
      </c>
      <c r="GT43" s="32" t="str">
        <f>IF(GR43&gt;=8.5,"A",IF(GR43&gt;=8,"B+",IF(GR43&gt;=7,"B",IF(GR43&gt;=6.5,"C+",IF(GR43&gt;=5.5,"C",IF(GR43&gt;=5,"D+",IF(GR43&gt;=4,"D","F")))))))</f>
        <v>F</v>
      </c>
      <c r="GU43" s="30">
        <f>IF(GT43="A",4,IF(GT43="B+",3.5,IF(GT43="B",3,IF(GT43="C+",2.5,IF(GT43="C",2,IF(GT43="D+",1.5,IF(GT43="D",1,0)))))))</f>
        <v>0</v>
      </c>
      <c r="GV43" s="29" t="str">
        <f>TEXT(GU43,"0.0")</f>
        <v>0.0</v>
      </c>
      <c r="GW43" s="71">
        <v>2</v>
      </c>
      <c r="GX43" s="203"/>
      <c r="GY43" s="85">
        <f>DX43+EI43+FE43+ET43+FP43+GA43+GL43+GW43</f>
        <v>20</v>
      </c>
      <c r="GZ43" s="86">
        <f>(DS43*DX43+ED43*EI43+EZ43*FE43+EO43*ET43+FK43*FP43+FV43*GA43+GG43*GL43+GR43*GW43)/GY43</f>
        <v>0</v>
      </c>
      <c r="HA43" s="124" t="str">
        <f>TEXT(GZ43,"0.00")</f>
        <v>0.00</v>
      </c>
      <c r="HB43" s="86">
        <f>(DV43*DX43+EG43*EI43+FC43*FE43+ER43*ET43+FN43*FP43+FY43*GA43+GJ43*GL43+GU43*GW43)/GY43</f>
        <v>0</v>
      </c>
      <c r="HC43" s="124" t="str">
        <f>TEXT(HB43,"0.00")</f>
        <v>0.00</v>
      </c>
      <c r="HD43" s="52" t="str">
        <f>IF(AND(HB43&lt;1),"Cảnh báo KQHT","Lên lớp")</f>
        <v>Cảnh báo KQHT</v>
      </c>
      <c r="HE43" s="52">
        <f>DY43+EJ43+GX43+GM43+GB43+FQ43+EU43+FF43</f>
        <v>0</v>
      </c>
      <c r="HF43" s="86" t="e">
        <f>(DS43*DY43+ED43*EJ43+EZ43*FF43+EO43*EU43+FK43*FQ43+FV43*GB43+GG43*GM43+GR43*GX43)/HE43</f>
        <v>#DIV/0!</v>
      </c>
      <c r="HG43" s="127" t="e">
        <f>TEXT(HF43,"0.00")</f>
        <v>#DIV/0!</v>
      </c>
      <c r="HH43" s="86" t="e">
        <f>(DV43*DY43+EG43*EJ43+FC43*FF43+ER43*EU43+FN43*FQ43+FY43*GB43+GJ43*GM43+GU43*GX43)/HE43</f>
        <v>#DIV/0!</v>
      </c>
      <c r="HI43" s="127" t="e">
        <f>TEXT(HH43,"0.00")</f>
        <v>#DIV/0!</v>
      </c>
      <c r="HJ43" s="227">
        <f>GY43+CK43</f>
        <v>37</v>
      </c>
      <c r="HK43" s="58">
        <f>HE43+CQ43</f>
        <v>17</v>
      </c>
      <c r="HL43" s="228" t="e">
        <f>(HF43*HE43+CR43*CQ43)/HK43</f>
        <v>#DIV/0!</v>
      </c>
      <c r="HM43" s="127" t="e">
        <f>TEXT(HL43,"0.00")</f>
        <v>#DIV/0!</v>
      </c>
      <c r="HN43" s="228" t="e">
        <f>(HH43*HE43+CT43*CQ43)/HK43</f>
        <v>#DIV/0!</v>
      </c>
      <c r="HO43" s="127" t="e">
        <f>TEXT(HN43,"0.00")</f>
        <v>#DIV/0!</v>
      </c>
      <c r="HP43" s="52" t="e">
        <f>IF(AND(HN43&lt;1.2),"Cảnh báo KQHT","Lên lớp")</f>
        <v>#DIV/0!</v>
      </c>
      <c r="HQ43" s="58" t="s">
        <v>987</v>
      </c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8"/>
      <c r="LE43" s="8"/>
      <c r="LF43" s="8"/>
      <c r="LG43" s="8"/>
      <c r="LH43" s="8"/>
      <c r="LI43" s="8"/>
      <c r="LJ43" s="8"/>
      <c r="LK43" s="8"/>
      <c r="LL43" s="8"/>
      <c r="LM43" s="85">
        <f>IL43+IW43+JS43+JH43+KD43+KO43+KZ43+LK43</f>
        <v>0</v>
      </c>
      <c r="LN43" s="86" t="e">
        <f>(IG43*IL43+IR43*IW43+JN43*JS43+JC43*JH43+JY43*KD43+KJ43*KO43+KU43*KZ43+LF43*LK43)/LM43</f>
        <v>#DIV/0!</v>
      </c>
      <c r="LO43" s="124" t="e">
        <f>TEXT(LN43,"0.00")</f>
        <v>#DIV/0!</v>
      </c>
      <c r="LP43" s="86" t="e">
        <f>(IJ43*IL43+IU43*IW43+JQ43*JS43+JF43*JH43+KB43*KD43+KM43*KO43+KX43*KZ43+LI43*LK43)/LM43</f>
        <v>#DIV/0!</v>
      </c>
      <c r="LQ43" s="124" t="e">
        <f>TEXT(LP43,"0.00")</f>
        <v>#DIV/0!</v>
      </c>
      <c r="LR43" s="8"/>
      <c r="LS43" s="8"/>
      <c r="LT43" s="8"/>
      <c r="LU43" s="8"/>
      <c r="LV43" s="8"/>
      <c r="LW43" s="8"/>
      <c r="LX43" s="8"/>
      <c r="LY43" s="8"/>
      <c r="LZ43" s="8"/>
      <c r="MA43" s="8"/>
    </row>
    <row r="44" spans="1:339" s="233" customFormat="1" ht="18">
      <c r="A44" s="10">
        <v>32</v>
      </c>
      <c r="B44" s="76" t="s">
        <v>90</v>
      </c>
      <c r="C44" s="77" t="s">
        <v>215</v>
      </c>
      <c r="D44" s="78" t="s">
        <v>191</v>
      </c>
      <c r="E44" s="79" t="s">
        <v>216</v>
      </c>
      <c r="F44" s="241" t="s">
        <v>1047</v>
      </c>
      <c r="G44" s="80" t="s">
        <v>524</v>
      </c>
      <c r="H44" s="50" t="s">
        <v>17</v>
      </c>
      <c r="I44" s="82" t="s">
        <v>529</v>
      </c>
      <c r="J44" s="82" t="s">
        <v>777</v>
      </c>
      <c r="K44" s="12">
        <v>7</v>
      </c>
      <c r="L44" s="28" t="str">
        <f>TEXT(K44,"0.0")</f>
        <v>7.0</v>
      </c>
      <c r="M44" s="32" t="str">
        <f t="shared" si="366"/>
        <v>B</v>
      </c>
      <c r="N44" s="39">
        <f t="shared" si="367"/>
        <v>3</v>
      </c>
      <c r="O44" s="37" t="str">
        <f>TEXT(N44,"0.0")</f>
        <v>3.0</v>
      </c>
      <c r="P44" s="11">
        <v>2</v>
      </c>
      <c r="Q44" s="16">
        <v>5</v>
      </c>
      <c r="R44" s="28" t="str">
        <f>TEXT(Q44,"0.0")</f>
        <v>5.0</v>
      </c>
      <c r="S44" s="32" t="str">
        <f t="shared" si="369"/>
        <v>D+</v>
      </c>
      <c r="T44" s="39">
        <f t="shared" si="370"/>
        <v>1.5</v>
      </c>
      <c r="U44" s="37" t="str">
        <f>TEXT(T44,"0.0")</f>
        <v>1.5</v>
      </c>
      <c r="V44" s="11">
        <v>3</v>
      </c>
      <c r="W44" s="21">
        <v>7.3</v>
      </c>
      <c r="X44" s="24">
        <v>7</v>
      </c>
      <c r="Y44" s="25"/>
      <c r="Z44" s="27">
        <f t="shared" si="372"/>
        <v>7.1</v>
      </c>
      <c r="AA44" s="28">
        <f t="shared" si="373"/>
        <v>7.1</v>
      </c>
      <c r="AB44" s="28" t="str">
        <f>TEXT(AA44,"0.0")</f>
        <v>7.1</v>
      </c>
      <c r="AC44" s="32" t="str">
        <f t="shared" si="374"/>
        <v>B</v>
      </c>
      <c r="AD44" s="30">
        <f t="shared" si="375"/>
        <v>3</v>
      </c>
      <c r="AE44" s="37" t="str">
        <f>TEXT(AD44,"0.0")</f>
        <v>3.0</v>
      </c>
      <c r="AF44" s="64">
        <v>4</v>
      </c>
      <c r="AG44" s="68">
        <v>4</v>
      </c>
      <c r="AH44" s="21">
        <v>5.7</v>
      </c>
      <c r="AI44" s="24">
        <v>7</v>
      </c>
      <c r="AJ44" s="25"/>
      <c r="AK44" s="27">
        <f t="shared" si="376"/>
        <v>6.5</v>
      </c>
      <c r="AL44" s="28">
        <f t="shared" si="377"/>
        <v>6.5</v>
      </c>
      <c r="AM44" s="28" t="str">
        <f>TEXT(AL44,"0.0")</f>
        <v>6.5</v>
      </c>
      <c r="AN44" s="32" t="str">
        <f t="shared" si="378"/>
        <v>C+</v>
      </c>
      <c r="AO44" s="30">
        <f t="shared" si="379"/>
        <v>2.5</v>
      </c>
      <c r="AP44" s="37" t="str">
        <f>TEXT(AO44,"0.0")</f>
        <v>2.5</v>
      </c>
      <c r="AQ44" s="71">
        <v>2</v>
      </c>
      <c r="AR44" s="73">
        <v>2</v>
      </c>
      <c r="AS44" s="21">
        <v>5.5</v>
      </c>
      <c r="AT44" s="24">
        <v>5</v>
      </c>
      <c r="AU44" s="25"/>
      <c r="AV44" s="27">
        <f t="shared" si="380"/>
        <v>5.2</v>
      </c>
      <c r="AW44" s="28">
        <f t="shared" si="381"/>
        <v>5.2</v>
      </c>
      <c r="AX44" s="28" t="str">
        <f>TEXT(AW44,"0.0")</f>
        <v>5.2</v>
      </c>
      <c r="AY44" s="32" t="str">
        <f t="shared" si="382"/>
        <v>D+</v>
      </c>
      <c r="AZ44" s="30">
        <f t="shared" si="383"/>
        <v>1.5</v>
      </c>
      <c r="BA44" s="37" t="str">
        <f>TEXT(AZ44,"0.0")</f>
        <v>1.5</v>
      </c>
      <c r="BB44" s="64">
        <v>3</v>
      </c>
      <c r="BC44" s="68">
        <v>3</v>
      </c>
      <c r="BD44" s="21">
        <v>5.4</v>
      </c>
      <c r="BE44" s="24">
        <v>3</v>
      </c>
      <c r="BF44" s="25"/>
      <c r="BG44" s="27">
        <f t="shared" si="384"/>
        <v>4</v>
      </c>
      <c r="BH44" s="28">
        <f t="shared" si="385"/>
        <v>4</v>
      </c>
      <c r="BI44" s="28" t="str">
        <f>TEXT(BH44,"0.0")</f>
        <v>4.0</v>
      </c>
      <c r="BJ44" s="32" t="str">
        <f t="shared" si="386"/>
        <v>D</v>
      </c>
      <c r="BK44" s="30">
        <f t="shared" si="387"/>
        <v>1</v>
      </c>
      <c r="BL44" s="37" t="str">
        <f>TEXT(BK44,"0.0")</f>
        <v>1.0</v>
      </c>
      <c r="BM44" s="64">
        <v>3</v>
      </c>
      <c r="BN44" s="68">
        <v>3</v>
      </c>
      <c r="BO44" s="21">
        <v>5.6</v>
      </c>
      <c r="BP44" s="24">
        <v>6</v>
      </c>
      <c r="BQ44" s="25"/>
      <c r="BR44" s="27">
        <f t="shared" si="388"/>
        <v>5.8</v>
      </c>
      <c r="BS44" s="28">
        <f t="shared" si="389"/>
        <v>5.8</v>
      </c>
      <c r="BT44" s="28" t="str">
        <f>TEXT(BS44,"0.0")</f>
        <v>5.8</v>
      </c>
      <c r="BU44" s="32" t="str">
        <f t="shared" si="390"/>
        <v>C</v>
      </c>
      <c r="BV44" s="66">
        <f t="shared" si="391"/>
        <v>2</v>
      </c>
      <c r="BW44" s="37" t="str">
        <f>TEXT(BV44,"0.0")</f>
        <v>2.0</v>
      </c>
      <c r="BX44" s="64">
        <v>2</v>
      </c>
      <c r="BY44" s="75">
        <v>2</v>
      </c>
      <c r="BZ44" s="21">
        <v>7</v>
      </c>
      <c r="CA44" s="24">
        <v>6</v>
      </c>
      <c r="CB44" s="25"/>
      <c r="CC44" s="27">
        <f t="shared" si="393"/>
        <v>6.4</v>
      </c>
      <c r="CD44" s="28">
        <f t="shared" si="394"/>
        <v>6.4</v>
      </c>
      <c r="CE44" s="28" t="str">
        <f>TEXT(CD44,"0.0")</f>
        <v>6.4</v>
      </c>
      <c r="CF44" s="32" t="str">
        <f t="shared" si="395"/>
        <v>C</v>
      </c>
      <c r="CG44" s="30">
        <f t="shared" si="396"/>
        <v>2</v>
      </c>
      <c r="CH44" s="37" t="str">
        <f>TEXT(CG44,"0.0")</f>
        <v>2.0</v>
      </c>
      <c r="CI44" s="64">
        <v>3</v>
      </c>
      <c r="CJ44" s="68">
        <v>3</v>
      </c>
      <c r="CK44" s="85">
        <f t="shared" si="397"/>
        <v>17</v>
      </c>
      <c r="CL44" s="86">
        <f t="shared" si="398"/>
        <v>5.8705882352941172</v>
      </c>
      <c r="CM44" s="124" t="str">
        <f>TEXT(CL44,"0.00")</f>
        <v>5.87</v>
      </c>
      <c r="CN44" s="86">
        <f t="shared" si="399"/>
        <v>2.0294117647058822</v>
      </c>
      <c r="CO44" s="124" t="str">
        <f>TEXT(CN44,"0.00")</f>
        <v>2.03</v>
      </c>
      <c r="CP44" s="52" t="str">
        <f t="shared" si="400"/>
        <v>Lên lớp</v>
      </c>
      <c r="CQ44" s="52">
        <f t="shared" si="401"/>
        <v>17</v>
      </c>
      <c r="CR44" s="86">
        <f t="shared" si="402"/>
        <v>5.8705882352941172</v>
      </c>
      <c r="CS44" s="127" t="str">
        <f>TEXT(CR44,"0.00")</f>
        <v>5.87</v>
      </c>
      <c r="CT44" s="86">
        <f t="shared" si="403"/>
        <v>2.0294117647058822</v>
      </c>
      <c r="CU44" s="127" t="str">
        <f>TEXT(CT44,"0.00")</f>
        <v>2.03</v>
      </c>
      <c r="CV44" s="52" t="str">
        <f t="shared" si="404"/>
        <v>Lên lớp</v>
      </c>
      <c r="CW44" s="236">
        <v>6.2</v>
      </c>
      <c r="CX44" s="237">
        <v>0</v>
      </c>
      <c r="CY44" s="52">
        <v>0</v>
      </c>
      <c r="CZ44" s="27">
        <f>ROUND((CW44*0.4+CX44*0.6),1)</f>
        <v>2.5</v>
      </c>
      <c r="DA44" s="28">
        <f>ROUND(MAX((CW44*0.4+CX44*0.6),(CW44*0.4+CY44*0.6)),1)</f>
        <v>2.5</v>
      </c>
      <c r="DB44" s="29" t="str">
        <f>TEXT(DA44,"0.0")</f>
        <v>2.5</v>
      </c>
      <c r="DC44" s="32" t="str">
        <f>IF(DA44&gt;=8.5,"A",IF(DA44&gt;=8,"B+",IF(DA44&gt;=7,"B",IF(DA44&gt;=6.5,"C+",IF(DA44&gt;=5.5,"C",IF(DA44&gt;=5,"D+",IF(DA44&gt;=4,"D","F")))))))</f>
        <v>F</v>
      </c>
      <c r="DD44" s="30">
        <f>IF(DC44="A",4,IF(DC44="B+",3.5,IF(DC44="B",3,IF(DC44="C+",2.5,IF(DC44="C",2,IF(DC44="D+",1.5,IF(DC44="D",1,0)))))))</f>
        <v>0</v>
      </c>
      <c r="DE44" s="29" t="str">
        <f>TEXT(DD44,"0.0")</f>
        <v>0.0</v>
      </c>
      <c r="DF44" s="71"/>
      <c r="DG44" s="203"/>
      <c r="DH44" s="229">
        <v>0</v>
      </c>
      <c r="DI44" s="230"/>
      <c r="DJ44" s="230"/>
      <c r="DK44" s="27">
        <f>ROUND((DH44*0.4+DI44*0.6),1)</f>
        <v>0</v>
      </c>
      <c r="DL44" s="28">
        <f>ROUND(MAX((DH44*0.4+DI44*0.6),(DH44*0.4+DJ44*0.6)),1)</f>
        <v>0</v>
      </c>
      <c r="DM44" s="30" t="str">
        <f>TEXT(DL44,"0.0")</f>
        <v>0.0</v>
      </c>
      <c r="DN44" s="32" t="str">
        <f>IF(DL44&gt;=8.5,"A",IF(DL44&gt;=8,"B+",IF(DL44&gt;=7,"B",IF(DL44&gt;=6.5,"C+",IF(DL44&gt;=5.5,"C",IF(DL44&gt;=5,"D+",IF(DL44&gt;=4,"D","F")))))))</f>
        <v>F</v>
      </c>
      <c r="DO44" s="30">
        <f>IF(DN44="A",4,IF(DN44="B+",3.5,IF(DN44="B",3,IF(DN44="C+",2.5,IF(DN44="C",2,IF(DN44="D+",1.5,IF(DN44="D",1,0)))))))</f>
        <v>0</v>
      </c>
      <c r="DP44" s="30" t="str">
        <f>TEXT(DO44,"0.0")</f>
        <v>0.0</v>
      </c>
      <c r="DQ44" s="71"/>
      <c r="DR44" s="203"/>
      <c r="DS44" s="204">
        <f>(DA44+DL44)/2</f>
        <v>1.25</v>
      </c>
      <c r="DT44" s="30" t="str">
        <f>TEXT(DS44,"0.0")</f>
        <v>1.3</v>
      </c>
      <c r="DU44" s="32" t="str">
        <f>IF(DS44&gt;=8.5,"A",IF(DS44&gt;=8,"B+",IF(DS44&gt;=7,"B",IF(DS44&gt;=6.5,"C+",IF(DS44&gt;=5.5,"C",IF(DS44&gt;=5,"D+",IF(DS44&gt;=4,"D","F")))))))</f>
        <v>F</v>
      </c>
      <c r="DV44" s="30">
        <f>IF(DU44="A",4,IF(DU44="B+",3.5,IF(DU44="B",3,IF(DU44="C+",2.5,IF(DU44="C",2,IF(DU44="D+",1.5,IF(DU44="D",1,0)))))))</f>
        <v>0</v>
      </c>
      <c r="DW44" s="30" t="str">
        <f>TEXT(DV44,"0.0")</f>
        <v>0.0</v>
      </c>
      <c r="DX44" s="71">
        <v>3</v>
      </c>
      <c r="DY44" s="203"/>
      <c r="DZ44" s="232">
        <v>1.1000000000000001</v>
      </c>
      <c r="EA44" s="52"/>
      <c r="EB44" s="52"/>
      <c r="EC44" s="27">
        <f>ROUND((DZ44*0.4+EA44*0.6),1)</f>
        <v>0.4</v>
      </c>
      <c r="ED44" s="28">
        <f>ROUND(MAX((DZ44*0.4+EA44*0.6),(DZ44*0.4+EB44*0.6)),1)</f>
        <v>0.4</v>
      </c>
      <c r="EE44" s="29" t="str">
        <f>TEXT(ED44,"0.0")</f>
        <v>0.4</v>
      </c>
      <c r="EF44" s="32" t="str">
        <f>IF(ED44&gt;=8.5,"A",IF(ED44&gt;=8,"B+",IF(ED44&gt;=7,"B",IF(ED44&gt;=6.5,"C+",IF(ED44&gt;=5.5,"C",IF(ED44&gt;=5,"D+",IF(ED44&gt;=4,"D","F")))))))</f>
        <v>F</v>
      </c>
      <c r="EG44" s="29">
        <f>IF(EF44="A",4,IF(EF44="B+",3.5,IF(EF44="B",3,IF(EF44="C+",2.5,IF(EF44="C",2,IF(EF44="D+",1.5,IF(EF44="D",1,0)))))))</f>
        <v>0</v>
      </c>
      <c r="EH44" s="29" t="str">
        <f>TEXT(EG44,"0.0")</f>
        <v>0.0</v>
      </c>
      <c r="EI44" s="71">
        <v>3</v>
      </c>
      <c r="EJ44" s="203"/>
      <c r="EK44" s="234">
        <v>6.9</v>
      </c>
      <c r="EL44" s="230">
        <v>0</v>
      </c>
      <c r="EM44" s="52">
        <v>0</v>
      </c>
      <c r="EN44" s="27">
        <f>ROUND((EK44*0.4+EL44*0.6),1)</f>
        <v>2.8</v>
      </c>
      <c r="EO44" s="28">
        <f>ROUND(MAX((EK44*0.4+EL44*0.6),(EK44*0.4+EM44*0.6)),1)</f>
        <v>2.8</v>
      </c>
      <c r="EP44" s="29" t="str">
        <f>TEXT(EO44,"0.0")</f>
        <v>2.8</v>
      </c>
      <c r="EQ44" s="32" t="str">
        <f>IF(EO44&gt;=8.5,"A",IF(EO44&gt;=8,"B+",IF(EO44&gt;=7,"B",IF(EO44&gt;=6.5,"C+",IF(EO44&gt;=5.5,"C",IF(EO44&gt;=5,"D+",IF(EO44&gt;=4,"D","F")))))))</f>
        <v>F</v>
      </c>
      <c r="ER44" s="30">
        <f>IF(EQ44="A",4,IF(EQ44="B+",3.5,IF(EQ44="B",3,IF(EQ44="C+",2.5,IF(EQ44="C",2,IF(EQ44="D+",1.5,IF(EQ44="D",1,0)))))))</f>
        <v>0</v>
      </c>
      <c r="ES44" s="29" t="str">
        <f>TEXT(ER44,"0.0")</f>
        <v>0.0</v>
      </c>
      <c r="ET44" s="71">
        <v>3</v>
      </c>
      <c r="EU44" s="203"/>
      <c r="EV44" s="232">
        <v>0</v>
      </c>
      <c r="EW44" s="52"/>
      <c r="EX44" s="52"/>
      <c r="EY44" s="27">
        <f>ROUND((EV44*0.4+EW44*0.6),1)</f>
        <v>0</v>
      </c>
      <c r="EZ44" s="28">
        <f>ROUND(MAX((EV44*0.4+EW44*0.6),(EV44*0.4+EX44*0.6)),1)</f>
        <v>0</v>
      </c>
      <c r="FA44" s="29" t="str">
        <f>TEXT(EZ44,"0.0")</f>
        <v>0.0</v>
      </c>
      <c r="FB44" s="32" t="str">
        <f>IF(EZ44&gt;=8.5,"A",IF(EZ44&gt;=8,"B+",IF(EZ44&gt;=7,"B",IF(EZ44&gt;=6.5,"C+",IF(EZ44&gt;=5.5,"C",IF(EZ44&gt;=5,"D+",IF(EZ44&gt;=4,"D","F")))))))</f>
        <v>F</v>
      </c>
      <c r="FC44" s="30">
        <f>IF(FB44="A",4,IF(FB44="B+",3.5,IF(FB44="B",3,IF(FB44="C+",2.5,IF(FB44="C",2,IF(FB44="D+",1.5,IF(FB44="D",1,0)))))))</f>
        <v>0</v>
      </c>
      <c r="FD44" s="29" t="str">
        <f>TEXT(FC44,"0.0")</f>
        <v>0.0</v>
      </c>
      <c r="FE44" s="71">
        <v>2</v>
      </c>
      <c r="FF44" s="203"/>
      <c r="FG44" s="235">
        <v>0</v>
      </c>
      <c r="FH44" s="188"/>
      <c r="FI44" s="188"/>
      <c r="FJ44" s="27">
        <f>ROUND((FG44*0.4+FH44*0.6),1)</f>
        <v>0</v>
      </c>
      <c r="FK44" s="28">
        <f>ROUND(MAX((FG44*0.4+FH44*0.6),(FG44*0.4+FI44*0.6)),1)</f>
        <v>0</v>
      </c>
      <c r="FL44" s="29" t="str">
        <f>TEXT(FK44,"0.0")</f>
        <v>0.0</v>
      </c>
      <c r="FM44" s="32" t="str">
        <f>IF(FK44&gt;=8.5,"A",IF(FK44&gt;=8,"B+",IF(FK44&gt;=7,"B",IF(FK44&gt;=6.5,"C+",IF(FK44&gt;=5.5,"C",IF(FK44&gt;=5,"D+",IF(FK44&gt;=4,"D","F")))))))</f>
        <v>F</v>
      </c>
      <c r="FN44" s="30">
        <f>IF(FM44="A",4,IF(FM44="B+",3.5,IF(FM44="B",3,IF(FM44="C+",2.5,IF(FM44="C",2,IF(FM44="D+",1.5,IF(FM44="D",1,0)))))))</f>
        <v>0</v>
      </c>
      <c r="FO44" s="29" t="str">
        <f>TEXT(FN44,"0.0")</f>
        <v>0.0</v>
      </c>
      <c r="FP44" s="71">
        <v>3</v>
      </c>
      <c r="FQ44" s="203"/>
      <c r="FR44" s="229">
        <v>0</v>
      </c>
      <c r="FS44" s="52"/>
      <c r="FT44" s="52"/>
      <c r="FU44" s="27">
        <f>ROUND((FR44*0.4+FS44*0.6),1)</f>
        <v>0</v>
      </c>
      <c r="FV44" s="28">
        <f>ROUND(MAX((FR44*0.4+FS44*0.6),(FR44*0.4+FT44*0.6)),1)</f>
        <v>0</v>
      </c>
      <c r="FW44" s="29" t="str">
        <f>TEXT(FV44,"0.0")</f>
        <v>0.0</v>
      </c>
      <c r="FX44" s="32" t="str">
        <f>IF(FV44&gt;=8.5,"A",IF(FV44&gt;=8,"B+",IF(FV44&gt;=7,"B",IF(FV44&gt;=6.5,"C+",IF(FV44&gt;=5.5,"C",IF(FV44&gt;=5,"D+",IF(FV44&gt;=4,"D","F")))))))</f>
        <v>F</v>
      </c>
      <c r="FY44" s="30">
        <f>IF(FX44="A",4,IF(FX44="B+",3.5,IF(FX44="B",3,IF(FX44="C+",2.5,IF(FX44="C",2,IF(FX44="D+",1.5,IF(FX44="D",1,0)))))))</f>
        <v>0</v>
      </c>
      <c r="FZ44" s="29" t="str">
        <f>TEXT(FY44,"0.0")</f>
        <v>0.0</v>
      </c>
      <c r="GA44" s="71">
        <v>2</v>
      </c>
      <c r="GB44" s="203"/>
      <c r="GC44" s="232">
        <v>0</v>
      </c>
      <c r="GD44" s="52"/>
      <c r="GE44" s="52"/>
      <c r="GF44" s="27">
        <f>ROUND((GC44*0.4+GD44*0.6),1)</f>
        <v>0</v>
      </c>
      <c r="GG44" s="28">
        <f>ROUND(MAX((GC44*0.4+GD44*0.6),(GC44*0.4+GE44*0.6)),1)</f>
        <v>0</v>
      </c>
      <c r="GH44" s="29" t="str">
        <f>TEXT(GG44,"0.0")</f>
        <v>0.0</v>
      </c>
      <c r="GI44" s="32" t="str">
        <f>IF(GG44&gt;=8.5,"A",IF(GG44&gt;=8,"B+",IF(GG44&gt;=7,"B",IF(GG44&gt;=6.5,"C+",IF(GG44&gt;=5.5,"C",IF(GG44&gt;=5,"D+",IF(GG44&gt;=4,"D","F")))))))</f>
        <v>F</v>
      </c>
      <c r="GJ44" s="30">
        <f>IF(GI44="A",4,IF(GI44="B+",3.5,IF(GI44="B",3,IF(GI44="C+",2.5,IF(GI44="C",2,IF(GI44="D+",1.5,IF(GI44="D",1,0)))))))</f>
        <v>0</v>
      </c>
      <c r="GK44" s="29" t="str">
        <f>TEXT(GJ44,"0.0")</f>
        <v>0.0</v>
      </c>
      <c r="GL44" s="71">
        <v>2</v>
      </c>
      <c r="GM44" s="203"/>
      <c r="GN44" s="235">
        <v>0</v>
      </c>
      <c r="GO44" s="188"/>
      <c r="GP44" s="188"/>
      <c r="GQ44" s="27">
        <f>ROUND((GN44*0.4+GO44*0.6),1)</f>
        <v>0</v>
      </c>
      <c r="GR44" s="28">
        <f>ROUND(MAX((GN44*0.4+GO44*0.6),(GN44*0.4+GP44*0.6)),1)</f>
        <v>0</v>
      </c>
      <c r="GS44" s="30" t="str">
        <f>TEXT(GR44,"0,0")</f>
        <v>00</v>
      </c>
      <c r="GT44" s="32" t="str">
        <f>IF(GR44&gt;=8.5,"A",IF(GR44&gt;=8,"B+",IF(GR44&gt;=7,"B",IF(GR44&gt;=6.5,"C+",IF(GR44&gt;=5.5,"C",IF(GR44&gt;=5,"D+",IF(GR44&gt;=4,"D","F")))))))</f>
        <v>F</v>
      </c>
      <c r="GU44" s="30">
        <f>IF(GT44="A",4,IF(GT44="B+",3.5,IF(GT44="B",3,IF(GT44="C+",2.5,IF(GT44="C",2,IF(GT44="D+",1.5,IF(GT44="D",1,0)))))))</f>
        <v>0</v>
      </c>
      <c r="GV44" s="29" t="str">
        <f>TEXT(GU44,"0.0")</f>
        <v>0.0</v>
      </c>
      <c r="GW44" s="71">
        <v>2</v>
      </c>
      <c r="GX44" s="203"/>
      <c r="GY44" s="85">
        <f>DX44+EI44+FE44+ET44+FP44+GA44+GL44+GW44</f>
        <v>20</v>
      </c>
      <c r="GZ44" s="86">
        <f>(DS44*DX44+ED44*EI44+EZ44*FE44+EO44*ET44+FK44*FP44+FV44*GA44+GG44*GL44+GR44*GW44)/GY44</f>
        <v>0.66749999999999987</v>
      </c>
      <c r="HA44" s="124" t="str">
        <f>TEXT(GZ44,"0.00")</f>
        <v>0.67</v>
      </c>
      <c r="HB44" s="86">
        <f>(DV44*DX44+EG44*EI44+FC44*FE44+ER44*ET44+FN44*FP44+FY44*GA44+GJ44*GL44+GU44*GW44)/GY44</f>
        <v>0</v>
      </c>
      <c r="HC44" s="124" t="str">
        <f>TEXT(HB44,"0.00")</f>
        <v>0.00</v>
      </c>
      <c r="HD44" s="52" t="str">
        <f>IF(AND(HB44&lt;1),"Cảnh báo KQHT","Lên lớp")</f>
        <v>Cảnh báo KQHT</v>
      </c>
      <c r="HE44" s="52">
        <f>DY44+EJ44+GX44+GM44+GB44+FQ44+EU44+FF44</f>
        <v>0</v>
      </c>
      <c r="HF44" s="86" t="e">
        <f>(DS44*DY44+ED44*EJ44+EZ44*FF44+EO44*EU44+FK44*FQ44+FV44*GB44+GG44*GM44+GR44*GX44)/HE44</f>
        <v>#DIV/0!</v>
      </c>
      <c r="HG44" s="127" t="e">
        <f>TEXT(HF44,"0.00")</f>
        <v>#DIV/0!</v>
      </c>
      <c r="HH44" s="86" t="e">
        <f>(DV44*DY44+EG44*EJ44+FC44*FF44+ER44*EU44+FN44*FQ44+FY44*GB44+GJ44*GM44+GU44*GX44)/HE44</f>
        <v>#DIV/0!</v>
      </c>
      <c r="HI44" s="127" t="e">
        <f>TEXT(HH44,"0.00")</f>
        <v>#DIV/0!</v>
      </c>
      <c r="HJ44" s="227">
        <f>GY44+CK44</f>
        <v>37</v>
      </c>
      <c r="HK44" s="58">
        <f>HE44+CQ44</f>
        <v>17</v>
      </c>
      <c r="HL44" s="228" t="e">
        <f>(HF44*HE44+CR44*CQ44)/HK44</f>
        <v>#DIV/0!</v>
      </c>
      <c r="HM44" s="127" t="e">
        <f>TEXT(HL44,"0.00")</f>
        <v>#DIV/0!</v>
      </c>
      <c r="HN44" s="228" t="e">
        <f>(HH44*HE44+CT44*CQ44)/HK44</f>
        <v>#DIV/0!</v>
      </c>
      <c r="HO44" s="127" t="e">
        <f>TEXT(HN44,"0.00")</f>
        <v>#DIV/0!</v>
      </c>
      <c r="HP44" s="52" t="e">
        <f>IF(AND(HN44&lt;1.2),"Cảnh báo KQHT","Lên lớp")</f>
        <v>#DIV/0!</v>
      </c>
      <c r="HQ44" s="58" t="s">
        <v>987</v>
      </c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/>
      <c r="KO44" s="8"/>
      <c r="KP44" s="8"/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  <c r="LC44" s="8"/>
      <c r="LD44" s="8"/>
      <c r="LE44" s="8"/>
      <c r="LF44" s="8"/>
      <c r="LG44" s="8"/>
      <c r="LH44" s="8"/>
      <c r="LI44" s="8"/>
      <c r="LJ44" s="8"/>
      <c r="LK44" s="8"/>
      <c r="LL44" s="8"/>
      <c r="LM44" s="85">
        <f>IL44+IW44+JS44+JH44+KD44+KO44+KZ44+LK44</f>
        <v>0</v>
      </c>
      <c r="LN44" s="86" t="e">
        <f>(IG44*IL44+IR44*IW44+JN44*JS44+JC44*JH44+JY44*KD44+KJ44*KO44+KU44*KZ44+LF44*LK44)/LM44</f>
        <v>#DIV/0!</v>
      </c>
      <c r="LO44" s="124" t="e">
        <f>TEXT(LN44,"0.00")</f>
        <v>#DIV/0!</v>
      </c>
      <c r="LP44" s="86" t="e">
        <f>(IJ44*IL44+IU44*IW44+JQ44*JS44+JF44*JH44+KB44*KD44+KM44*KO44+KX44*KZ44+LI44*LK44)/LM44</f>
        <v>#DIV/0!</v>
      </c>
      <c r="LQ44" s="124" t="e">
        <f>TEXT(LP44,"0.00")</f>
        <v>#DIV/0!</v>
      </c>
      <c r="LR44" s="8"/>
      <c r="LS44" s="8"/>
      <c r="LT44" s="8"/>
      <c r="LU44" s="8"/>
      <c r="LV44" s="8"/>
      <c r="LW44" s="8"/>
      <c r="LX44" s="8"/>
      <c r="LY44" s="8"/>
      <c r="LZ44" s="8"/>
      <c r="MA44" s="8"/>
    </row>
    <row r="45" spans="1:339" s="233" customFormat="1" ht="18">
      <c r="A45" s="10">
        <v>11</v>
      </c>
      <c r="B45" s="76" t="s">
        <v>90</v>
      </c>
      <c r="C45" s="77" t="s">
        <v>154</v>
      </c>
      <c r="D45" s="78" t="s">
        <v>155</v>
      </c>
      <c r="E45" s="79" t="s">
        <v>156</v>
      </c>
      <c r="F45" s="50" t="s">
        <v>1046</v>
      </c>
      <c r="G45" s="80" t="s">
        <v>501</v>
      </c>
      <c r="H45" s="50" t="s">
        <v>17</v>
      </c>
      <c r="I45" s="82" t="s">
        <v>535</v>
      </c>
      <c r="J45" s="82" t="s">
        <v>785</v>
      </c>
      <c r="K45" s="113"/>
      <c r="L45" s="28" t="str">
        <f>TEXT(K45,"0.0")</f>
        <v>0.0</v>
      </c>
      <c r="M45" s="32" t="str">
        <f t="shared" si="366"/>
        <v>F</v>
      </c>
      <c r="N45" s="39">
        <f t="shared" si="367"/>
        <v>0</v>
      </c>
      <c r="O45" s="37" t="str">
        <f>TEXT(N45,"0.0")</f>
        <v>0.0</v>
      </c>
      <c r="P45" s="11"/>
      <c r="Q45" s="16">
        <v>7</v>
      </c>
      <c r="R45" s="28" t="str">
        <f>TEXT(Q45,"0.0")</f>
        <v>7.0</v>
      </c>
      <c r="S45" s="32" t="str">
        <f t="shared" si="369"/>
        <v>B</v>
      </c>
      <c r="T45" s="39">
        <f t="shared" si="370"/>
        <v>3</v>
      </c>
      <c r="U45" s="37" t="str">
        <f>TEXT(T45,"0.0")</f>
        <v>3.0</v>
      </c>
      <c r="V45" s="11">
        <v>3</v>
      </c>
      <c r="W45" s="21">
        <v>5.3</v>
      </c>
      <c r="X45" s="24">
        <v>2</v>
      </c>
      <c r="Y45" s="25"/>
      <c r="Z45" s="27">
        <f t="shared" si="372"/>
        <v>3.3</v>
      </c>
      <c r="AA45" s="28">
        <f t="shared" si="373"/>
        <v>3.3</v>
      </c>
      <c r="AB45" s="28" t="str">
        <f>TEXT(AA45,"0.0")</f>
        <v>3.3</v>
      </c>
      <c r="AC45" s="32" t="str">
        <f t="shared" si="374"/>
        <v>F</v>
      </c>
      <c r="AD45" s="30">
        <f t="shared" si="375"/>
        <v>0</v>
      </c>
      <c r="AE45" s="37" t="str">
        <f>TEXT(AD45,"0.0")</f>
        <v>0.0</v>
      </c>
      <c r="AF45" s="64">
        <v>4</v>
      </c>
      <c r="AG45" s="68"/>
      <c r="AH45" s="96">
        <v>1.7</v>
      </c>
      <c r="AI45" s="24"/>
      <c r="AJ45" s="25"/>
      <c r="AK45" s="27">
        <f t="shared" si="376"/>
        <v>0.7</v>
      </c>
      <c r="AL45" s="28">
        <f t="shared" si="377"/>
        <v>0.7</v>
      </c>
      <c r="AM45" s="28" t="str">
        <f>TEXT(AL45,"0.0")</f>
        <v>0.7</v>
      </c>
      <c r="AN45" s="32" t="str">
        <f t="shared" si="378"/>
        <v>F</v>
      </c>
      <c r="AO45" s="30">
        <f t="shared" si="379"/>
        <v>0</v>
      </c>
      <c r="AP45" s="37" t="str">
        <f>TEXT(AO45,"0.0")</f>
        <v>0.0</v>
      </c>
      <c r="AQ45" s="71">
        <v>2</v>
      </c>
      <c r="AR45" s="73"/>
      <c r="AS45" s="21">
        <v>5</v>
      </c>
      <c r="AT45" s="24">
        <v>5</v>
      </c>
      <c r="AU45" s="25"/>
      <c r="AV45" s="27">
        <f t="shared" si="380"/>
        <v>5</v>
      </c>
      <c r="AW45" s="28">
        <f t="shared" si="381"/>
        <v>5</v>
      </c>
      <c r="AX45" s="28" t="str">
        <f>TEXT(AW45,"0.0")</f>
        <v>5.0</v>
      </c>
      <c r="AY45" s="32" t="str">
        <f t="shared" si="382"/>
        <v>D+</v>
      </c>
      <c r="AZ45" s="30">
        <f t="shared" si="383"/>
        <v>1.5</v>
      </c>
      <c r="BA45" s="37" t="str">
        <f>TEXT(AZ45,"0.0")</f>
        <v>1.5</v>
      </c>
      <c r="BB45" s="64">
        <v>3</v>
      </c>
      <c r="BC45" s="68">
        <v>3</v>
      </c>
      <c r="BD45" s="96">
        <v>0.8</v>
      </c>
      <c r="BE45" s="106"/>
      <c r="BF45" s="25"/>
      <c r="BG45" s="27">
        <f t="shared" si="384"/>
        <v>0.3</v>
      </c>
      <c r="BH45" s="28">
        <f t="shared" si="385"/>
        <v>0.3</v>
      </c>
      <c r="BI45" s="28" t="str">
        <f>TEXT(BH45,"0.0")</f>
        <v>0.3</v>
      </c>
      <c r="BJ45" s="32" t="str">
        <f t="shared" si="386"/>
        <v>F</v>
      </c>
      <c r="BK45" s="30">
        <f t="shared" si="387"/>
        <v>0</v>
      </c>
      <c r="BL45" s="37" t="str">
        <f>TEXT(BK45,"0.0")</f>
        <v>0.0</v>
      </c>
      <c r="BM45" s="64">
        <v>3</v>
      </c>
      <c r="BN45" s="68"/>
      <c r="BO45" s="96">
        <v>1.8</v>
      </c>
      <c r="BP45" s="106"/>
      <c r="BQ45" s="25"/>
      <c r="BR45" s="27">
        <f t="shared" si="388"/>
        <v>0.7</v>
      </c>
      <c r="BS45" s="28">
        <f t="shared" si="389"/>
        <v>0.7</v>
      </c>
      <c r="BT45" s="28" t="str">
        <f>TEXT(BS45,"0.0")</f>
        <v>0.7</v>
      </c>
      <c r="BU45" s="32" t="str">
        <f t="shared" si="390"/>
        <v>F</v>
      </c>
      <c r="BV45" s="66">
        <f t="shared" si="391"/>
        <v>0</v>
      </c>
      <c r="BW45" s="37" t="str">
        <f>TEXT(BV45,"0.0")</f>
        <v>0.0</v>
      </c>
      <c r="BX45" s="64">
        <v>2</v>
      </c>
      <c r="BY45" s="75"/>
      <c r="BZ45" s="110">
        <v>6</v>
      </c>
      <c r="CA45" s="94"/>
      <c r="CB45" s="128">
        <v>6</v>
      </c>
      <c r="CC45" s="27">
        <f t="shared" si="393"/>
        <v>2.4</v>
      </c>
      <c r="CD45" s="28">
        <f t="shared" si="394"/>
        <v>6</v>
      </c>
      <c r="CE45" s="28" t="str">
        <f>TEXT(CD45,"0.0")</f>
        <v>6.0</v>
      </c>
      <c r="CF45" s="32" t="str">
        <f t="shared" si="395"/>
        <v>C</v>
      </c>
      <c r="CG45" s="30">
        <f t="shared" si="396"/>
        <v>2</v>
      </c>
      <c r="CH45" s="37" t="str">
        <f>TEXT(CG45,"0.0")</f>
        <v>2.0</v>
      </c>
      <c r="CI45" s="64">
        <v>3</v>
      </c>
      <c r="CJ45" s="68">
        <v>3</v>
      </c>
      <c r="CK45" s="85">
        <f t="shared" si="397"/>
        <v>17</v>
      </c>
      <c r="CL45" s="86">
        <f t="shared" si="398"/>
        <v>2.9352941176470586</v>
      </c>
      <c r="CM45" s="124" t="str">
        <f>TEXT(CL45,"0.00")</f>
        <v>2.94</v>
      </c>
      <c r="CN45" s="86">
        <f t="shared" si="399"/>
        <v>0.61764705882352944</v>
      </c>
      <c r="CO45" s="124" t="str">
        <f>TEXT(CN45,"0.00")</f>
        <v>0.62</v>
      </c>
      <c r="CP45" s="52" t="str">
        <f t="shared" si="400"/>
        <v>Cảnh báo KQHT</v>
      </c>
      <c r="CQ45" s="52">
        <f t="shared" si="401"/>
        <v>6</v>
      </c>
      <c r="CR45" s="86">
        <f t="shared" si="402"/>
        <v>5.5</v>
      </c>
      <c r="CS45" s="127" t="str">
        <f>TEXT(CR45,"0.00")</f>
        <v>5.50</v>
      </c>
      <c r="CT45" s="86">
        <f t="shared" si="403"/>
        <v>1.75</v>
      </c>
      <c r="CU45" s="127" t="str">
        <f>TEXT(CT45,"0.00")</f>
        <v>1.75</v>
      </c>
      <c r="CV45" s="52" t="str">
        <f t="shared" si="404"/>
        <v>Lên lớp</v>
      </c>
      <c r="CW45" s="232">
        <v>5</v>
      </c>
      <c r="CX45" s="52">
        <v>5</v>
      </c>
      <c r="CY45" s="52"/>
      <c r="CZ45" s="27">
        <f>ROUND((CW45*0.4+CX45*0.6),1)</f>
        <v>5</v>
      </c>
      <c r="DA45" s="28">
        <f>ROUND(MAX((CW45*0.4+CX45*0.6),(CW45*0.4+CY45*0.6)),1)</f>
        <v>5</v>
      </c>
      <c r="DB45" s="29" t="str">
        <f>TEXT(DA45,"0.0")</f>
        <v>5.0</v>
      </c>
      <c r="DC45" s="32" t="str">
        <f>IF(DA45&gt;=8.5,"A",IF(DA45&gt;=8,"B+",IF(DA45&gt;=7,"B",IF(DA45&gt;=6.5,"C+",IF(DA45&gt;=5.5,"C",IF(DA45&gt;=5,"D+",IF(DA45&gt;=4,"D","F")))))))</f>
        <v>D+</v>
      </c>
      <c r="DD45" s="30">
        <f>IF(DC45="A",4,IF(DC45="B+",3.5,IF(DC45="B",3,IF(DC45="C+",2.5,IF(DC45="C",2,IF(DC45="D+",1.5,IF(DC45="D",1,0)))))))</f>
        <v>1.5</v>
      </c>
      <c r="DE45" s="29" t="str">
        <f>TEXT(DD45,"0.0")</f>
        <v>1.5</v>
      </c>
      <c r="DF45" s="71"/>
      <c r="DG45" s="203"/>
      <c r="DH45" s="229">
        <v>0</v>
      </c>
      <c r="DI45" s="230"/>
      <c r="DJ45" s="230"/>
      <c r="DK45" s="27">
        <f>ROUND((DH45*0.4+DI45*0.6),1)</f>
        <v>0</v>
      </c>
      <c r="DL45" s="28">
        <f>ROUND(MAX((DH45*0.4+DI45*0.6),(DH45*0.4+DJ45*0.6)),1)</f>
        <v>0</v>
      </c>
      <c r="DM45" s="30" t="str">
        <f>TEXT(DL45,"0.0")</f>
        <v>0.0</v>
      </c>
      <c r="DN45" s="32" t="str">
        <f>IF(DL45&gt;=8.5,"A",IF(DL45&gt;=8,"B+",IF(DL45&gt;=7,"B",IF(DL45&gt;=6.5,"C+",IF(DL45&gt;=5.5,"C",IF(DL45&gt;=5,"D+",IF(DL45&gt;=4,"D","F")))))))</f>
        <v>F</v>
      </c>
      <c r="DO45" s="30">
        <f>IF(DN45="A",4,IF(DN45="B+",3.5,IF(DN45="B",3,IF(DN45="C+",2.5,IF(DN45="C",2,IF(DN45="D+",1.5,IF(DN45="D",1,0)))))))</f>
        <v>0</v>
      </c>
      <c r="DP45" s="30" t="str">
        <f>TEXT(DO45,"0.0")</f>
        <v>0.0</v>
      </c>
      <c r="DQ45" s="71"/>
      <c r="DR45" s="203"/>
      <c r="DS45" s="204">
        <f>(DA45+DL45)/2</f>
        <v>2.5</v>
      </c>
      <c r="DT45" s="30" t="str">
        <f>TEXT(DS45,"0.0")</f>
        <v>2.5</v>
      </c>
      <c r="DU45" s="32" t="str">
        <f>IF(DS45&gt;=8.5,"A",IF(DS45&gt;=8,"B+",IF(DS45&gt;=7,"B",IF(DS45&gt;=6.5,"C+",IF(DS45&gt;=5.5,"C",IF(DS45&gt;=5,"D+",IF(DS45&gt;=4,"D","F")))))))</f>
        <v>F</v>
      </c>
      <c r="DV45" s="30">
        <f>IF(DU45="A",4,IF(DU45="B+",3.5,IF(DU45="B",3,IF(DU45="C+",2.5,IF(DU45="C",2,IF(DU45="D+",1.5,IF(DU45="D",1,0)))))))</f>
        <v>0</v>
      </c>
      <c r="DW45" s="30" t="str">
        <f>TEXT(DV45,"0.0")</f>
        <v>0.0</v>
      </c>
      <c r="DX45" s="71">
        <v>3</v>
      </c>
      <c r="DY45" s="203"/>
      <c r="DZ45" s="232">
        <v>5</v>
      </c>
      <c r="EA45" s="52">
        <v>1</v>
      </c>
      <c r="EB45" s="52">
        <v>2</v>
      </c>
      <c r="EC45" s="27">
        <f>ROUND((DZ45*0.4+EA45*0.6),1)</f>
        <v>2.6</v>
      </c>
      <c r="ED45" s="28">
        <f>ROUND(MAX((DZ45*0.4+EA45*0.6),(DZ45*0.4+EB45*0.6)),1)</f>
        <v>3.2</v>
      </c>
      <c r="EE45" s="29" t="str">
        <f>TEXT(ED45,"0.0")</f>
        <v>3.2</v>
      </c>
      <c r="EF45" s="32" t="str">
        <f>IF(ED45&gt;=8.5,"A",IF(ED45&gt;=8,"B+",IF(ED45&gt;=7,"B",IF(ED45&gt;=6.5,"C+",IF(ED45&gt;=5.5,"C",IF(ED45&gt;=5,"D+",IF(ED45&gt;=4,"D","F")))))))</f>
        <v>F</v>
      </c>
      <c r="EG45" s="29">
        <f>IF(EF45="A",4,IF(EF45="B+",3.5,IF(EF45="B",3,IF(EF45="C+",2.5,IF(EF45="C",2,IF(EF45="D+",1.5,IF(EF45="D",1,0)))))))</f>
        <v>0</v>
      </c>
      <c r="EH45" s="29" t="str">
        <f>TEXT(EG45,"0.0")</f>
        <v>0.0</v>
      </c>
      <c r="EI45" s="71">
        <v>3</v>
      </c>
      <c r="EJ45" s="203"/>
      <c r="EK45" s="232">
        <v>5.6</v>
      </c>
      <c r="EL45" s="52">
        <v>3</v>
      </c>
      <c r="EM45" s="52"/>
      <c r="EN45" s="27">
        <f>ROUND((EK45*0.4+EL45*0.6),1)</f>
        <v>4</v>
      </c>
      <c r="EO45" s="28">
        <f>ROUND(MAX((EK45*0.4+EL45*0.6),(EK45*0.4+EM45*0.6)),1)</f>
        <v>4</v>
      </c>
      <c r="EP45" s="29" t="str">
        <f>TEXT(EO45,"0.0")</f>
        <v>4.0</v>
      </c>
      <c r="EQ45" s="32" t="str">
        <f>IF(EO45&gt;=8.5,"A",IF(EO45&gt;=8,"B+",IF(EO45&gt;=7,"B",IF(EO45&gt;=6.5,"C+",IF(EO45&gt;=5.5,"C",IF(EO45&gt;=5,"D+",IF(EO45&gt;=4,"D","F")))))))</f>
        <v>D</v>
      </c>
      <c r="ER45" s="30">
        <f>IF(EQ45="A",4,IF(EQ45="B+",3.5,IF(EQ45="B",3,IF(EQ45="C+",2.5,IF(EQ45="C",2,IF(EQ45="D+",1.5,IF(EQ45="D",1,0)))))))</f>
        <v>1</v>
      </c>
      <c r="ES45" s="29" t="str">
        <f>TEXT(ER45,"0.0")</f>
        <v>1.0</v>
      </c>
      <c r="ET45" s="71">
        <v>3</v>
      </c>
      <c r="EU45" s="203">
        <v>3</v>
      </c>
      <c r="EV45" s="232">
        <v>0</v>
      </c>
      <c r="EW45" s="52"/>
      <c r="EX45" s="52"/>
      <c r="EY45" s="27">
        <f>ROUND((EV45*0.4+EW45*0.6),1)</f>
        <v>0</v>
      </c>
      <c r="EZ45" s="28">
        <f>ROUND(MAX((EV45*0.4+EW45*0.6),(EV45*0.4+EX45*0.6)),1)</f>
        <v>0</v>
      </c>
      <c r="FA45" s="29" t="str">
        <f>TEXT(EZ45,"0.0")</f>
        <v>0.0</v>
      </c>
      <c r="FB45" s="32" t="str">
        <f>IF(EZ45&gt;=8.5,"A",IF(EZ45&gt;=8,"B+",IF(EZ45&gt;=7,"B",IF(EZ45&gt;=6.5,"C+",IF(EZ45&gt;=5.5,"C",IF(EZ45&gt;=5,"D+",IF(EZ45&gt;=4,"D","F")))))))</f>
        <v>F</v>
      </c>
      <c r="FC45" s="30">
        <f>IF(FB45="A",4,IF(FB45="B+",3.5,IF(FB45="B",3,IF(FB45="C+",2.5,IF(FB45="C",2,IF(FB45="D+",1.5,IF(FB45="D",1,0)))))))</f>
        <v>0</v>
      </c>
      <c r="FD45" s="29" t="str">
        <f>TEXT(FC45,"0.0")</f>
        <v>0.0</v>
      </c>
      <c r="FE45" s="71">
        <v>2</v>
      </c>
      <c r="FF45" s="203"/>
      <c r="FG45" s="234">
        <v>5.9</v>
      </c>
      <c r="FH45" s="230"/>
      <c r="FI45" s="230">
        <v>1</v>
      </c>
      <c r="FJ45" s="27">
        <f>ROUND((FG45*0.4+FH45*0.6),1)</f>
        <v>2.4</v>
      </c>
      <c r="FK45" s="28">
        <f>ROUND(MAX((FG45*0.4+FH45*0.6),(FG45*0.4+FI45*0.6)),1)</f>
        <v>3</v>
      </c>
      <c r="FL45" s="29" t="str">
        <f>TEXT(FK45,"0.0")</f>
        <v>3.0</v>
      </c>
      <c r="FM45" s="32" t="str">
        <f>IF(FK45&gt;=8.5,"A",IF(FK45&gt;=8,"B+",IF(FK45&gt;=7,"B",IF(FK45&gt;=6.5,"C+",IF(FK45&gt;=5.5,"C",IF(FK45&gt;=5,"D+",IF(FK45&gt;=4,"D","F")))))))</f>
        <v>F</v>
      </c>
      <c r="FN45" s="30">
        <f>IF(FM45="A",4,IF(FM45="B+",3.5,IF(FM45="B",3,IF(FM45="C+",2.5,IF(FM45="C",2,IF(FM45="D+",1.5,IF(FM45="D",1,0)))))))</f>
        <v>0</v>
      </c>
      <c r="FO45" s="29" t="str">
        <f>TEXT(FN45,"0.0")</f>
        <v>0.0</v>
      </c>
      <c r="FP45" s="71">
        <v>3</v>
      </c>
      <c r="FQ45" s="203"/>
      <c r="FR45" s="229">
        <v>7</v>
      </c>
      <c r="FS45" s="52">
        <v>8</v>
      </c>
      <c r="FT45" s="52"/>
      <c r="FU45" s="27">
        <f>ROUND((FR45*0.4+FS45*0.6),1)</f>
        <v>7.6</v>
      </c>
      <c r="FV45" s="28">
        <f>ROUND(MAX((FR45*0.4+FS45*0.6),(FR45*0.4+FT45*0.6)),1)</f>
        <v>7.6</v>
      </c>
      <c r="FW45" s="29" t="str">
        <f>TEXT(FV45,"0.0")</f>
        <v>7.6</v>
      </c>
      <c r="FX45" s="32" t="str">
        <f>IF(FV45&gt;=8.5,"A",IF(FV45&gt;=8,"B+",IF(FV45&gt;=7,"B",IF(FV45&gt;=6.5,"C+",IF(FV45&gt;=5.5,"C",IF(FV45&gt;=5,"D+",IF(FV45&gt;=4,"D","F")))))))</f>
        <v>B</v>
      </c>
      <c r="FY45" s="30">
        <f>IF(FX45="A",4,IF(FX45="B+",3.5,IF(FX45="B",3,IF(FX45="C+",2.5,IF(FX45="C",2,IF(FX45="D+",1.5,IF(FX45="D",1,0)))))))</f>
        <v>3</v>
      </c>
      <c r="FZ45" s="29" t="str">
        <f>TEXT(FY45,"0.0")</f>
        <v>3.0</v>
      </c>
      <c r="GA45" s="71">
        <v>2</v>
      </c>
      <c r="GB45" s="203">
        <v>2</v>
      </c>
      <c r="GC45" s="232">
        <v>6.3</v>
      </c>
      <c r="GD45" s="52">
        <v>4</v>
      </c>
      <c r="GE45" s="52"/>
      <c r="GF45" s="27">
        <f>ROUND((GC45*0.4+GD45*0.6),1)</f>
        <v>4.9000000000000004</v>
      </c>
      <c r="GG45" s="28">
        <f>ROUND(MAX((GC45*0.4+GD45*0.6),(GC45*0.4+GE45*0.6)),1)</f>
        <v>4.9000000000000004</v>
      </c>
      <c r="GH45" s="29" t="str">
        <f>TEXT(GG45,"0.0")</f>
        <v>4.9</v>
      </c>
      <c r="GI45" s="32" t="str">
        <f>IF(GG45&gt;=8.5,"A",IF(GG45&gt;=8,"B+",IF(GG45&gt;=7,"B",IF(GG45&gt;=6.5,"C+",IF(GG45&gt;=5.5,"C",IF(GG45&gt;=5,"D+",IF(GG45&gt;=4,"D","F")))))))</f>
        <v>D</v>
      </c>
      <c r="GJ45" s="30">
        <f>IF(GI45="A",4,IF(GI45="B+",3.5,IF(GI45="B",3,IF(GI45="C+",2.5,IF(GI45="C",2,IF(GI45="D+",1.5,IF(GI45="D",1,0)))))))</f>
        <v>1</v>
      </c>
      <c r="GK45" s="29" t="str">
        <f>TEXT(GJ45,"0.0")</f>
        <v>1.0</v>
      </c>
      <c r="GL45" s="71">
        <v>2</v>
      </c>
      <c r="GM45" s="203">
        <v>2</v>
      </c>
      <c r="GN45" s="232">
        <v>5.3</v>
      </c>
      <c r="GO45" s="52">
        <v>5</v>
      </c>
      <c r="GP45" s="52"/>
      <c r="GQ45" s="27">
        <f>ROUND((GN45*0.4+GO45*0.6),1)</f>
        <v>5.0999999999999996</v>
      </c>
      <c r="GR45" s="28">
        <f>ROUND(MAX((GN45*0.4+GO45*0.6),(GN45*0.4+GP45*0.6)),1)</f>
        <v>5.0999999999999996</v>
      </c>
      <c r="GS45" s="30" t="str">
        <f>TEXT(GR45,"0,0")</f>
        <v>05</v>
      </c>
      <c r="GT45" s="32" t="str">
        <f>IF(GR45&gt;=8.5,"A",IF(GR45&gt;=8,"B+",IF(GR45&gt;=7,"B",IF(GR45&gt;=6.5,"C+",IF(GR45&gt;=5.5,"C",IF(GR45&gt;=5,"D+",IF(GR45&gt;=4,"D","F")))))))</f>
        <v>D+</v>
      </c>
      <c r="GU45" s="30">
        <f>IF(GT45="A",4,IF(GT45="B+",3.5,IF(GT45="B",3,IF(GT45="C+",2.5,IF(GT45="C",2,IF(GT45="D+",1.5,IF(GT45="D",1,0)))))))</f>
        <v>1.5</v>
      </c>
      <c r="GV45" s="29" t="str">
        <f>TEXT(GU45,"0.0")</f>
        <v>1.5</v>
      </c>
      <c r="GW45" s="71">
        <v>2</v>
      </c>
      <c r="GX45" s="203">
        <v>2</v>
      </c>
      <c r="GY45" s="85">
        <f>DX45+EI45+FE45+ET45+FP45+GA45+GL45+GW45</f>
        <v>20</v>
      </c>
      <c r="GZ45" s="86">
        <f>(DS45*DX45+ED45*EI45+EZ45*FE45+EO45*ET45+FK45*FP45+FV45*GA45+GG45*GL45+GR45*GW45)/GY45</f>
        <v>3.665</v>
      </c>
      <c r="HA45" s="124" t="str">
        <f>TEXT(GZ45,"0.00")</f>
        <v>3.67</v>
      </c>
      <c r="HB45" s="86">
        <f>(DV45*DX45+EG45*EI45+FC45*FE45+ER45*ET45+FN45*FP45+FY45*GA45+GJ45*GL45+GU45*GW45)/GY45</f>
        <v>0.7</v>
      </c>
      <c r="HC45" s="124" t="str">
        <f>TEXT(HB45,"0.00")</f>
        <v>0.70</v>
      </c>
      <c r="HD45" s="52" t="str">
        <f>IF(AND(HB45&lt;1),"Cảnh báo KQHT","Lên lớp")</f>
        <v>Cảnh báo KQHT</v>
      </c>
      <c r="HE45" s="52">
        <f>DY45+EJ45+GX45+GM45+GB45+FQ45+EU45+FF45</f>
        <v>9</v>
      </c>
      <c r="HF45" s="86">
        <f>(DS45*DY45+ED45*EJ45+EZ45*FF45+EO45*EU45+FK45*FQ45+FV45*GB45+GG45*GM45+GR45*GX45)/HE45</f>
        <v>5.2444444444444445</v>
      </c>
      <c r="HG45" s="127" t="str">
        <f>TEXT(HF45,"0.00")</f>
        <v>5.24</v>
      </c>
      <c r="HH45" s="86">
        <f>(DV45*DY45+EG45*EJ45+FC45*FF45+ER45*EU45+FN45*FQ45+FY45*GB45+GJ45*GM45+GU45*GX45)/HE45</f>
        <v>1.5555555555555556</v>
      </c>
      <c r="HI45" s="127" t="str">
        <f>TEXT(HH45,"0.00")</f>
        <v>1.56</v>
      </c>
      <c r="HJ45" s="227">
        <f>GY45+CK45</f>
        <v>37</v>
      </c>
      <c r="HK45" s="58">
        <f>HE45+CQ45</f>
        <v>15</v>
      </c>
      <c r="HL45" s="228">
        <f>(HF45*HE45+CR45*CQ45)/HK45</f>
        <v>5.3466666666666667</v>
      </c>
      <c r="HM45" s="127" t="str">
        <f>TEXT(HL45,"0.00")</f>
        <v>5.35</v>
      </c>
      <c r="HN45" s="228">
        <f>(HH45*HE45+CT45*CQ45)/HK45</f>
        <v>1.6333333333333333</v>
      </c>
      <c r="HO45" s="127" t="str">
        <f>TEXT(HN45,"0.00")</f>
        <v>1.63</v>
      </c>
      <c r="HP45" s="52" t="str">
        <f>IF(AND(HN45&lt;1.2),"Cảnh báo KQHT","Lên lớp")</f>
        <v>Lên lớp</v>
      </c>
      <c r="HQ45" s="58" t="s">
        <v>988</v>
      </c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8"/>
      <c r="LL45" s="8"/>
      <c r="LM45" s="85">
        <f>IL45+IW45+JS45+JH45+KD45+KO45+KZ45+LK45</f>
        <v>0</v>
      </c>
      <c r="LN45" s="86" t="e">
        <f>(IG45*IL45+IR45*IW45+JN45*JS45+JC45*JH45+JY45*KD45+KJ45*KO45+KU45*KZ45+LF45*LK45)/LM45</f>
        <v>#DIV/0!</v>
      </c>
      <c r="LO45" s="124" t="e">
        <f>TEXT(LN45,"0.00")</f>
        <v>#DIV/0!</v>
      </c>
      <c r="LP45" s="86" t="e">
        <f>(IJ45*IL45+IU45*IW45+JQ45*JS45+JF45*JH45+KB45*KD45+KM45*KO45+KX45*KZ45+LI45*LK45)/LM45</f>
        <v>#DIV/0!</v>
      </c>
      <c r="LQ45" s="124" t="e">
        <f>TEXT(LP45,"0.00")</f>
        <v>#DIV/0!</v>
      </c>
      <c r="LR45" s="8"/>
      <c r="LS45" s="8"/>
      <c r="LT45" s="8"/>
      <c r="LU45" s="8"/>
      <c r="LV45" s="8"/>
      <c r="LW45" s="8"/>
      <c r="LX45" s="8"/>
      <c r="LY45" s="8"/>
      <c r="LZ45" s="8"/>
      <c r="MA45" s="8"/>
    </row>
    <row r="46" spans="1:339" s="233" customFormat="1">
      <c r="CQ46" s="240"/>
      <c r="CR46" s="240"/>
      <c r="CS46" s="240"/>
      <c r="CT46" s="240"/>
      <c r="CU46" s="240"/>
      <c r="CW46" s="238"/>
      <c r="CX46" s="238"/>
      <c r="CY46" s="238"/>
      <c r="CZ46" s="238"/>
      <c r="DA46" s="238"/>
      <c r="DB46" s="238"/>
      <c r="DC46" s="238"/>
      <c r="DD46" s="238"/>
      <c r="DE46" s="238"/>
      <c r="DF46" s="238"/>
      <c r="DG46" s="238"/>
      <c r="DH46" s="238"/>
      <c r="DI46" s="238"/>
      <c r="DJ46" s="238"/>
      <c r="DK46" s="238"/>
      <c r="DL46" s="238"/>
      <c r="DM46" s="238"/>
      <c r="DN46" s="238"/>
      <c r="DO46" s="238"/>
      <c r="DP46" s="238"/>
      <c r="DQ46" s="238"/>
      <c r="DR46" s="238"/>
      <c r="HL46" s="239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R46" s="8"/>
      <c r="LS46" s="8"/>
      <c r="LT46" s="8"/>
      <c r="LU46" s="8"/>
      <c r="LV46" s="8"/>
      <c r="LW46" s="8"/>
      <c r="LX46" s="8"/>
      <c r="LY46" s="8"/>
      <c r="LZ46" s="8"/>
      <c r="MA46" s="8"/>
    </row>
    <row r="47" spans="1:339" s="233" customFormat="1">
      <c r="CQ47" s="240"/>
      <c r="CR47" s="240"/>
      <c r="CS47" s="240"/>
      <c r="CT47" s="240"/>
      <c r="CU47" s="240"/>
      <c r="CW47" s="238"/>
      <c r="CX47" s="238"/>
      <c r="CY47" s="238"/>
      <c r="CZ47" s="238"/>
      <c r="DA47" s="238"/>
      <c r="DB47" s="238"/>
      <c r="DC47" s="238"/>
      <c r="DD47" s="238"/>
      <c r="DE47" s="238"/>
      <c r="DF47" s="238"/>
      <c r="DG47" s="238"/>
      <c r="DH47" s="238"/>
      <c r="DI47" s="238"/>
      <c r="DJ47" s="238"/>
      <c r="DK47" s="238"/>
      <c r="DL47" s="238"/>
      <c r="DM47" s="238"/>
      <c r="DN47" s="238"/>
      <c r="DO47" s="238"/>
      <c r="DP47" s="238"/>
      <c r="DQ47" s="238"/>
      <c r="DR47" s="238"/>
      <c r="HL47" s="239"/>
      <c r="JU47" s="21"/>
      <c r="JV47" s="24"/>
      <c r="JW47" s="25"/>
      <c r="JX47" s="27">
        <f>ROUND((JU47*0.4+JV47*0.6),1)</f>
        <v>0</v>
      </c>
      <c r="JY47" s="28">
        <f>ROUND(MAX((JU47*0.4+JV47*0.6),(JU47*0.4+JW47*0.6)),1)</f>
        <v>0</v>
      </c>
      <c r="JZ47" s="28" t="str">
        <f>TEXT(JY47,"0.0")</f>
        <v>0.0</v>
      </c>
      <c r="KA47" s="32" t="str">
        <f>IF(JY47&gt;=8.5,"A",IF(JY47&gt;=8,"B+",IF(JY47&gt;=7,"B",IF(JY47&gt;=6.5,"C+",IF(JY47&gt;=5.5,"C",IF(JY47&gt;=5,"D+",IF(JY47&gt;=4,"D","F")))))))</f>
        <v>F</v>
      </c>
      <c r="KB47" s="30">
        <f>IF(KA47="A",4,IF(KA47="B+",3.5,IF(KA47="B",3,IF(KA47="C+",2.5,IF(KA47="C",2,IF(KA47="D+",1.5,IF(KA47="D",1,0)))))))</f>
        <v>0</v>
      </c>
      <c r="KC47" s="37" t="str">
        <f>TEXT(KB47,"0.0")</f>
        <v>0.0</v>
      </c>
      <c r="KD47" s="64"/>
      <c r="KE47" s="6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R47" s="8"/>
      <c r="LS47" s="8"/>
      <c r="LT47" s="8"/>
      <c r="LU47" s="8"/>
      <c r="LV47" s="8"/>
      <c r="LW47" s="8"/>
      <c r="LX47" s="8"/>
      <c r="LY47" s="8"/>
      <c r="LZ47" s="8"/>
      <c r="MA47" s="8"/>
    </row>
    <row r="48" spans="1:339" s="233" customFormat="1" ht="18">
      <c r="CQ48" s="240"/>
      <c r="CR48" s="240"/>
      <c r="CS48" s="240"/>
      <c r="CT48" s="240"/>
      <c r="CU48" s="240"/>
      <c r="CW48" s="238"/>
      <c r="CX48" s="238"/>
      <c r="CY48" s="238"/>
      <c r="CZ48" s="238"/>
      <c r="DA48" s="238"/>
      <c r="DB48" s="238"/>
      <c r="DC48" s="238"/>
      <c r="DD48" s="238"/>
      <c r="DE48" s="238"/>
      <c r="DF48" s="238"/>
      <c r="DG48" s="238"/>
      <c r="DH48" s="238"/>
      <c r="DI48" s="238"/>
      <c r="DJ48" s="238"/>
      <c r="DK48" s="238"/>
      <c r="DL48" s="238"/>
      <c r="DM48" s="238"/>
      <c r="DN48" s="238"/>
      <c r="DO48" s="238"/>
      <c r="DP48" s="238"/>
      <c r="DQ48" s="238"/>
      <c r="DR48" s="238"/>
      <c r="HL48" s="239"/>
      <c r="JU48" s="96">
        <v>0</v>
      </c>
      <c r="JV48" s="24"/>
      <c r="JW48" s="25"/>
      <c r="JX48" s="19">
        <f>ROUND((JU48*0.4+JV48*0.6),1)</f>
        <v>0</v>
      </c>
      <c r="JY48" s="26">
        <f>ROUND(MAX((JU48*0.4+JV48*0.6),(JU48*0.4+JW48*0.6)),1)</f>
        <v>0</v>
      </c>
      <c r="JZ48" s="26" t="str">
        <f>TEXT(JY48,"0.0")</f>
        <v>0.0</v>
      </c>
      <c r="KA48" s="32" t="str">
        <f>IF(JY48&gt;=8.5,"A",IF(JY48&gt;=8,"B+",IF(JY48&gt;=7,"B",IF(JY48&gt;=6.5,"C+",IF(JY48&gt;=5.5,"C",IF(JY48&gt;=5,"D+",IF(JY48&gt;=4,"D","F")))))))</f>
        <v>F</v>
      </c>
      <c r="KB48" s="30">
        <f>IF(KA48="A",4,IF(KA48="B+",3.5,IF(KA48="B",3,IF(KA48="C+",2.5,IF(KA48="C",2,IF(KA48="D+",1.5,IF(KA48="D",1,0)))))))</f>
        <v>0</v>
      </c>
      <c r="KC48" s="37" t="str">
        <f>TEXT(KB48,"0.0")</f>
        <v>0.0</v>
      </c>
      <c r="KD48" s="64">
        <v>2</v>
      </c>
      <c r="KE48" s="6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R48" s="8"/>
      <c r="LS48" s="8"/>
      <c r="LT48" s="8"/>
      <c r="LU48" s="8"/>
      <c r="LV48" s="8"/>
      <c r="LW48" s="8"/>
      <c r="LX48" s="8"/>
      <c r="LY48" s="8"/>
      <c r="LZ48" s="8"/>
      <c r="MA48" s="8"/>
    </row>
    <row r="49" spans="95:339" s="233" customFormat="1" ht="18">
      <c r="CQ49" s="240"/>
      <c r="CR49" s="240"/>
      <c r="CS49" s="240"/>
      <c r="CT49" s="240"/>
      <c r="CU49" s="240"/>
      <c r="CW49" s="238"/>
      <c r="CX49" s="238"/>
      <c r="CY49" s="238"/>
      <c r="CZ49" s="238"/>
      <c r="DA49" s="238"/>
      <c r="DB49" s="238"/>
      <c r="DC49" s="238"/>
      <c r="DD49" s="238"/>
      <c r="DE49" s="238"/>
      <c r="DF49" s="238"/>
      <c r="DG49" s="238"/>
      <c r="DH49" s="238"/>
      <c r="DI49" s="238"/>
      <c r="DJ49" s="238"/>
      <c r="DK49" s="238"/>
      <c r="DL49" s="238"/>
      <c r="DM49" s="238"/>
      <c r="DN49" s="238"/>
      <c r="DO49" s="238"/>
      <c r="DP49" s="238"/>
      <c r="DQ49" s="238"/>
      <c r="DR49" s="238"/>
      <c r="HL49" s="239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96">
        <v>0</v>
      </c>
      <c r="KG49" s="24"/>
      <c r="KH49" s="25"/>
      <c r="KI49" s="27">
        <f>ROUND((KF49*0.4+KG49*0.6),1)</f>
        <v>0</v>
      </c>
      <c r="KJ49" s="28">
        <f>ROUND(MAX((KF49*0.4+KG49*0.6),(KF49*0.4+KH49*0.6)),1)</f>
        <v>0</v>
      </c>
      <c r="KK49" s="26" t="str">
        <f>TEXT(KJ49,"0.0")</f>
        <v>0.0</v>
      </c>
      <c r="KL49" s="32" t="str">
        <f>IF(KJ49&gt;=8.5,"A",IF(KJ49&gt;=8,"B+",IF(KJ49&gt;=7,"B",IF(KJ49&gt;=6.5,"C+",IF(KJ49&gt;=5.5,"C",IF(KJ49&gt;=5,"D+",IF(KJ49&gt;=4,"D","F")))))))</f>
        <v>F</v>
      </c>
      <c r="KM49" s="30">
        <f>IF(KL49="A",4,IF(KL49="B+",3.5,IF(KL49="B",3,IF(KL49="C+",2.5,IF(KL49="C",2,IF(KL49="D+",1.5,IF(KL49="D",1,0)))))))</f>
        <v>0</v>
      </c>
      <c r="KN49" s="37" t="str">
        <f>TEXT(KM49,"0.0")</f>
        <v>0.0</v>
      </c>
      <c r="KO49" s="64">
        <v>2</v>
      </c>
      <c r="KP49" s="68">
        <v>2</v>
      </c>
      <c r="KQ49" s="96">
        <v>0</v>
      </c>
      <c r="KR49" s="24"/>
      <c r="KS49" s="25"/>
      <c r="KT49" s="27">
        <f>ROUND((KQ49*0.4+KR49*0.6),1)</f>
        <v>0</v>
      </c>
      <c r="KU49" s="28">
        <f>ROUND(MAX((KQ49*0.4+KR49*0.6),(KQ49*0.4+KS49*0.6)),1)</f>
        <v>0</v>
      </c>
      <c r="KV49" s="26" t="str">
        <f>TEXT(KU49,"0.0")</f>
        <v>0.0</v>
      </c>
      <c r="KW49" s="32" t="str">
        <f>IF(KU49&gt;=8.5,"A",IF(KU49&gt;=8,"B+",IF(KU49&gt;=7,"B",IF(KU49&gt;=6.5,"C+",IF(KU49&gt;=5.5,"C",IF(KU49&gt;=5,"D+",IF(KU49&gt;=4,"D","F")))))))</f>
        <v>F</v>
      </c>
      <c r="KX49" s="30">
        <f>IF(KW49="A",4,IF(KW49="B+",3.5,IF(KW49="B",3,IF(KW49="C+",2.5,IF(KW49="C",2,IF(KW49="D+",1.5,IF(KW49="D",1,0)))))))</f>
        <v>0</v>
      </c>
      <c r="KY49" s="37" t="str">
        <f>TEXT(KX49,"0.0")</f>
        <v>0.0</v>
      </c>
      <c r="KZ49" s="64">
        <v>2</v>
      </c>
      <c r="LA49" s="68"/>
      <c r="LB49" s="96">
        <v>0</v>
      </c>
      <c r="LC49" s="24"/>
      <c r="LD49" s="25"/>
      <c r="LE49" s="19">
        <f>ROUND((LB49*0.4+LC49*0.6),1)</f>
        <v>0</v>
      </c>
      <c r="LF49" s="26">
        <f>ROUND(MAX((LB49*0.4+LC49*0.6),(LB49*0.4+LD49*0.6)),1)</f>
        <v>0</v>
      </c>
      <c r="LG49" s="26" t="str">
        <f>TEXT(LF49,"0.0")</f>
        <v>0.0</v>
      </c>
      <c r="LH49" s="32" t="str">
        <f>IF(LF49&gt;=8.5,"A",IF(LF49&gt;=8,"B+",IF(LF49&gt;=7,"B",IF(LF49&gt;=6.5,"C+",IF(LF49&gt;=5.5,"C",IF(LF49&gt;=5,"D+",IF(LF49&gt;=4,"D","F")))))))</f>
        <v>F</v>
      </c>
      <c r="LI49" s="30">
        <f>IF(LH49="A",4,IF(LH49="B+",3.5,IF(LH49="B",3,IF(LH49="C+",2.5,IF(LH49="C",2,IF(LH49="D+",1.5,IF(LH49="D",1,0)))))))</f>
        <v>0</v>
      </c>
      <c r="LJ49" s="37" t="str">
        <f>TEXT(LI49,"0.0")</f>
        <v>0.0</v>
      </c>
      <c r="LK49" s="64">
        <v>3</v>
      </c>
      <c r="LL49" s="68">
        <v>3</v>
      </c>
      <c r="LR49" s="338"/>
      <c r="LS49" s="338"/>
      <c r="LT49" s="338"/>
      <c r="LU49" s="338"/>
      <c r="LV49" s="338"/>
      <c r="LW49" s="338"/>
      <c r="LX49" s="338"/>
      <c r="LY49" s="338"/>
      <c r="LZ49" s="338"/>
      <c r="MA49" s="338"/>
    </row>
    <row r="50" spans="95:339" s="233" customFormat="1" ht="18">
      <c r="CQ50" s="240"/>
      <c r="CR50" s="240"/>
      <c r="CS50" s="240"/>
      <c r="CT50" s="240"/>
      <c r="CU50" s="240"/>
      <c r="CW50" s="238"/>
      <c r="CX50" s="238"/>
      <c r="CY50" s="238"/>
      <c r="CZ50" s="238"/>
      <c r="DA50" s="238"/>
      <c r="DB50" s="238"/>
      <c r="DC50" s="238"/>
      <c r="DD50" s="238"/>
      <c r="DE50" s="238"/>
      <c r="DF50" s="238"/>
      <c r="DG50" s="238"/>
      <c r="DH50" s="238"/>
      <c r="DI50" s="238"/>
      <c r="DJ50" s="238"/>
      <c r="DK50" s="238"/>
      <c r="DL50" s="238"/>
      <c r="DM50" s="238"/>
      <c r="DN50" s="238"/>
      <c r="DO50" s="238"/>
      <c r="DP50" s="238"/>
      <c r="DQ50" s="238"/>
      <c r="DR50" s="238"/>
      <c r="HL50" s="239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96">
        <v>0</v>
      </c>
      <c r="KG50" s="24"/>
      <c r="KH50" s="25"/>
      <c r="KI50" s="27">
        <f>ROUND((KF50*0.4+KG50*0.6),1)</f>
        <v>0</v>
      </c>
      <c r="KJ50" s="28">
        <f>ROUND(MAX((KF50*0.4+KG50*0.6),(KF50*0.4+KH50*0.6)),1)</f>
        <v>0</v>
      </c>
      <c r="KK50" s="26" t="str">
        <f>TEXT(KJ50,"0.0")</f>
        <v>0.0</v>
      </c>
      <c r="KL50" s="32" t="str">
        <f>IF(KJ50&gt;=8.5,"A",IF(KJ50&gt;=8,"B+",IF(KJ50&gt;=7,"B",IF(KJ50&gt;=6.5,"C+",IF(KJ50&gt;=5.5,"C",IF(KJ50&gt;=5,"D+",IF(KJ50&gt;=4,"D","F")))))))</f>
        <v>F</v>
      </c>
      <c r="KM50" s="30">
        <f>IF(KL50="A",4,IF(KL50="B+",3.5,IF(KL50="B",3,IF(KL50="C+",2.5,IF(KL50="C",2,IF(KL50="D+",1.5,IF(KL50="D",1,0)))))))</f>
        <v>0</v>
      </c>
      <c r="KN50" s="37" t="str">
        <f>TEXT(KM50,"0.0")</f>
        <v>0.0</v>
      </c>
      <c r="KO50" s="64">
        <v>2</v>
      </c>
      <c r="KP50" s="68">
        <v>2</v>
      </c>
      <c r="KQ50" s="96">
        <v>0</v>
      </c>
      <c r="KR50" s="24"/>
      <c r="KS50" s="25"/>
      <c r="KT50" s="19">
        <f>ROUND((KQ50*0.4+KR50*0.6),1)</f>
        <v>0</v>
      </c>
      <c r="KU50" s="26">
        <f>ROUND(MAX((KQ50*0.4+KR50*0.6),(KQ50*0.4+KS50*0.6)),1)</f>
        <v>0</v>
      </c>
      <c r="KV50" s="26" t="str">
        <f>TEXT(KU50,"0.0")</f>
        <v>0.0</v>
      </c>
      <c r="KW50" s="32" t="str">
        <f>IF(KU50&gt;=8.5,"A",IF(KU50&gt;=8,"B+",IF(KU50&gt;=7,"B",IF(KU50&gt;=6.5,"C+",IF(KU50&gt;=5.5,"C",IF(KU50&gt;=5,"D+",IF(KU50&gt;=4,"D","F")))))))</f>
        <v>F</v>
      </c>
      <c r="KX50" s="30">
        <f>IF(KW50="A",4,IF(KW50="B+",3.5,IF(KW50="B",3,IF(KW50="C+",2.5,IF(KW50="C",2,IF(KW50="D+",1.5,IF(KW50="D",1,0)))))))</f>
        <v>0</v>
      </c>
      <c r="KY50" s="37" t="str">
        <f>TEXT(KX50,"0.0")</f>
        <v>0.0</v>
      </c>
      <c r="KZ50" s="64">
        <v>2</v>
      </c>
      <c r="LA50" s="68"/>
      <c r="LB50" s="96">
        <v>3.4</v>
      </c>
      <c r="LC50" s="24"/>
      <c r="LD50" s="25"/>
      <c r="LE50" s="27">
        <f>ROUND((LB50*0.4+LC50*0.6),1)</f>
        <v>1.4</v>
      </c>
      <c r="LF50" s="28">
        <f>ROUND(MAX((LB50*0.4+LC50*0.6),(LB50*0.4+LD50*0.6)),1)</f>
        <v>1.4</v>
      </c>
      <c r="LG50" s="28" t="str">
        <f>TEXT(LF50,"0.0")</f>
        <v>1.4</v>
      </c>
      <c r="LH50" s="32" t="str">
        <f>IF(LF50&gt;=8.5,"A",IF(LF50&gt;=8,"B+",IF(LF50&gt;=7,"B",IF(LF50&gt;=6.5,"C+",IF(LF50&gt;=5.5,"C",IF(LF50&gt;=5,"D+",IF(LF50&gt;=4,"D","F")))))))</f>
        <v>F</v>
      </c>
      <c r="LI50" s="30">
        <f>IF(LH50="A",4,IF(LH50="B+",3.5,IF(LH50="B",3,IF(LH50="C+",2.5,IF(LH50="C",2,IF(LH50="D+",1.5,IF(LH50="D",1,0)))))))</f>
        <v>0</v>
      </c>
      <c r="LJ50" s="37" t="str">
        <f>TEXT(LI50,"0.0")</f>
        <v>0.0</v>
      </c>
      <c r="LK50" s="64">
        <v>3</v>
      </c>
      <c r="LL50" s="68">
        <v>3</v>
      </c>
      <c r="LR50" s="339"/>
      <c r="LS50" s="339"/>
      <c r="LT50" s="339"/>
      <c r="LU50" s="339"/>
      <c r="LV50" s="339"/>
      <c r="LW50" s="339"/>
      <c r="LX50" s="339"/>
      <c r="LY50" s="339"/>
      <c r="LZ50" s="339"/>
      <c r="MA50" s="339"/>
    </row>
    <row r="51" spans="95:339" s="233" customFormat="1">
      <c r="CQ51" s="240"/>
      <c r="CR51" s="240"/>
      <c r="CS51" s="240"/>
      <c r="CT51" s="240"/>
      <c r="CU51" s="240"/>
      <c r="CW51" s="238"/>
      <c r="CX51" s="238"/>
      <c r="CY51" s="238"/>
      <c r="CZ51" s="238"/>
      <c r="DA51" s="238"/>
      <c r="DB51" s="238"/>
      <c r="DC51" s="238"/>
      <c r="DD51" s="238"/>
      <c r="DE51" s="238"/>
      <c r="DF51" s="238"/>
      <c r="DG51" s="238"/>
      <c r="DH51" s="238"/>
      <c r="DI51" s="238"/>
      <c r="DJ51" s="238"/>
      <c r="DK51" s="238"/>
      <c r="DL51" s="238"/>
      <c r="DM51" s="238"/>
      <c r="DN51" s="238"/>
      <c r="DO51" s="238"/>
      <c r="DP51" s="238"/>
      <c r="DQ51" s="238"/>
      <c r="DR51" s="238"/>
      <c r="HL51" s="239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R51" s="8"/>
      <c r="LS51" s="8"/>
      <c r="LT51" s="8"/>
      <c r="LU51" s="8"/>
      <c r="LV51" s="8"/>
      <c r="LW51" s="8"/>
      <c r="LX51" s="8"/>
      <c r="LY51" s="8"/>
      <c r="LZ51" s="8"/>
      <c r="MA51" s="8"/>
    </row>
    <row r="52" spans="95:339" s="233" customFormat="1">
      <c r="CQ52" s="240"/>
      <c r="CR52" s="240"/>
      <c r="CS52" s="240"/>
      <c r="CT52" s="240"/>
      <c r="CU52" s="240"/>
      <c r="CW52" s="238"/>
      <c r="CX52" s="238"/>
      <c r="CY52" s="238"/>
      <c r="CZ52" s="238"/>
      <c r="DA52" s="238"/>
      <c r="DB52" s="238"/>
      <c r="DC52" s="238"/>
      <c r="DD52" s="238"/>
      <c r="DE52" s="238"/>
      <c r="DF52" s="238"/>
      <c r="DG52" s="238"/>
      <c r="DH52" s="238"/>
      <c r="DI52" s="238"/>
      <c r="DJ52" s="238"/>
      <c r="DK52" s="238"/>
      <c r="DL52" s="238"/>
      <c r="DM52" s="238"/>
      <c r="DN52" s="238"/>
      <c r="DO52" s="238"/>
      <c r="DP52" s="238"/>
      <c r="DQ52" s="238"/>
      <c r="DR52" s="238"/>
      <c r="HL52" s="239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R52" s="8"/>
      <c r="LS52" s="8"/>
      <c r="LT52" s="8"/>
      <c r="LU52" s="8"/>
      <c r="LV52" s="8"/>
      <c r="LW52" s="8"/>
      <c r="LX52" s="8"/>
      <c r="LY52" s="8"/>
      <c r="LZ52" s="8"/>
      <c r="MA52" s="8"/>
    </row>
    <row r="53" spans="95:339" s="233" customFormat="1">
      <c r="CQ53" s="240"/>
      <c r="CR53" s="240"/>
      <c r="CS53" s="240"/>
      <c r="CT53" s="240"/>
      <c r="CU53" s="240"/>
      <c r="CW53" s="238"/>
      <c r="CX53" s="238"/>
      <c r="CY53" s="238"/>
      <c r="CZ53" s="238"/>
      <c r="DA53" s="238"/>
      <c r="DB53" s="238"/>
      <c r="DC53" s="238"/>
      <c r="DD53" s="238"/>
      <c r="DE53" s="238"/>
      <c r="DF53" s="238"/>
      <c r="DG53" s="238"/>
      <c r="DH53" s="238"/>
      <c r="DI53" s="238"/>
      <c r="DJ53" s="238"/>
      <c r="DK53" s="238"/>
      <c r="DL53" s="238"/>
      <c r="DM53" s="238"/>
      <c r="DN53" s="238"/>
      <c r="DO53" s="238"/>
      <c r="DP53" s="238"/>
      <c r="DQ53" s="238"/>
      <c r="DR53" s="238"/>
      <c r="HL53" s="239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R53" s="8"/>
      <c r="LS53" s="8"/>
      <c r="LT53" s="8"/>
      <c r="LU53" s="8"/>
      <c r="LV53" s="8"/>
      <c r="LW53" s="8"/>
      <c r="LX53" s="8"/>
      <c r="LY53" s="8"/>
      <c r="LZ53" s="8"/>
      <c r="MA53" s="8"/>
    </row>
    <row r="54" spans="95:339" s="233" customFormat="1">
      <c r="CQ54" s="240"/>
      <c r="CR54" s="240"/>
      <c r="CS54" s="240"/>
      <c r="CT54" s="240"/>
      <c r="CU54" s="240"/>
      <c r="CW54" s="238"/>
      <c r="CX54" s="238"/>
      <c r="CY54" s="238"/>
      <c r="CZ54" s="238"/>
      <c r="DA54" s="238"/>
      <c r="DB54" s="238"/>
      <c r="DC54" s="238"/>
      <c r="DD54" s="238"/>
      <c r="DE54" s="238"/>
      <c r="DF54" s="238"/>
      <c r="DG54" s="238"/>
      <c r="DH54" s="238"/>
      <c r="DI54" s="238"/>
      <c r="DJ54" s="238"/>
      <c r="DK54" s="238"/>
      <c r="DL54" s="238"/>
      <c r="DM54" s="238"/>
      <c r="DN54" s="238"/>
      <c r="DO54" s="238"/>
      <c r="DP54" s="238"/>
      <c r="DQ54" s="238"/>
      <c r="DR54" s="238"/>
      <c r="HL54" s="239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R54" s="8"/>
      <c r="LS54" s="8"/>
      <c r="LT54" s="8"/>
      <c r="LU54" s="8"/>
      <c r="LV54" s="8"/>
      <c r="LW54" s="8"/>
      <c r="LX54" s="8"/>
      <c r="LY54" s="8"/>
      <c r="LZ54" s="8"/>
      <c r="MA54" s="8"/>
    </row>
    <row r="55" spans="95:339" s="233" customFormat="1">
      <c r="CQ55" s="240"/>
      <c r="CR55" s="240"/>
      <c r="CS55" s="240"/>
      <c r="CT55" s="240"/>
      <c r="CU55" s="240"/>
      <c r="CW55" s="238"/>
      <c r="CX55" s="238"/>
      <c r="CY55" s="238"/>
      <c r="CZ55" s="238"/>
      <c r="DA55" s="238"/>
      <c r="DB55" s="238"/>
      <c r="DC55" s="238"/>
      <c r="DD55" s="238"/>
      <c r="DE55" s="238"/>
      <c r="DF55" s="238"/>
      <c r="DG55" s="238"/>
      <c r="DH55" s="238"/>
      <c r="DI55" s="238"/>
      <c r="DJ55" s="238"/>
      <c r="DK55" s="238"/>
      <c r="DL55" s="238"/>
      <c r="DM55" s="238"/>
      <c r="DN55" s="238"/>
      <c r="DO55" s="238"/>
      <c r="DP55" s="238"/>
      <c r="DQ55" s="238"/>
      <c r="DR55" s="238"/>
      <c r="HL55" s="239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/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  <c r="LC55" s="8"/>
      <c r="LD55" s="8"/>
      <c r="LE55" s="8"/>
      <c r="LF55" s="8"/>
      <c r="LG55" s="8"/>
      <c r="LH55" s="8"/>
      <c r="LI55" s="8"/>
      <c r="LJ55" s="8"/>
      <c r="LK55" s="8"/>
      <c r="LL55" s="8"/>
      <c r="LR55" s="8"/>
      <c r="LS55" s="8"/>
      <c r="LT55" s="8"/>
      <c r="LU55" s="8"/>
      <c r="LV55" s="8"/>
      <c r="LW55" s="8"/>
      <c r="LX55" s="8"/>
      <c r="LY55" s="8"/>
      <c r="LZ55" s="8"/>
      <c r="MA55" s="8"/>
    </row>
    <row r="56" spans="95:339" s="233" customFormat="1">
      <c r="CQ56" s="240"/>
      <c r="CR56" s="240"/>
      <c r="CS56" s="240"/>
      <c r="CT56" s="240"/>
      <c r="CU56" s="240"/>
      <c r="CW56" s="238"/>
      <c r="CX56" s="238"/>
      <c r="CY56" s="238"/>
      <c r="CZ56" s="238"/>
      <c r="DA56" s="238"/>
      <c r="DB56" s="238"/>
      <c r="DC56" s="238"/>
      <c r="DD56" s="238"/>
      <c r="DE56" s="238"/>
      <c r="DF56" s="238"/>
      <c r="DG56" s="238"/>
      <c r="DH56" s="238"/>
      <c r="DI56" s="238"/>
      <c r="DJ56" s="238"/>
      <c r="DK56" s="238"/>
      <c r="DL56" s="238"/>
      <c r="DM56" s="238"/>
      <c r="DN56" s="238"/>
      <c r="DO56" s="238"/>
      <c r="DP56" s="238"/>
      <c r="DQ56" s="238"/>
      <c r="DR56" s="238"/>
      <c r="HL56" s="239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  <c r="LC56" s="8"/>
      <c r="LD56" s="8"/>
      <c r="LE56" s="8"/>
      <c r="LF56" s="8"/>
      <c r="LG56" s="8"/>
      <c r="LH56" s="8"/>
      <c r="LI56" s="8"/>
      <c r="LJ56" s="8"/>
      <c r="LK56" s="8"/>
      <c r="LL56" s="8"/>
      <c r="LR56" s="8"/>
      <c r="LS56" s="8"/>
      <c r="LT56" s="8"/>
      <c r="LU56" s="8"/>
      <c r="LV56" s="8"/>
      <c r="LW56" s="8"/>
      <c r="LX56" s="8"/>
      <c r="LY56" s="8"/>
      <c r="LZ56" s="8"/>
      <c r="MA56" s="8"/>
    </row>
    <row r="57" spans="95:339" s="233" customFormat="1">
      <c r="CQ57" s="240"/>
      <c r="CR57" s="240"/>
      <c r="CS57" s="240"/>
      <c r="CT57" s="240"/>
      <c r="CU57" s="240"/>
      <c r="CW57" s="238"/>
      <c r="CX57" s="238"/>
      <c r="CY57" s="238"/>
      <c r="CZ57" s="238"/>
      <c r="DA57" s="238"/>
      <c r="DB57" s="238"/>
      <c r="DC57" s="238"/>
      <c r="DD57" s="238"/>
      <c r="DE57" s="238"/>
      <c r="DF57" s="238"/>
      <c r="DG57" s="238"/>
      <c r="DH57" s="238"/>
      <c r="DI57" s="238"/>
      <c r="DJ57" s="238"/>
      <c r="DK57" s="238"/>
      <c r="DL57" s="238"/>
      <c r="DM57" s="238"/>
      <c r="DN57" s="238"/>
      <c r="DO57" s="238"/>
      <c r="DP57" s="238"/>
      <c r="DQ57" s="238"/>
      <c r="DR57" s="238"/>
      <c r="HL57" s="239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/>
      <c r="KO57" s="8"/>
      <c r="KP57" s="8"/>
      <c r="KQ57" s="8"/>
      <c r="KR57" s="8"/>
      <c r="KS57" s="8"/>
      <c r="KT57" s="8"/>
      <c r="KU57" s="8"/>
      <c r="KV57" s="8"/>
      <c r="KW57" s="8"/>
      <c r="KX57" s="8"/>
      <c r="KY57" s="8"/>
      <c r="KZ57" s="8"/>
      <c r="LA57" s="8"/>
      <c r="LB57" s="8"/>
      <c r="LC57" s="8"/>
      <c r="LD57" s="8"/>
      <c r="LE57" s="8"/>
      <c r="LF57" s="8"/>
      <c r="LG57" s="8"/>
      <c r="LH57" s="8"/>
      <c r="LI57" s="8"/>
      <c r="LJ57" s="8"/>
      <c r="LK57" s="8"/>
      <c r="LL57" s="8"/>
      <c r="LR57" s="8"/>
      <c r="LS57" s="8"/>
      <c r="LT57" s="8"/>
      <c r="LU57" s="8"/>
      <c r="LV57" s="8"/>
      <c r="LW57" s="8"/>
      <c r="LX57" s="8"/>
      <c r="LY57" s="8"/>
      <c r="LZ57" s="8"/>
      <c r="MA57" s="8"/>
    </row>
    <row r="58" spans="95:339" s="233" customFormat="1">
      <c r="CQ58" s="240"/>
      <c r="CR58" s="240"/>
      <c r="CS58" s="240"/>
      <c r="CT58" s="240"/>
      <c r="CU58" s="240"/>
      <c r="CW58" s="238"/>
      <c r="CX58" s="238"/>
      <c r="CY58" s="238"/>
      <c r="CZ58" s="238"/>
      <c r="DA58" s="238"/>
      <c r="DB58" s="238"/>
      <c r="DC58" s="238"/>
      <c r="DD58" s="238"/>
      <c r="DE58" s="238"/>
      <c r="DF58" s="238"/>
      <c r="DG58" s="238"/>
      <c r="DH58" s="238"/>
      <c r="DI58" s="238"/>
      <c r="DJ58" s="238"/>
      <c r="DK58" s="238"/>
      <c r="DL58" s="238"/>
      <c r="DM58" s="238"/>
      <c r="DN58" s="238"/>
      <c r="DO58" s="238"/>
      <c r="DP58" s="238"/>
      <c r="DQ58" s="238"/>
      <c r="DR58" s="238"/>
      <c r="HL58" s="239"/>
      <c r="IN58" s="8"/>
      <c r="IO58" s="8"/>
      <c r="IP58" s="8"/>
      <c r="IQ58" s="8"/>
      <c r="IR58" s="8"/>
      <c r="IS58" s="8"/>
      <c r="IT58" s="8"/>
      <c r="IU58" s="8"/>
      <c r="IV58" s="8"/>
      <c r="IW58" s="8"/>
      <c r="IX58" s="8"/>
      <c r="JU58" s="8"/>
      <c r="JV58" s="8"/>
      <c r="JW58" s="8"/>
      <c r="JX58" s="8"/>
      <c r="JY58" s="8"/>
      <c r="JZ58" s="8"/>
      <c r="KA58" s="8"/>
      <c r="KB58" s="8"/>
      <c r="KC58" s="8"/>
      <c r="KD58" s="8"/>
      <c r="KE58" s="8"/>
      <c r="KF58" s="8"/>
      <c r="KG58" s="8"/>
      <c r="KH58" s="8"/>
      <c r="KI58" s="8"/>
      <c r="KJ58" s="8"/>
      <c r="KK58" s="8"/>
      <c r="KL58" s="8"/>
      <c r="KM58" s="8"/>
      <c r="KN58" s="8"/>
      <c r="KO58" s="8"/>
      <c r="KP58" s="8"/>
      <c r="KQ58" s="8"/>
      <c r="KR58" s="8"/>
      <c r="KS58" s="8"/>
      <c r="KT58" s="8"/>
      <c r="KU58" s="8"/>
      <c r="KV58" s="8"/>
      <c r="KW58" s="8"/>
      <c r="KX58" s="8"/>
      <c r="KY58" s="8"/>
      <c r="KZ58" s="8"/>
      <c r="LA58" s="8"/>
      <c r="LB58" s="8"/>
      <c r="LC58" s="8"/>
      <c r="LD58" s="8"/>
      <c r="LE58" s="8"/>
      <c r="LF58" s="8"/>
      <c r="LG58" s="8"/>
      <c r="LH58" s="8"/>
      <c r="LI58" s="8"/>
      <c r="LJ58" s="8"/>
      <c r="LK58" s="8"/>
      <c r="LL58" s="8"/>
      <c r="LR58" s="8"/>
      <c r="LS58" s="8"/>
      <c r="LT58" s="8"/>
      <c r="LU58" s="8"/>
      <c r="LV58" s="8"/>
      <c r="LW58" s="8"/>
      <c r="LX58" s="8"/>
      <c r="LY58" s="8"/>
      <c r="LZ58" s="8"/>
      <c r="MA58" s="8"/>
    </row>
    <row r="59" spans="95:339" s="233" customFormat="1">
      <c r="CQ59" s="240"/>
      <c r="CR59" s="240"/>
      <c r="CS59" s="240"/>
      <c r="CT59" s="240"/>
      <c r="CU59" s="240"/>
      <c r="CW59" s="238"/>
      <c r="CX59" s="238"/>
      <c r="CY59" s="238"/>
      <c r="CZ59" s="238"/>
      <c r="DA59" s="238"/>
      <c r="DB59" s="238"/>
      <c r="DC59" s="238"/>
      <c r="DD59" s="238"/>
      <c r="DE59" s="238"/>
      <c r="DF59" s="238"/>
      <c r="DG59" s="238"/>
      <c r="DH59" s="238"/>
      <c r="DI59" s="238"/>
      <c r="DJ59" s="238"/>
      <c r="DK59" s="238"/>
      <c r="DL59" s="238"/>
      <c r="DM59" s="238"/>
      <c r="DN59" s="238"/>
      <c r="DO59" s="238"/>
      <c r="DP59" s="238"/>
      <c r="DQ59" s="238"/>
      <c r="DR59" s="238"/>
      <c r="HL59" s="239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/>
      <c r="KO59" s="8"/>
      <c r="KP59" s="8"/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  <c r="LC59" s="8"/>
      <c r="LD59" s="8"/>
      <c r="LE59" s="8"/>
      <c r="LF59" s="8"/>
      <c r="LG59" s="8"/>
      <c r="LH59" s="8"/>
      <c r="LI59" s="8"/>
      <c r="LJ59" s="8"/>
      <c r="LK59" s="8"/>
      <c r="LL59" s="8"/>
      <c r="LR59" s="8"/>
      <c r="LS59" s="8"/>
      <c r="LT59" s="8"/>
      <c r="LU59" s="8"/>
      <c r="LV59" s="8"/>
      <c r="LW59" s="8"/>
      <c r="LX59" s="8"/>
      <c r="LY59" s="8"/>
      <c r="LZ59" s="8"/>
      <c r="MA59" s="8"/>
    </row>
    <row r="60" spans="95:339" s="233" customFormat="1">
      <c r="CQ60" s="240"/>
      <c r="CR60" s="240"/>
      <c r="CS60" s="240"/>
      <c r="CT60" s="240"/>
      <c r="CU60" s="240"/>
      <c r="CW60" s="238"/>
      <c r="CX60" s="238"/>
      <c r="CY60" s="238"/>
      <c r="CZ60" s="238"/>
      <c r="DA60" s="238"/>
      <c r="DB60" s="238"/>
      <c r="DC60" s="238"/>
      <c r="DD60" s="238"/>
      <c r="DE60" s="238"/>
      <c r="DF60" s="238"/>
      <c r="DG60" s="238"/>
      <c r="DH60" s="238"/>
      <c r="DI60" s="238"/>
      <c r="DJ60" s="238"/>
      <c r="DK60" s="238"/>
      <c r="DL60" s="238"/>
      <c r="DM60" s="238"/>
      <c r="DN60" s="238"/>
      <c r="DO60" s="238"/>
      <c r="DP60" s="238"/>
      <c r="DQ60" s="238"/>
      <c r="DR60" s="238"/>
      <c r="HL60" s="239"/>
      <c r="IN60" s="8"/>
      <c r="IO60" s="8"/>
      <c r="IP60" s="8"/>
      <c r="IQ60" s="8"/>
      <c r="IR60" s="8"/>
      <c r="IS60" s="8"/>
      <c r="IT60" s="8"/>
      <c r="IU60" s="8"/>
      <c r="IV60" s="8"/>
      <c r="IW60" s="8"/>
      <c r="IX60" s="8"/>
      <c r="JU60" s="8"/>
      <c r="JV60" s="8"/>
      <c r="JW60" s="8"/>
      <c r="JX60" s="8"/>
      <c r="JY60" s="8"/>
      <c r="JZ60" s="8"/>
      <c r="KA60" s="8"/>
      <c r="KB60" s="8"/>
      <c r="KC60" s="8"/>
      <c r="KD60" s="8"/>
      <c r="KE60" s="8"/>
      <c r="KF60" s="8"/>
      <c r="KG60" s="8"/>
      <c r="KH60" s="8"/>
      <c r="KI60" s="8"/>
      <c r="KJ60" s="8"/>
      <c r="KK60" s="8"/>
      <c r="KL60" s="8"/>
      <c r="KM60" s="8"/>
      <c r="KN60" s="8"/>
      <c r="KO60" s="8"/>
      <c r="KP60" s="8"/>
      <c r="KQ60" s="8"/>
      <c r="KR60" s="8"/>
      <c r="KS60" s="8"/>
      <c r="KT60" s="8"/>
      <c r="KU60" s="8"/>
      <c r="KV60" s="8"/>
      <c r="KW60" s="8"/>
      <c r="KX60" s="8"/>
      <c r="KY60" s="8"/>
      <c r="KZ60" s="8"/>
      <c r="LA60" s="8"/>
      <c r="LB60" s="8"/>
      <c r="LC60" s="8"/>
      <c r="LD60" s="8"/>
      <c r="LE60" s="8"/>
      <c r="LF60" s="8"/>
      <c r="LG60" s="8"/>
      <c r="LH60" s="8"/>
      <c r="LI60" s="8"/>
      <c r="LJ60" s="8"/>
      <c r="LK60" s="8"/>
      <c r="LL60" s="8"/>
      <c r="LR60" s="8"/>
      <c r="LS60" s="8"/>
      <c r="LT60" s="8"/>
      <c r="LU60" s="8"/>
      <c r="LV60" s="8"/>
      <c r="LW60" s="8"/>
      <c r="LX60" s="8"/>
      <c r="LY60" s="8"/>
      <c r="LZ60" s="8"/>
      <c r="MA60" s="8"/>
    </row>
    <row r="61" spans="95:339" s="233" customFormat="1">
      <c r="CQ61" s="240"/>
      <c r="CR61" s="240"/>
      <c r="CS61" s="240"/>
      <c r="CT61" s="240"/>
      <c r="CU61" s="240"/>
      <c r="CW61" s="238"/>
      <c r="CX61" s="238"/>
      <c r="CY61" s="238"/>
      <c r="CZ61" s="238"/>
      <c r="DA61" s="238"/>
      <c r="DB61" s="238"/>
      <c r="DC61" s="238"/>
      <c r="DD61" s="238"/>
      <c r="DE61" s="238"/>
      <c r="DF61" s="238"/>
      <c r="DG61" s="238"/>
      <c r="DH61" s="238"/>
      <c r="DI61" s="238"/>
      <c r="DJ61" s="238"/>
      <c r="DK61" s="238"/>
      <c r="DL61" s="238"/>
      <c r="DM61" s="238"/>
      <c r="DN61" s="238"/>
      <c r="DO61" s="238"/>
      <c r="DP61" s="238"/>
      <c r="DQ61" s="238"/>
      <c r="DR61" s="238"/>
      <c r="HL61" s="239"/>
      <c r="IN61" s="8"/>
      <c r="IO61" s="8"/>
      <c r="IP61" s="8"/>
      <c r="IQ61" s="8"/>
      <c r="IR61" s="8"/>
      <c r="IS61" s="8"/>
      <c r="IT61" s="8"/>
      <c r="IU61" s="8"/>
      <c r="IV61" s="8"/>
      <c r="IW61" s="8"/>
      <c r="IX61" s="8"/>
      <c r="JU61" s="8"/>
      <c r="JV61" s="8"/>
      <c r="JW61" s="8"/>
      <c r="JX61" s="8"/>
      <c r="JY61" s="8"/>
      <c r="JZ61" s="8"/>
      <c r="KA61" s="8"/>
      <c r="KB61" s="8"/>
      <c r="KC61" s="8"/>
      <c r="KD61" s="8"/>
      <c r="KE61" s="8"/>
      <c r="KF61" s="8"/>
      <c r="KG61" s="8"/>
      <c r="KH61" s="8"/>
      <c r="KI61" s="8"/>
      <c r="KJ61" s="8"/>
      <c r="KK61" s="8"/>
      <c r="KL61" s="8"/>
      <c r="KM61" s="8"/>
      <c r="KN61" s="8"/>
      <c r="KO61" s="8"/>
      <c r="KP61" s="8"/>
      <c r="KQ61" s="8"/>
      <c r="KR61" s="8"/>
      <c r="KS61" s="8"/>
      <c r="KT61" s="8"/>
      <c r="KU61" s="8"/>
      <c r="KV61" s="8"/>
      <c r="KW61" s="8"/>
      <c r="KX61" s="8"/>
      <c r="KY61" s="8"/>
      <c r="KZ61" s="8"/>
      <c r="LA61" s="8"/>
      <c r="LB61" s="8"/>
      <c r="LC61" s="8"/>
      <c r="LD61" s="8"/>
      <c r="LE61" s="8"/>
      <c r="LF61" s="8"/>
      <c r="LG61" s="8"/>
      <c r="LH61" s="8"/>
      <c r="LI61" s="8"/>
      <c r="LJ61" s="8"/>
      <c r="LK61" s="8"/>
      <c r="LL61" s="8"/>
      <c r="LR61" s="8"/>
      <c r="LS61" s="8"/>
      <c r="LT61" s="8"/>
      <c r="LU61" s="8"/>
      <c r="LV61" s="8"/>
      <c r="LW61" s="8"/>
      <c r="LX61" s="8"/>
      <c r="LY61" s="8"/>
      <c r="LZ61" s="8"/>
      <c r="MA61" s="8"/>
    </row>
    <row r="62" spans="95:339" s="233" customFormat="1">
      <c r="CQ62" s="240"/>
      <c r="CR62" s="240"/>
      <c r="CS62" s="240"/>
      <c r="CT62" s="240"/>
      <c r="CU62" s="240"/>
      <c r="CW62" s="238"/>
      <c r="CX62" s="238"/>
      <c r="CY62" s="238"/>
      <c r="CZ62" s="238"/>
      <c r="DA62" s="238"/>
      <c r="DB62" s="238"/>
      <c r="DC62" s="238"/>
      <c r="DD62" s="238"/>
      <c r="DE62" s="238"/>
      <c r="DF62" s="238"/>
      <c r="DG62" s="238"/>
      <c r="DH62" s="238"/>
      <c r="DI62" s="238"/>
      <c r="DJ62" s="238"/>
      <c r="DK62" s="238"/>
      <c r="DL62" s="238"/>
      <c r="DM62" s="238"/>
      <c r="DN62" s="238"/>
      <c r="DO62" s="238"/>
      <c r="DP62" s="238"/>
      <c r="DQ62" s="238"/>
      <c r="DR62" s="238"/>
      <c r="HL62" s="239"/>
      <c r="IN62" s="8"/>
      <c r="IO62" s="8"/>
      <c r="IP62" s="8"/>
      <c r="IQ62" s="8"/>
      <c r="IR62" s="8"/>
      <c r="IS62" s="8"/>
      <c r="IT62" s="8"/>
      <c r="IU62" s="8"/>
      <c r="IV62" s="8"/>
      <c r="IW62" s="8"/>
      <c r="IX62" s="8"/>
      <c r="JU62" s="8"/>
      <c r="JV62" s="8"/>
      <c r="JW62" s="8"/>
      <c r="JX62" s="8"/>
      <c r="JY62" s="8"/>
      <c r="JZ62" s="8"/>
      <c r="KA62" s="8"/>
      <c r="KB62" s="8"/>
      <c r="KC62" s="8"/>
      <c r="KD62" s="8"/>
      <c r="KE62" s="8"/>
      <c r="KF62" s="8"/>
      <c r="KG62" s="8"/>
      <c r="KH62" s="8"/>
      <c r="KI62" s="8"/>
      <c r="KJ62" s="8"/>
      <c r="KK62" s="8"/>
      <c r="KL62" s="8"/>
      <c r="KM62" s="8"/>
      <c r="KN62" s="8"/>
      <c r="KO62" s="8"/>
      <c r="KP62" s="8"/>
      <c r="KQ62" s="8"/>
      <c r="KR62" s="8"/>
      <c r="KS62" s="8"/>
      <c r="KT62" s="8"/>
      <c r="KU62" s="8"/>
      <c r="KV62" s="8"/>
      <c r="KW62" s="8"/>
      <c r="KX62" s="8"/>
      <c r="KY62" s="8"/>
      <c r="KZ62" s="8"/>
      <c r="LA62" s="8"/>
      <c r="LB62" s="8"/>
      <c r="LC62" s="8"/>
      <c r="LD62" s="8"/>
      <c r="LE62" s="8"/>
      <c r="LF62" s="8"/>
      <c r="LG62" s="8"/>
      <c r="LH62" s="8"/>
      <c r="LI62" s="8"/>
      <c r="LJ62" s="8"/>
      <c r="LK62" s="8"/>
      <c r="LL62" s="8"/>
      <c r="LR62" s="8"/>
      <c r="LS62" s="8"/>
      <c r="LT62" s="8"/>
      <c r="LU62" s="8"/>
      <c r="LV62" s="8"/>
      <c r="LW62" s="8"/>
      <c r="LX62" s="8"/>
      <c r="LY62" s="8"/>
      <c r="LZ62" s="8"/>
      <c r="MA62" s="8"/>
    </row>
    <row r="63" spans="95:339" s="233" customFormat="1">
      <c r="CQ63" s="240"/>
      <c r="CR63" s="240"/>
      <c r="CS63" s="240"/>
      <c r="CT63" s="240"/>
      <c r="CU63" s="240"/>
      <c r="CW63" s="238"/>
      <c r="CX63" s="238"/>
      <c r="CY63" s="238"/>
      <c r="CZ63" s="238"/>
      <c r="DA63" s="238"/>
      <c r="DB63" s="238"/>
      <c r="DC63" s="238"/>
      <c r="DD63" s="238"/>
      <c r="DE63" s="238"/>
      <c r="DF63" s="238"/>
      <c r="DG63" s="238"/>
      <c r="DH63" s="238"/>
      <c r="DI63" s="238"/>
      <c r="DJ63" s="238"/>
      <c r="DK63" s="238"/>
      <c r="DL63" s="238"/>
      <c r="DM63" s="238"/>
      <c r="DN63" s="238"/>
      <c r="DO63" s="238"/>
      <c r="DP63" s="238"/>
      <c r="DQ63" s="238"/>
      <c r="DR63" s="238"/>
      <c r="HL63" s="239"/>
      <c r="IN63" s="8"/>
      <c r="IO63" s="8"/>
      <c r="IP63" s="8"/>
      <c r="IQ63" s="8"/>
      <c r="IR63" s="8"/>
      <c r="IS63" s="8"/>
      <c r="IT63" s="8"/>
      <c r="IU63" s="8"/>
      <c r="IV63" s="8"/>
      <c r="IW63" s="8"/>
      <c r="IX63" s="8"/>
      <c r="JU63" s="8"/>
      <c r="JV63" s="8"/>
      <c r="JW63" s="8"/>
      <c r="JX63" s="8"/>
      <c r="JY63" s="8"/>
      <c r="JZ63" s="8"/>
      <c r="KA63" s="8"/>
      <c r="KB63" s="8"/>
      <c r="KC63" s="8"/>
      <c r="KD63" s="8"/>
      <c r="KE63" s="8"/>
      <c r="KF63" s="8"/>
      <c r="KG63" s="8"/>
      <c r="KH63" s="8"/>
      <c r="KI63" s="8"/>
      <c r="KJ63" s="8"/>
      <c r="KK63" s="8"/>
      <c r="KL63" s="8"/>
      <c r="KM63" s="8"/>
      <c r="KN63" s="8"/>
      <c r="KO63" s="8"/>
      <c r="KP63" s="8"/>
      <c r="KQ63" s="8"/>
      <c r="KR63" s="8"/>
      <c r="KS63" s="8"/>
      <c r="KT63" s="8"/>
      <c r="KU63" s="8"/>
      <c r="KV63" s="8"/>
      <c r="KW63" s="8"/>
      <c r="KX63" s="8"/>
      <c r="KY63" s="8"/>
      <c r="KZ63" s="8"/>
      <c r="LA63" s="8"/>
      <c r="LB63" s="8"/>
      <c r="LC63" s="8"/>
      <c r="LD63" s="8"/>
      <c r="LE63" s="8"/>
      <c r="LF63" s="8"/>
      <c r="LG63" s="8"/>
      <c r="LH63" s="8"/>
      <c r="LI63" s="8"/>
      <c r="LJ63" s="8"/>
      <c r="LK63" s="8"/>
      <c r="LL63" s="8"/>
      <c r="LR63" s="8"/>
      <c r="LS63" s="8"/>
      <c r="LT63" s="8"/>
      <c r="LU63" s="8"/>
      <c r="LV63" s="8"/>
      <c r="LW63" s="8"/>
      <c r="LX63" s="8"/>
      <c r="LY63" s="8"/>
      <c r="LZ63" s="8"/>
      <c r="MA63" s="8"/>
    </row>
    <row r="64" spans="95:339" s="233" customFormat="1">
      <c r="CQ64" s="240"/>
      <c r="CR64" s="240"/>
      <c r="CS64" s="240"/>
      <c r="CT64" s="240"/>
      <c r="CU64" s="240"/>
      <c r="CW64" s="238"/>
      <c r="CX64" s="238"/>
      <c r="CY64" s="238"/>
      <c r="CZ64" s="238"/>
      <c r="DA64" s="238"/>
      <c r="DB64" s="238"/>
      <c r="DC64" s="238"/>
      <c r="DD64" s="238"/>
      <c r="DE64" s="238"/>
      <c r="DF64" s="238"/>
      <c r="DG64" s="238"/>
      <c r="DH64" s="238"/>
      <c r="DI64" s="238"/>
      <c r="DJ64" s="238"/>
      <c r="DK64" s="238"/>
      <c r="DL64" s="238"/>
      <c r="DM64" s="238"/>
      <c r="DN64" s="238"/>
      <c r="DO64" s="238"/>
      <c r="DP64" s="238"/>
      <c r="DQ64" s="238"/>
      <c r="DR64" s="238"/>
      <c r="HL64" s="239"/>
      <c r="IN64" s="8"/>
      <c r="IO64" s="8"/>
      <c r="IP64" s="8"/>
      <c r="IQ64" s="8"/>
      <c r="IR64" s="8"/>
      <c r="IS64" s="8"/>
      <c r="IT64" s="8"/>
      <c r="IU64" s="8"/>
      <c r="IV64" s="8"/>
      <c r="IW64" s="8"/>
      <c r="IX64" s="8"/>
      <c r="JU64" s="8"/>
      <c r="JV64" s="8"/>
      <c r="JW64" s="8"/>
      <c r="JX64" s="8"/>
      <c r="JY64" s="8"/>
      <c r="JZ64" s="8"/>
      <c r="KA64" s="8"/>
      <c r="KB64" s="8"/>
      <c r="KC64" s="8"/>
      <c r="KD64" s="8"/>
      <c r="KE64" s="8"/>
      <c r="KF64" s="8"/>
      <c r="KG64" s="8"/>
      <c r="KH64" s="8"/>
      <c r="KI64" s="8"/>
      <c r="KJ64" s="8"/>
      <c r="KK64" s="8"/>
      <c r="KL64" s="8"/>
      <c r="KM64" s="8"/>
      <c r="KN64" s="8"/>
      <c r="KO64" s="8"/>
      <c r="KP64" s="8"/>
      <c r="KQ64" s="8"/>
      <c r="KR64" s="8"/>
      <c r="KS64" s="8"/>
      <c r="KT64" s="8"/>
      <c r="KU64" s="8"/>
      <c r="KV64" s="8"/>
      <c r="KW64" s="8"/>
      <c r="KX64" s="8"/>
      <c r="KY64" s="8"/>
      <c r="KZ64" s="8"/>
      <c r="LA64" s="8"/>
      <c r="LB64" s="8"/>
      <c r="LC64" s="8"/>
      <c r="LD64" s="8"/>
      <c r="LE64" s="8"/>
      <c r="LF64" s="8"/>
      <c r="LG64" s="8"/>
      <c r="LH64" s="8"/>
      <c r="LI64" s="8"/>
      <c r="LJ64" s="8"/>
      <c r="LK64" s="8"/>
      <c r="LL64" s="8"/>
      <c r="LR64" s="8"/>
      <c r="LS64" s="8"/>
      <c r="LT64" s="8"/>
      <c r="LU64" s="8"/>
      <c r="LV64" s="8"/>
      <c r="LW64" s="8"/>
      <c r="LX64" s="8"/>
      <c r="LY64" s="8"/>
      <c r="LZ64" s="8"/>
      <c r="MA64" s="8"/>
    </row>
    <row r="65" spans="95:339" s="233" customFormat="1">
      <c r="CQ65" s="240"/>
      <c r="CR65" s="240"/>
      <c r="CS65" s="240"/>
      <c r="CT65" s="240"/>
      <c r="CU65" s="240"/>
      <c r="CW65" s="238"/>
      <c r="CX65" s="238"/>
      <c r="CY65" s="238"/>
      <c r="CZ65" s="238"/>
      <c r="DA65" s="238"/>
      <c r="DB65" s="238"/>
      <c r="DC65" s="238"/>
      <c r="DD65" s="238"/>
      <c r="DE65" s="238"/>
      <c r="DF65" s="238"/>
      <c r="DG65" s="238"/>
      <c r="DH65" s="238"/>
      <c r="DI65" s="238"/>
      <c r="DJ65" s="238"/>
      <c r="DK65" s="238"/>
      <c r="DL65" s="238"/>
      <c r="DM65" s="238"/>
      <c r="DN65" s="238"/>
      <c r="DO65" s="238"/>
      <c r="DP65" s="238"/>
      <c r="DQ65" s="238"/>
      <c r="DR65" s="238"/>
      <c r="HL65" s="239"/>
      <c r="IN65" s="8"/>
      <c r="IO65" s="8"/>
      <c r="IP65" s="8"/>
      <c r="IQ65" s="8"/>
      <c r="IR65" s="8"/>
      <c r="IS65" s="8"/>
      <c r="IT65" s="8"/>
      <c r="IU65" s="8"/>
      <c r="IV65" s="8"/>
      <c r="IW65" s="8"/>
      <c r="IX65" s="8"/>
      <c r="JU65" s="8"/>
      <c r="JV65" s="8"/>
      <c r="JW65" s="8"/>
      <c r="JX65" s="8"/>
      <c r="JY65" s="8"/>
      <c r="JZ65" s="8"/>
      <c r="KA65" s="8"/>
      <c r="KB65" s="8"/>
      <c r="KC65" s="8"/>
      <c r="KD65" s="8"/>
      <c r="KE65" s="8"/>
      <c r="KF65" s="8"/>
      <c r="KG65" s="8"/>
      <c r="KH65" s="8"/>
      <c r="KI65" s="8"/>
      <c r="KJ65" s="8"/>
      <c r="KK65" s="8"/>
      <c r="KL65" s="8"/>
      <c r="KM65" s="8"/>
      <c r="KN65" s="8"/>
      <c r="KO65" s="8"/>
      <c r="KP65" s="8"/>
      <c r="KQ65" s="8"/>
      <c r="KR65" s="8"/>
      <c r="KS65" s="8"/>
      <c r="KT65" s="8"/>
      <c r="KU65" s="8"/>
      <c r="KV65" s="8"/>
      <c r="KW65" s="8"/>
      <c r="KX65" s="8"/>
      <c r="KY65" s="8"/>
      <c r="KZ65" s="8"/>
      <c r="LA65" s="8"/>
      <c r="LB65" s="8"/>
      <c r="LC65" s="8"/>
      <c r="LD65" s="8"/>
      <c r="LE65" s="8"/>
      <c r="LF65" s="8"/>
      <c r="LG65" s="8"/>
      <c r="LH65" s="8"/>
      <c r="LI65" s="8"/>
      <c r="LJ65" s="8"/>
      <c r="LK65" s="8"/>
      <c r="LL65" s="8"/>
      <c r="LR65" s="8"/>
      <c r="LS65" s="8"/>
      <c r="LT65" s="8"/>
      <c r="LU65" s="8"/>
      <c r="LV65" s="8"/>
      <c r="LW65" s="8"/>
      <c r="LX65" s="8"/>
      <c r="LY65" s="8"/>
      <c r="LZ65" s="8"/>
      <c r="MA65" s="8"/>
    </row>
    <row r="66" spans="95:339" s="233" customFormat="1">
      <c r="CQ66" s="240"/>
      <c r="CR66" s="240"/>
      <c r="CS66" s="240"/>
      <c r="CT66" s="240"/>
      <c r="CU66" s="240"/>
      <c r="CW66" s="238"/>
      <c r="CX66" s="238"/>
      <c r="CY66" s="238"/>
      <c r="CZ66" s="238"/>
      <c r="DA66" s="238"/>
      <c r="DB66" s="238"/>
      <c r="DC66" s="238"/>
      <c r="DD66" s="238"/>
      <c r="DE66" s="238"/>
      <c r="DF66" s="238"/>
      <c r="DG66" s="238"/>
      <c r="DH66" s="238"/>
      <c r="DI66" s="238"/>
      <c r="DJ66" s="238"/>
      <c r="DK66" s="238"/>
      <c r="DL66" s="238"/>
      <c r="DM66" s="238"/>
      <c r="DN66" s="238"/>
      <c r="DO66" s="238"/>
      <c r="DP66" s="238"/>
      <c r="DQ66" s="238"/>
      <c r="DR66" s="238"/>
      <c r="HL66" s="239"/>
      <c r="IN66" s="8"/>
      <c r="IO66" s="8"/>
      <c r="IP66" s="8"/>
      <c r="IQ66" s="8"/>
      <c r="IR66" s="8"/>
      <c r="IS66" s="8"/>
      <c r="IT66" s="8"/>
      <c r="IU66" s="8"/>
      <c r="IV66" s="8"/>
      <c r="IW66" s="8"/>
      <c r="IX66" s="8"/>
      <c r="JU66" s="8"/>
      <c r="JV66" s="8"/>
      <c r="JW66" s="8"/>
      <c r="JX66" s="8"/>
      <c r="JY66" s="8"/>
      <c r="JZ66" s="8"/>
      <c r="KA66" s="8"/>
      <c r="KB66" s="8"/>
      <c r="KC66" s="8"/>
      <c r="KD66" s="8"/>
      <c r="KE66" s="8"/>
      <c r="KF66" s="8"/>
      <c r="KG66" s="8"/>
      <c r="KH66" s="8"/>
      <c r="KI66" s="8"/>
      <c r="KJ66" s="8"/>
      <c r="KK66" s="8"/>
      <c r="KL66" s="8"/>
      <c r="KM66" s="8"/>
      <c r="KN66" s="8"/>
      <c r="KO66" s="8"/>
      <c r="KP66" s="8"/>
      <c r="KQ66" s="8"/>
      <c r="KR66" s="8"/>
      <c r="KS66" s="8"/>
      <c r="KT66" s="8"/>
      <c r="KU66" s="8"/>
      <c r="KV66" s="8"/>
      <c r="KW66" s="8"/>
      <c r="KX66" s="8"/>
      <c r="KY66" s="8"/>
      <c r="KZ66" s="8"/>
      <c r="LA66" s="8"/>
      <c r="LB66" s="8"/>
      <c r="LC66" s="8"/>
      <c r="LD66" s="8"/>
      <c r="LE66" s="8"/>
      <c r="LF66" s="8"/>
      <c r="LG66" s="8"/>
      <c r="LH66" s="8"/>
      <c r="LI66" s="8"/>
      <c r="LJ66" s="8"/>
      <c r="LK66" s="8"/>
      <c r="LL66" s="8"/>
      <c r="LR66" s="8"/>
      <c r="LS66" s="8"/>
      <c r="LT66" s="8"/>
      <c r="LU66" s="8"/>
      <c r="LV66" s="8"/>
      <c r="LW66" s="8"/>
      <c r="LX66" s="8"/>
      <c r="LY66" s="8"/>
      <c r="LZ66" s="8"/>
      <c r="MA66" s="8"/>
    </row>
    <row r="67" spans="95:339" s="233" customFormat="1">
      <c r="CQ67" s="240"/>
      <c r="CR67" s="240"/>
      <c r="CS67" s="240"/>
      <c r="CT67" s="240"/>
      <c r="CU67" s="240"/>
      <c r="CW67" s="238"/>
      <c r="CX67" s="238"/>
      <c r="CY67" s="238"/>
      <c r="CZ67" s="238"/>
      <c r="DA67" s="238"/>
      <c r="DB67" s="238"/>
      <c r="DC67" s="238"/>
      <c r="DD67" s="238"/>
      <c r="DE67" s="238"/>
      <c r="DF67" s="238"/>
      <c r="DG67" s="238"/>
      <c r="DH67" s="238"/>
      <c r="DI67" s="238"/>
      <c r="DJ67" s="238"/>
      <c r="DK67" s="238"/>
      <c r="DL67" s="238"/>
      <c r="DM67" s="238"/>
      <c r="DN67" s="238"/>
      <c r="DO67" s="238"/>
      <c r="DP67" s="238"/>
      <c r="DQ67" s="238"/>
      <c r="DR67" s="238"/>
      <c r="HL67" s="239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/>
      <c r="KO67" s="8"/>
      <c r="KP67" s="8"/>
      <c r="KQ67" s="8"/>
      <c r="KR67" s="8"/>
      <c r="KS67" s="8"/>
      <c r="KT67" s="8"/>
      <c r="KU67" s="8"/>
      <c r="KV67" s="8"/>
      <c r="KW67" s="8"/>
      <c r="KX67" s="8"/>
      <c r="KY67" s="8"/>
      <c r="KZ67" s="8"/>
      <c r="LA67" s="8"/>
      <c r="LB67" s="8"/>
      <c r="LC67" s="8"/>
      <c r="LD67" s="8"/>
      <c r="LE67" s="8"/>
      <c r="LF67" s="8"/>
      <c r="LG67" s="8"/>
      <c r="LH67" s="8"/>
      <c r="LI67" s="8"/>
      <c r="LJ67" s="8"/>
      <c r="LK67" s="8"/>
      <c r="LL67" s="8"/>
      <c r="LR67" s="8"/>
      <c r="LS67" s="8"/>
      <c r="LT67" s="8"/>
      <c r="LU67" s="8"/>
      <c r="LV67" s="8"/>
      <c r="LW67" s="8"/>
      <c r="LX67" s="8"/>
      <c r="LY67" s="8"/>
      <c r="LZ67" s="8"/>
      <c r="MA67" s="8"/>
    </row>
    <row r="68" spans="95:339" s="233" customFormat="1">
      <c r="CQ68" s="240"/>
      <c r="CR68" s="240"/>
      <c r="CS68" s="240"/>
      <c r="CT68" s="240"/>
      <c r="CU68" s="240"/>
      <c r="CW68" s="238"/>
      <c r="CX68" s="238"/>
      <c r="CY68" s="238"/>
      <c r="CZ68" s="238"/>
      <c r="DA68" s="238"/>
      <c r="DB68" s="238"/>
      <c r="DC68" s="238"/>
      <c r="DD68" s="238"/>
      <c r="DE68" s="238"/>
      <c r="DF68" s="238"/>
      <c r="DG68" s="238"/>
      <c r="DH68" s="238"/>
      <c r="DI68" s="238"/>
      <c r="DJ68" s="238"/>
      <c r="DK68" s="238"/>
      <c r="DL68" s="238"/>
      <c r="DM68" s="238"/>
      <c r="DN68" s="238"/>
      <c r="DO68" s="238"/>
      <c r="DP68" s="238"/>
      <c r="DQ68" s="238"/>
      <c r="DR68" s="238"/>
      <c r="HL68" s="239"/>
      <c r="IN68" s="8"/>
      <c r="IO68" s="8"/>
      <c r="IP68" s="8"/>
      <c r="IQ68" s="8"/>
      <c r="IR68" s="8"/>
      <c r="IS68" s="8"/>
      <c r="IT68" s="8"/>
      <c r="IU68" s="8"/>
      <c r="IV68" s="8"/>
      <c r="IW68" s="8"/>
      <c r="IX68" s="8"/>
      <c r="JU68" s="8"/>
      <c r="JV68" s="8"/>
      <c r="JW68" s="8"/>
      <c r="JX68" s="8"/>
      <c r="JY68" s="8"/>
      <c r="JZ68" s="8"/>
      <c r="KA68" s="8"/>
      <c r="KB68" s="8"/>
      <c r="KC68" s="8"/>
      <c r="KD68" s="8"/>
      <c r="KE68" s="8"/>
      <c r="KF68" s="8"/>
      <c r="KG68" s="8"/>
      <c r="KH68" s="8"/>
      <c r="KI68" s="8"/>
      <c r="KJ68" s="8"/>
      <c r="KK68" s="8"/>
      <c r="KL68" s="8"/>
      <c r="KM68" s="8"/>
      <c r="KN68" s="8"/>
      <c r="KO68" s="8"/>
      <c r="KP68" s="8"/>
      <c r="KQ68" s="8"/>
      <c r="KR68" s="8"/>
      <c r="KS68" s="8"/>
      <c r="KT68" s="8"/>
      <c r="KU68" s="8"/>
      <c r="KV68" s="8"/>
      <c r="KW68" s="8"/>
      <c r="KX68" s="8"/>
      <c r="KY68" s="8"/>
      <c r="KZ68" s="8"/>
      <c r="LA68" s="8"/>
      <c r="LB68" s="8"/>
      <c r="LC68" s="8"/>
      <c r="LD68" s="8"/>
      <c r="LE68" s="8"/>
      <c r="LF68" s="8"/>
      <c r="LG68" s="8"/>
      <c r="LH68" s="8"/>
      <c r="LI68" s="8"/>
      <c r="LJ68" s="8"/>
      <c r="LK68" s="8"/>
      <c r="LL68" s="8"/>
      <c r="LR68" s="8"/>
      <c r="LS68" s="8"/>
      <c r="LT68" s="8"/>
      <c r="LU68" s="8"/>
      <c r="LV68" s="8"/>
      <c r="LW68" s="8"/>
      <c r="LX68" s="8"/>
      <c r="LY68" s="8"/>
      <c r="LZ68" s="8"/>
      <c r="MA68" s="8"/>
    </row>
    <row r="69" spans="95:339" s="233" customFormat="1">
      <c r="CQ69" s="240"/>
      <c r="CR69" s="240"/>
      <c r="CS69" s="240"/>
      <c r="CT69" s="240"/>
      <c r="CU69" s="240"/>
      <c r="CW69" s="238"/>
      <c r="CX69" s="238"/>
      <c r="CY69" s="238"/>
      <c r="CZ69" s="238"/>
      <c r="DA69" s="238"/>
      <c r="DB69" s="238"/>
      <c r="DC69" s="238"/>
      <c r="DD69" s="238"/>
      <c r="DE69" s="238"/>
      <c r="DF69" s="238"/>
      <c r="DG69" s="238"/>
      <c r="DH69" s="238"/>
      <c r="DI69" s="238"/>
      <c r="DJ69" s="238"/>
      <c r="DK69" s="238"/>
      <c r="DL69" s="238"/>
      <c r="DM69" s="238"/>
      <c r="DN69" s="238"/>
      <c r="DO69" s="238"/>
      <c r="DP69" s="238"/>
      <c r="DQ69" s="238"/>
      <c r="DR69" s="238"/>
      <c r="HL69" s="239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/>
      <c r="KO69" s="8"/>
      <c r="KP69" s="8"/>
      <c r="KQ69" s="8"/>
      <c r="KR69" s="8"/>
      <c r="KS69" s="8"/>
      <c r="KT69" s="8"/>
      <c r="KU69" s="8"/>
      <c r="KV69" s="8"/>
      <c r="KW69" s="8"/>
      <c r="KX69" s="8"/>
      <c r="KY69" s="8"/>
      <c r="KZ69" s="8"/>
      <c r="LA69" s="8"/>
      <c r="LB69" s="8"/>
      <c r="LC69" s="8"/>
      <c r="LD69" s="8"/>
      <c r="LE69" s="8"/>
      <c r="LF69" s="8"/>
      <c r="LG69" s="8"/>
      <c r="LH69" s="8"/>
      <c r="LI69" s="8"/>
      <c r="LJ69" s="8"/>
      <c r="LK69" s="8"/>
      <c r="LL69" s="8"/>
      <c r="LR69" s="8"/>
      <c r="LS69" s="8"/>
      <c r="LT69" s="8"/>
      <c r="LU69" s="8"/>
      <c r="LV69" s="8"/>
      <c r="LW69" s="8"/>
      <c r="LX69" s="8"/>
      <c r="LY69" s="8"/>
      <c r="LZ69" s="8"/>
      <c r="MA69" s="8"/>
    </row>
    <row r="70" spans="95:339" s="233" customFormat="1">
      <c r="CQ70" s="240"/>
      <c r="CR70" s="240"/>
      <c r="CS70" s="240"/>
      <c r="CT70" s="240"/>
      <c r="CU70" s="240"/>
      <c r="CW70" s="238"/>
      <c r="CX70" s="238"/>
      <c r="CY70" s="238"/>
      <c r="CZ70" s="238"/>
      <c r="DA70" s="238"/>
      <c r="DB70" s="238"/>
      <c r="DC70" s="238"/>
      <c r="DD70" s="238"/>
      <c r="DE70" s="238"/>
      <c r="DF70" s="238"/>
      <c r="DG70" s="238"/>
      <c r="DH70" s="238"/>
      <c r="DI70" s="238"/>
      <c r="DJ70" s="238"/>
      <c r="DK70" s="238"/>
      <c r="DL70" s="238"/>
      <c r="DM70" s="238"/>
      <c r="DN70" s="238"/>
      <c r="DO70" s="238"/>
      <c r="DP70" s="238"/>
      <c r="DQ70" s="238"/>
      <c r="DR70" s="238"/>
      <c r="HL70" s="239"/>
      <c r="IN70" s="8"/>
      <c r="IO70" s="8"/>
      <c r="IP70" s="8"/>
      <c r="IQ70" s="8"/>
      <c r="IR70" s="8"/>
      <c r="IS70" s="8"/>
      <c r="IT70" s="8"/>
      <c r="IU70" s="8"/>
      <c r="IV70" s="8"/>
      <c r="IW70" s="8"/>
      <c r="IX70" s="8"/>
      <c r="JU70" s="8"/>
      <c r="JV70" s="8"/>
      <c r="JW70" s="8"/>
      <c r="JX70" s="8"/>
      <c r="JY70" s="8"/>
      <c r="JZ70" s="8"/>
      <c r="KA70" s="8"/>
      <c r="KB70" s="8"/>
      <c r="KC70" s="8"/>
      <c r="KD70" s="8"/>
      <c r="KE70" s="8"/>
      <c r="KF70" s="8"/>
      <c r="KG70" s="8"/>
      <c r="KH70" s="8"/>
      <c r="KI70" s="8"/>
      <c r="KJ70" s="8"/>
      <c r="KK70" s="8"/>
      <c r="KL70" s="8"/>
      <c r="KM70" s="8"/>
      <c r="KN70" s="8"/>
      <c r="KO70" s="8"/>
      <c r="KP70" s="8"/>
      <c r="KQ70" s="8"/>
      <c r="KR70" s="8"/>
      <c r="KS70" s="8"/>
      <c r="KT70" s="8"/>
      <c r="KU70" s="8"/>
      <c r="KV70" s="8"/>
      <c r="KW70" s="8"/>
      <c r="KX70" s="8"/>
      <c r="KY70" s="8"/>
      <c r="KZ70" s="8"/>
      <c r="LA70" s="8"/>
      <c r="LB70" s="8"/>
      <c r="LC70" s="8"/>
      <c r="LD70" s="8"/>
      <c r="LE70" s="8"/>
      <c r="LF70" s="8"/>
      <c r="LG70" s="8"/>
      <c r="LH70" s="8"/>
      <c r="LI70" s="8"/>
      <c r="LJ70" s="8"/>
      <c r="LK70" s="8"/>
      <c r="LL70" s="8"/>
      <c r="LR70" s="8"/>
      <c r="LS70" s="8"/>
      <c r="LT70" s="8"/>
      <c r="LU70" s="8"/>
      <c r="LV70" s="8"/>
      <c r="LW70" s="8"/>
      <c r="LX70" s="8"/>
      <c r="LY70" s="8"/>
      <c r="LZ70" s="8"/>
      <c r="MA70" s="8"/>
    </row>
    <row r="71" spans="95:339" s="233" customFormat="1">
      <c r="CQ71" s="240"/>
      <c r="CR71" s="240"/>
      <c r="CS71" s="240"/>
      <c r="CT71" s="240"/>
      <c r="CU71" s="240"/>
      <c r="CW71" s="238"/>
      <c r="CX71" s="238"/>
      <c r="CY71" s="238"/>
      <c r="CZ71" s="238"/>
      <c r="DA71" s="238"/>
      <c r="DB71" s="238"/>
      <c r="DC71" s="238"/>
      <c r="DD71" s="238"/>
      <c r="DE71" s="238"/>
      <c r="DF71" s="238"/>
      <c r="DG71" s="238"/>
      <c r="DH71" s="238"/>
      <c r="DI71" s="238"/>
      <c r="DJ71" s="238"/>
      <c r="DK71" s="238"/>
      <c r="DL71" s="238"/>
      <c r="DM71" s="238"/>
      <c r="DN71" s="238"/>
      <c r="DO71" s="238"/>
      <c r="DP71" s="238"/>
      <c r="DQ71" s="238"/>
      <c r="DR71" s="238"/>
      <c r="HL71" s="239"/>
      <c r="IN71" s="8"/>
      <c r="IO71" s="8"/>
      <c r="IP71" s="8"/>
      <c r="IQ71" s="8"/>
      <c r="IR71" s="8"/>
      <c r="IS71" s="8"/>
      <c r="IT71" s="8"/>
      <c r="IU71" s="8"/>
      <c r="IV71" s="8"/>
      <c r="IW71" s="8"/>
      <c r="IX71" s="8"/>
      <c r="JU71" s="8"/>
      <c r="JV71" s="8"/>
      <c r="JW71" s="8"/>
      <c r="JX71" s="8"/>
      <c r="JY71" s="8"/>
      <c r="JZ71" s="8"/>
      <c r="KA71" s="8"/>
      <c r="KB71" s="8"/>
      <c r="KC71" s="8"/>
      <c r="KD71" s="8"/>
      <c r="KE71" s="8"/>
      <c r="KF71" s="8"/>
      <c r="KG71" s="8"/>
      <c r="KH71" s="8"/>
      <c r="KI71" s="8"/>
      <c r="KJ71" s="8"/>
      <c r="KK71" s="8"/>
      <c r="KL71" s="8"/>
      <c r="KM71" s="8"/>
      <c r="KN71" s="8"/>
      <c r="KO71" s="8"/>
      <c r="KP71" s="8"/>
      <c r="KQ71" s="8"/>
      <c r="KR71" s="8"/>
      <c r="KS71" s="8"/>
      <c r="KT71" s="8"/>
      <c r="KU71" s="8"/>
      <c r="KV71" s="8"/>
      <c r="KW71" s="8"/>
      <c r="KX71" s="8"/>
      <c r="KY71" s="8"/>
      <c r="KZ71" s="8"/>
      <c r="LA71" s="8"/>
      <c r="LB71" s="8"/>
      <c r="LC71" s="8"/>
      <c r="LD71" s="8"/>
      <c r="LE71" s="8"/>
      <c r="LF71" s="8"/>
      <c r="LG71" s="8"/>
      <c r="LH71" s="8"/>
      <c r="LI71" s="8"/>
      <c r="LJ71" s="8"/>
      <c r="LK71" s="8"/>
      <c r="LL71" s="8"/>
      <c r="LR71" s="8"/>
      <c r="LS71" s="8"/>
      <c r="LT71" s="8"/>
      <c r="LU71" s="8"/>
      <c r="LV71" s="8"/>
      <c r="LW71" s="8"/>
      <c r="LX71" s="8"/>
      <c r="LY71" s="8"/>
      <c r="LZ71" s="8"/>
      <c r="MA71" s="8"/>
    </row>
    <row r="72" spans="95:339" s="233" customFormat="1">
      <c r="CQ72" s="240"/>
      <c r="CR72" s="240"/>
      <c r="CS72" s="240"/>
      <c r="CT72" s="240"/>
      <c r="CU72" s="240"/>
      <c r="CW72" s="238"/>
      <c r="CX72" s="238"/>
      <c r="CY72" s="238"/>
      <c r="CZ72" s="238"/>
      <c r="DA72" s="238"/>
      <c r="DB72" s="238"/>
      <c r="DC72" s="238"/>
      <c r="DD72" s="238"/>
      <c r="DE72" s="238"/>
      <c r="DF72" s="238"/>
      <c r="DG72" s="238"/>
      <c r="DH72" s="238"/>
      <c r="DI72" s="238"/>
      <c r="DJ72" s="238"/>
      <c r="DK72" s="238"/>
      <c r="DL72" s="238"/>
      <c r="DM72" s="238"/>
      <c r="DN72" s="238"/>
      <c r="DO72" s="238"/>
      <c r="DP72" s="238"/>
      <c r="DQ72" s="238"/>
      <c r="DR72" s="238"/>
      <c r="HL72" s="239"/>
      <c r="IN72" s="8"/>
      <c r="IO72" s="8"/>
      <c r="IP72" s="8"/>
      <c r="IQ72" s="8"/>
      <c r="IR72" s="8"/>
      <c r="IS72" s="8"/>
      <c r="IT72" s="8"/>
      <c r="IU72" s="8"/>
      <c r="IV72" s="8"/>
      <c r="IW72" s="8"/>
      <c r="IX72" s="8"/>
      <c r="JU72" s="8"/>
      <c r="JV72" s="8"/>
      <c r="JW72" s="8"/>
      <c r="JX72" s="8"/>
      <c r="JY72" s="8"/>
      <c r="JZ72" s="8"/>
      <c r="KA72" s="8"/>
      <c r="KB72" s="8"/>
      <c r="KC72" s="8"/>
      <c r="KD72" s="8"/>
      <c r="KE72" s="8"/>
      <c r="KF72" s="8"/>
      <c r="KG72" s="8"/>
      <c r="KH72" s="8"/>
      <c r="KI72" s="8"/>
      <c r="KJ72" s="8"/>
      <c r="KK72" s="8"/>
      <c r="KL72" s="8"/>
      <c r="KM72" s="8"/>
      <c r="KN72" s="8"/>
      <c r="KO72" s="8"/>
      <c r="KP72" s="8"/>
      <c r="KQ72" s="8"/>
      <c r="KR72" s="8"/>
      <c r="KS72" s="8"/>
      <c r="KT72" s="8"/>
      <c r="KU72" s="8"/>
      <c r="KV72" s="8"/>
      <c r="KW72" s="8"/>
      <c r="KX72" s="8"/>
      <c r="KY72" s="8"/>
      <c r="KZ72" s="8"/>
      <c r="LA72" s="8"/>
      <c r="LB72" s="8"/>
      <c r="LC72" s="8"/>
      <c r="LD72" s="8"/>
      <c r="LE72" s="8"/>
      <c r="LF72" s="8"/>
      <c r="LG72" s="8"/>
      <c r="LH72" s="8"/>
      <c r="LI72" s="8"/>
      <c r="LJ72" s="8"/>
      <c r="LK72" s="8"/>
      <c r="LL72" s="8"/>
      <c r="LR72" s="8"/>
      <c r="LS72" s="8"/>
      <c r="LT72" s="8"/>
      <c r="LU72" s="8"/>
      <c r="LV72" s="8"/>
      <c r="LW72" s="8"/>
      <c r="LX72" s="8"/>
      <c r="LY72" s="8"/>
      <c r="LZ72" s="8"/>
      <c r="MA72" s="8"/>
    </row>
    <row r="73" spans="95:339" s="233" customFormat="1">
      <c r="CQ73" s="240"/>
      <c r="CR73" s="240"/>
      <c r="CS73" s="240"/>
      <c r="CT73" s="240"/>
      <c r="CU73" s="240"/>
      <c r="CW73" s="238"/>
      <c r="CX73" s="238"/>
      <c r="CY73" s="238"/>
      <c r="CZ73" s="238"/>
      <c r="DA73" s="238"/>
      <c r="DB73" s="238"/>
      <c r="DC73" s="238"/>
      <c r="DD73" s="238"/>
      <c r="DE73" s="238"/>
      <c r="DF73" s="238"/>
      <c r="DG73" s="238"/>
      <c r="DH73" s="238"/>
      <c r="DI73" s="238"/>
      <c r="DJ73" s="238"/>
      <c r="DK73" s="238"/>
      <c r="DL73" s="238"/>
      <c r="DM73" s="238"/>
      <c r="DN73" s="238"/>
      <c r="DO73" s="238"/>
      <c r="DP73" s="238"/>
      <c r="DQ73" s="238"/>
      <c r="DR73" s="238"/>
      <c r="HL73" s="239"/>
      <c r="IN73" s="8"/>
      <c r="IO73" s="8"/>
      <c r="IP73" s="8"/>
      <c r="IQ73" s="8"/>
      <c r="IR73" s="8"/>
      <c r="IS73" s="8"/>
      <c r="IT73" s="8"/>
      <c r="IU73" s="8"/>
      <c r="IV73" s="8"/>
      <c r="IW73" s="8"/>
      <c r="IX73" s="8"/>
      <c r="JU73" s="8"/>
      <c r="JV73" s="8"/>
      <c r="JW73" s="8"/>
      <c r="JX73" s="8"/>
      <c r="JY73" s="8"/>
      <c r="JZ73" s="8"/>
      <c r="KA73" s="8"/>
      <c r="KB73" s="8"/>
      <c r="KC73" s="8"/>
      <c r="KD73" s="8"/>
      <c r="KE73" s="8"/>
      <c r="KF73" s="8"/>
      <c r="KG73" s="8"/>
      <c r="KH73" s="8"/>
      <c r="KI73" s="8"/>
      <c r="KJ73" s="8"/>
      <c r="KK73" s="8"/>
      <c r="KL73" s="8"/>
      <c r="KM73" s="8"/>
      <c r="KN73" s="8"/>
      <c r="KO73" s="8"/>
      <c r="KP73" s="8"/>
      <c r="KQ73" s="8"/>
      <c r="KR73" s="8"/>
      <c r="KS73" s="8"/>
      <c r="KT73" s="8"/>
      <c r="KU73" s="8"/>
      <c r="KV73" s="8"/>
      <c r="KW73" s="8"/>
      <c r="KX73" s="8"/>
      <c r="KY73" s="8"/>
      <c r="KZ73" s="8"/>
      <c r="LA73" s="8"/>
      <c r="LB73" s="8"/>
      <c r="LC73" s="8"/>
      <c r="LD73" s="8"/>
      <c r="LE73" s="8"/>
      <c r="LF73" s="8"/>
      <c r="LG73" s="8"/>
      <c r="LH73" s="8"/>
      <c r="LI73" s="8"/>
      <c r="LJ73" s="8"/>
      <c r="LK73" s="8"/>
      <c r="LL73" s="8"/>
      <c r="LR73" s="8"/>
      <c r="LS73" s="8"/>
      <c r="LT73" s="8"/>
      <c r="LU73" s="8"/>
      <c r="LV73" s="8"/>
      <c r="LW73" s="8"/>
      <c r="LX73" s="8"/>
      <c r="LY73" s="8"/>
      <c r="LZ73" s="8"/>
      <c r="MA73" s="8"/>
    </row>
    <row r="74" spans="95:339" s="233" customFormat="1">
      <c r="CQ74" s="240"/>
      <c r="CR74" s="240"/>
      <c r="CS74" s="240"/>
      <c r="CT74" s="240"/>
      <c r="CU74" s="240"/>
      <c r="CW74" s="238"/>
      <c r="CX74" s="238"/>
      <c r="CY74" s="238"/>
      <c r="CZ74" s="238"/>
      <c r="DA74" s="238"/>
      <c r="DB74" s="238"/>
      <c r="DC74" s="238"/>
      <c r="DD74" s="238"/>
      <c r="DE74" s="238"/>
      <c r="DF74" s="238"/>
      <c r="DG74" s="238"/>
      <c r="DH74" s="238"/>
      <c r="DI74" s="238"/>
      <c r="DJ74" s="238"/>
      <c r="DK74" s="238"/>
      <c r="DL74" s="238"/>
      <c r="DM74" s="238"/>
      <c r="DN74" s="238"/>
      <c r="DO74" s="238"/>
      <c r="DP74" s="238"/>
      <c r="DQ74" s="238"/>
      <c r="DR74" s="238"/>
      <c r="HL74" s="239"/>
      <c r="IN74" s="8"/>
      <c r="IO74" s="8"/>
      <c r="IP74" s="8"/>
      <c r="IQ74" s="8"/>
      <c r="IR74" s="8"/>
      <c r="IS74" s="8"/>
      <c r="IT74" s="8"/>
      <c r="IU74" s="8"/>
      <c r="IV74" s="8"/>
      <c r="IW74" s="8"/>
      <c r="IX74" s="8"/>
      <c r="JU74" s="8"/>
      <c r="JV74" s="8"/>
      <c r="JW74" s="8"/>
      <c r="JX74" s="8"/>
      <c r="JY74" s="8"/>
      <c r="JZ74" s="8"/>
      <c r="KA74" s="8"/>
      <c r="KB74" s="8"/>
      <c r="KC74" s="8"/>
      <c r="KD74" s="8"/>
      <c r="KE74" s="8"/>
      <c r="KF74" s="8"/>
      <c r="KG74" s="8"/>
      <c r="KH74" s="8"/>
      <c r="KI74" s="8"/>
      <c r="KJ74" s="8"/>
      <c r="KK74" s="8"/>
      <c r="KL74" s="8"/>
      <c r="KM74" s="8"/>
      <c r="KN74" s="8"/>
      <c r="KO74" s="8"/>
      <c r="KP74" s="8"/>
      <c r="KQ74" s="8"/>
      <c r="KR74" s="8"/>
      <c r="KS74" s="8"/>
      <c r="KT74" s="8"/>
      <c r="KU74" s="8"/>
      <c r="KV74" s="8"/>
      <c r="KW74" s="8"/>
      <c r="KX74" s="8"/>
      <c r="KY74" s="8"/>
      <c r="KZ74" s="8"/>
      <c r="LA74" s="8"/>
      <c r="LB74" s="8"/>
      <c r="LC74" s="8"/>
      <c r="LD74" s="8"/>
      <c r="LE74" s="8"/>
      <c r="LF74" s="8"/>
      <c r="LG74" s="8"/>
      <c r="LH74" s="8"/>
      <c r="LI74" s="8"/>
      <c r="LJ74" s="8"/>
      <c r="LK74" s="8"/>
      <c r="LL74" s="8"/>
      <c r="LR74" s="8"/>
      <c r="LS74" s="8"/>
      <c r="LT74" s="8"/>
      <c r="LU74" s="8"/>
      <c r="LV74" s="8"/>
      <c r="LW74" s="8"/>
      <c r="LX74" s="8"/>
      <c r="LY74" s="8"/>
      <c r="LZ74" s="8"/>
      <c r="MA74" s="8"/>
    </row>
    <row r="75" spans="95:339" s="233" customFormat="1">
      <c r="CQ75" s="240"/>
      <c r="CR75" s="240"/>
      <c r="CS75" s="240"/>
      <c r="CT75" s="240"/>
      <c r="CU75" s="240"/>
      <c r="CW75" s="238"/>
      <c r="CX75" s="238"/>
      <c r="CY75" s="238"/>
      <c r="CZ75" s="238"/>
      <c r="DA75" s="238"/>
      <c r="DB75" s="238"/>
      <c r="DC75" s="238"/>
      <c r="DD75" s="238"/>
      <c r="DE75" s="238"/>
      <c r="DF75" s="238"/>
      <c r="DG75" s="238"/>
      <c r="DH75" s="238"/>
      <c r="DI75" s="238"/>
      <c r="DJ75" s="238"/>
      <c r="DK75" s="238"/>
      <c r="DL75" s="238"/>
      <c r="DM75" s="238"/>
      <c r="DN75" s="238"/>
      <c r="DO75" s="238"/>
      <c r="DP75" s="238"/>
      <c r="DQ75" s="238"/>
      <c r="DR75" s="238"/>
      <c r="HL75" s="239"/>
      <c r="IN75" s="8"/>
      <c r="IO75" s="8"/>
      <c r="IP75" s="8"/>
      <c r="IQ75" s="8"/>
      <c r="IR75" s="8"/>
      <c r="IS75" s="8"/>
      <c r="IT75" s="8"/>
      <c r="IU75" s="8"/>
      <c r="IV75" s="8"/>
      <c r="IW75" s="8"/>
      <c r="IX75" s="8"/>
      <c r="JU75" s="8"/>
      <c r="JV75" s="8"/>
      <c r="JW75" s="8"/>
      <c r="JX75" s="8"/>
      <c r="JY75" s="8"/>
      <c r="JZ75" s="8"/>
      <c r="KA75" s="8"/>
      <c r="KB75" s="8"/>
      <c r="KC75" s="8"/>
      <c r="KD75" s="8"/>
      <c r="KE75" s="8"/>
      <c r="KF75" s="8"/>
      <c r="KG75" s="8"/>
      <c r="KH75" s="8"/>
      <c r="KI75" s="8"/>
      <c r="KJ75" s="8"/>
      <c r="KK75" s="8"/>
      <c r="KL75" s="8"/>
      <c r="KM75" s="8"/>
      <c r="KN75" s="8"/>
      <c r="KO75" s="8"/>
      <c r="KP75" s="8"/>
      <c r="KQ75" s="8"/>
      <c r="KR75" s="8"/>
      <c r="KS75" s="8"/>
      <c r="KT75" s="8"/>
      <c r="KU75" s="8"/>
      <c r="KV75" s="8"/>
      <c r="KW75" s="8"/>
      <c r="KX75" s="8"/>
      <c r="KY75" s="8"/>
      <c r="KZ75" s="8"/>
      <c r="LA75" s="8"/>
      <c r="LB75" s="8"/>
      <c r="LC75" s="8"/>
      <c r="LD75" s="8"/>
      <c r="LE75" s="8"/>
      <c r="LF75" s="8"/>
      <c r="LG75" s="8"/>
      <c r="LH75" s="8"/>
      <c r="LI75" s="8"/>
      <c r="LJ75" s="8"/>
      <c r="LK75" s="8"/>
      <c r="LL75" s="8"/>
      <c r="LR75" s="8"/>
      <c r="LS75" s="8"/>
      <c r="LT75" s="8"/>
      <c r="LU75" s="8"/>
      <c r="LV75" s="8"/>
      <c r="LW75" s="8"/>
      <c r="LX75" s="8"/>
      <c r="LY75" s="8"/>
      <c r="LZ75" s="8"/>
      <c r="MA75" s="8"/>
    </row>
    <row r="76" spans="95:339" s="233" customFormat="1">
      <c r="CQ76" s="240"/>
      <c r="CR76" s="240"/>
      <c r="CS76" s="240"/>
      <c r="CT76" s="240"/>
      <c r="CU76" s="240"/>
      <c r="CW76" s="238"/>
      <c r="CX76" s="238"/>
      <c r="CY76" s="238"/>
      <c r="CZ76" s="238"/>
      <c r="DA76" s="238"/>
      <c r="DB76" s="238"/>
      <c r="DC76" s="238"/>
      <c r="DD76" s="238"/>
      <c r="DE76" s="238"/>
      <c r="DF76" s="238"/>
      <c r="DG76" s="238"/>
      <c r="DH76" s="238"/>
      <c r="DI76" s="238"/>
      <c r="DJ76" s="238"/>
      <c r="DK76" s="238"/>
      <c r="DL76" s="238"/>
      <c r="DM76" s="238"/>
      <c r="DN76" s="238"/>
      <c r="DO76" s="238"/>
      <c r="DP76" s="238"/>
      <c r="DQ76" s="238"/>
      <c r="DR76" s="238"/>
      <c r="HL76" s="239"/>
      <c r="IN76" s="8"/>
      <c r="IO76" s="8"/>
      <c r="IP76" s="8"/>
      <c r="IQ76" s="8"/>
      <c r="IR76" s="8"/>
      <c r="IS76" s="8"/>
      <c r="IT76" s="8"/>
      <c r="IU76" s="8"/>
      <c r="IV76" s="8"/>
      <c r="IW76" s="8"/>
      <c r="IX76" s="8"/>
      <c r="JU76" s="8"/>
      <c r="JV76" s="8"/>
      <c r="JW76" s="8"/>
      <c r="JX76" s="8"/>
      <c r="JY76" s="8"/>
      <c r="JZ76" s="8"/>
      <c r="KA76" s="8"/>
      <c r="KB76" s="8"/>
      <c r="KC76" s="8"/>
      <c r="KD76" s="8"/>
      <c r="KE76" s="8"/>
      <c r="KF76" s="8"/>
      <c r="KG76" s="8"/>
      <c r="KH76" s="8"/>
      <c r="KI76" s="8"/>
      <c r="KJ76" s="8"/>
      <c r="KK76" s="8"/>
      <c r="KL76" s="8"/>
      <c r="KM76" s="8"/>
      <c r="KN76" s="8"/>
      <c r="KO76" s="8"/>
      <c r="KP76" s="8"/>
      <c r="KQ76" s="8"/>
      <c r="KR76" s="8"/>
      <c r="KS76" s="8"/>
      <c r="KT76" s="8"/>
      <c r="KU76" s="8"/>
      <c r="KV76" s="8"/>
      <c r="KW76" s="8"/>
      <c r="KX76" s="8"/>
      <c r="KY76" s="8"/>
      <c r="KZ76" s="8"/>
      <c r="LA76" s="8"/>
      <c r="LB76" s="8"/>
      <c r="LC76" s="8"/>
      <c r="LD76" s="8"/>
      <c r="LE76" s="8"/>
      <c r="LF76" s="8"/>
      <c r="LG76" s="8"/>
      <c r="LH76" s="8"/>
      <c r="LI76" s="8"/>
      <c r="LJ76" s="8"/>
      <c r="LK76" s="8"/>
      <c r="LL76" s="8"/>
      <c r="LR76" s="8"/>
      <c r="LS76" s="8"/>
      <c r="LT76" s="8"/>
      <c r="LU76" s="8"/>
      <c r="LV76" s="8"/>
      <c r="LW76" s="8"/>
      <c r="LX76" s="8"/>
      <c r="LY76" s="8"/>
      <c r="LZ76" s="8"/>
      <c r="MA76" s="8"/>
    </row>
    <row r="77" spans="95:339" s="233" customFormat="1">
      <c r="CQ77" s="240"/>
      <c r="CR77" s="240"/>
      <c r="CS77" s="240"/>
      <c r="CT77" s="240"/>
      <c r="CU77" s="240"/>
      <c r="CW77" s="238"/>
      <c r="CX77" s="238"/>
      <c r="CY77" s="238"/>
      <c r="CZ77" s="238"/>
      <c r="DA77" s="238"/>
      <c r="DB77" s="238"/>
      <c r="DC77" s="238"/>
      <c r="DD77" s="238"/>
      <c r="DE77" s="238"/>
      <c r="DF77" s="238"/>
      <c r="DG77" s="238"/>
      <c r="DH77" s="238"/>
      <c r="DI77" s="238"/>
      <c r="DJ77" s="238"/>
      <c r="DK77" s="238"/>
      <c r="DL77" s="238"/>
      <c r="DM77" s="238"/>
      <c r="DN77" s="238"/>
      <c r="DO77" s="238"/>
      <c r="DP77" s="238"/>
      <c r="DQ77" s="238"/>
      <c r="DR77" s="238"/>
      <c r="HL77" s="239"/>
      <c r="IN77" s="8"/>
      <c r="IO77" s="8"/>
      <c r="IP77" s="8"/>
      <c r="IQ77" s="8"/>
      <c r="IR77" s="8"/>
      <c r="IS77" s="8"/>
      <c r="IT77" s="8"/>
      <c r="IU77" s="8"/>
      <c r="IV77" s="8"/>
      <c r="IW77" s="8"/>
      <c r="IX77" s="8"/>
      <c r="JU77" s="8"/>
      <c r="JV77" s="8"/>
      <c r="JW77" s="8"/>
      <c r="JX77" s="8"/>
      <c r="JY77" s="8"/>
      <c r="JZ77" s="8"/>
      <c r="KA77" s="8"/>
      <c r="KB77" s="8"/>
      <c r="KC77" s="8"/>
      <c r="KD77" s="8"/>
      <c r="KE77" s="8"/>
      <c r="KF77" s="8"/>
      <c r="KG77" s="8"/>
      <c r="KH77" s="8"/>
      <c r="KI77" s="8"/>
      <c r="KJ77" s="8"/>
      <c r="KK77" s="8"/>
      <c r="KL77" s="8"/>
      <c r="KM77" s="8"/>
      <c r="KN77" s="8"/>
      <c r="KO77" s="8"/>
      <c r="KP77" s="8"/>
      <c r="KQ77" s="8"/>
      <c r="KR77" s="8"/>
      <c r="KS77" s="8"/>
      <c r="KT77" s="8"/>
      <c r="KU77" s="8"/>
      <c r="KV77" s="8"/>
      <c r="KW77" s="8"/>
      <c r="KX77" s="8"/>
      <c r="KY77" s="8"/>
      <c r="KZ77" s="8"/>
      <c r="LA77" s="8"/>
      <c r="LB77" s="8"/>
      <c r="LC77" s="8"/>
      <c r="LD77" s="8"/>
      <c r="LE77" s="8"/>
      <c r="LF77" s="8"/>
      <c r="LG77" s="8"/>
      <c r="LH77" s="8"/>
      <c r="LI77" s="8"/>
      <c r="LJ77" s="8"/>
      <c r="LK77" s="8"/>
      <c r="LL77" s="8"/>
      <c r="LR77" s="8"/>
      <c r="LS77" s="8"/>
      <c r="LT77" s="8"/>
      <c r="LU77" s="8"/>
      <c r="LV77" s="8"/>
      <c r="LW77" s="8"/>
      <c r="LX77" s="8"/>
      <c r="LY77" s="8"/>
      <c r="LZ77" s="8"/>
      <c r="MA77" s="8"/>
    </row>
    <row r="78" spans="95:339" s="233" customFormat="1">
      <c r="CQ78" s="240"/>
      <c r="CR78" s="240"/>
      <c r="CS78" s="240"/>
      <c r="CT78" s="240"/>
      <c r="CU78" s="240"/>
      <c r="CW78" s="238"/>
      <c r="CX78" s="238"/>
      <c r="CY78" s="238"/>
      <c r="CZ78" s="238"/>
      <c r="DA78" s="238"/>
      <c r="DB78" s="238"/>
      <c r="DC78" s="238"/>
      <c r="DD78" s="238"/>
      <c r="DE78" s="238"/>
      <c r="DF78" s="238"/>
      <c r="DG78" s="238"/>
      <c r="DH78" s="238"/>
      <c r="DI78" s="238"/>
      <c r="DJ78" s="238"/>
      <c r="DK78" s="238"/>
      <c r="DL78" s="238"/>
      <c r="DM78" s="238"/>
      <c r="DN78" s="238"/>
      <c r="DO78" s="238"/>
      <c r="DP78" s="238"/>
      <c r="DQ78" s="238"/>
      <c r="DR78" s="238"/>
      <c r="HL78" s="239"/>
      <c r="IN78" s="8"/>
      <c r="IO78" s="8"/>
      <c r="IP78" s="8"/>
      <c r="IQ78" s="8"/>
      <c r="IR78" s="8"/>
      <c r="IS78" s="8"/>
      <c r="IT78" s="8"/>
      <c r="IU78" s="8"/>
      <c r="IV78" s="8"/>
      <c r="IW78" s="8"/>
      <c r="IX78" s="8"/>
      <c r="JU78" s="8"/>
      <c r="JV78" s="8"/>
      <c r="JW78" s="8"/>
      <c r="JX78" s="8"/>
      <c r="JY78" s="8"/>
      <c r="JZ78" s="8"/>
      <c r="KA78" s="8"/>
      <c r="KB78" s="8"/>
      <c r="KC78" s="8"/>
      <c r="KD78" s="8"/>
      <c r="KE78" s="8"/>
      <c r="KF78" s="8"/>
      <c r="KG78" s="8"/>
      <c r="KH78" s="8"/>
      <c r="KI78" s="8"/>
      <c r="KJ78" s="8"/>
      <c r="KK78" s="8"/>
      <c r="KL78" s="8"/>
      <c r="KM78" s="8"/>
      <c r="KN78" s="8"/>
      <c r="KO78" s="8"/>
      <c r="KP78" s="8"/>
      <c r="KQ78" s="8"/>
      <c r="KR78" s="8"/>
      <c r="KS78" s="8"/>
      <c r="KT78" s="8"/>
      <c r="KU78" s="8"/>
      <c r="KV78" s="8"/>
      <c r="KW78" s="8"/>
      <c r="KX78" s="8"/>
      <c r="KY78" s="8"/>
      <c r="KZ78" s="8"/>
      <c r="LA78" s="8"/>
      <c r="LB78" s="8"/>
      <c r="LC78" s="8"/>
      <c r="LD78" s="8"/>
      <c r="LE78" s="8"/>
      <c r="LF78" s="8"/>
      <c r="LG78" s="8"/>
      <c r="LH78" s="8"/>
      <c r="LI78" s="8"/>
      <c r="LJ78" s="8"/>
      <c r="LK78" s="8"/>
      <c r="LL78" s="8"/>
      <c r="LR78" s="8"/>
      <c r="LS78" s="8"/>
      <c r="LT78" s="8"/>
      <c r="LU78" s="8"/>
      <c r="LV78" s="8"/>
      <c r="LW78" s="8"/>
      <c r="LX78" s="8"/>
      <c r="LY78" s="8"/>
      <c r="LZ78" s="8"/>
      <c r="MA78" s="8"/>
    </row>
    <row r="79" spans="95:339" s="233" customFormat="1">
      <c r="CQ79" s="240"/>
      <c r="CR79" s="240"/>
      <c r="CS79" s="240"/>
      <c r="CT79" s="240"/>
      <c r="CU79" s="240"/>
      <c r="CW79" s="238"/>
      <c r="CX79" s="238"/>
      <c r="CY79" s="238"/>
      <c r="CZ79" s="238"/>
      <c r="DA79" s="238"/>
      <c r="DB79" s="238"/>
      <c r="DC79" s="238"/>
      <c r="DD79" s="238"/>
      <c r="DE79" s="238"/>
      <c r="DF79" s="238"/>
      <c r="DG79" s="238"/>
      <c r="DH79" s="238"/>
      <c r="DI79" s="238"/>
      <c r="DJ79" s="238"/>
      <c r="DK79" s="238"/>
      <c r="DL79" s="238"/>
      <c r="DM79" s="238"/>
      <c r="DN79" s="238"/>
      <c r="DO79" s="238"/>
      <c r="DP79" s="238"/>
      <c r="DQ79" s="238"/>
      <c r="DR79" s="238"/>
      <c r="HL79" s="239"/>
      <c r="IN79" s="8"/>
      <c r="IO79" s="8"/>
      <c r="IP79" s="8"/>
      <c r="IQ79" s="8"/>
      <c r="IR79" s="8"/>
      <c r="IS79" s="8"/>
      <c r="IT79" s="8"/>
      <c r="IU79" s="8"/>
      <c r="IV79" s="8"/>
      <c r="IW79" s="8"/>
      <c r="IX79" s="8"/>
      <c r="JU79" s="8"/>
      <c r="JV79" s="8"/>
      <c r="JW79" s="8"/>
      <c r="JX79" s="8"/>
      <c r="JY79" s="8"/>
      <c r="JZ79" s="8"/>
      <c r="KA79" s="8"/>
      <c r="KB79" s="8"/>
      <c r="KC79" s="8"/>
      <c r="KD79" s="8"/>
      <c r="KE79" s="8"/>
      <c r="KF79" s="8"/>
      <c r="KG79" s="8"/>
      <c r="KH79" s="8"/>
      <c r="KI79" s="8"/>
      <c r="KJ79" s="8"/>
      <c r="KK79" s="8"/>
      <c r="KL79" s="8"/>
      <c r="KM79" s="8"/>
      <c r="KN79" s="8"/>
      <c r="KO79" s="8"/>
      <c r="KP79" s="8"/>
      <c r="KQ79" s="8"/>
      <c r="KR79" s="8"/>
      <c r="KS79" s="8"/>
      <c r="KT79" s="8"/>
      <c r="KU79" s="8"/>
      <c r="KV79" s="8"/>
      <c r="KW79" s="8"/>
      <c r="KX79" s="8"/>
      <c r="KY79" s="8"/>
      <c r="KZ79" s="8"/>
      <c r="LA79" s="8"/>
      <c r="LB79" s="8"/>
      <c r="LC79" s="8"/>
      <c r="LD79" s="8"/>
      <c r="LE79" s="8"/>
      <c r="LF79" s="8"/>
      <c r="LG79" s="8"/>
      <c r="LH79" s="8"/>
      <c r="LI79" s="8"/>
      <c r="LJ79" s="8"/>
      <c r="LK79" s="8"/>
      <c r="LL79" s="8"/>
      <c r="LR79" s="8"/>
      <c r="LS79" s="8"/>
      <c r="LT79" s="8"/>
      <c r="LU79" s="8"/>
      <c r="LV79" s="8"/>
      <c r="LW79" s="8"/>
      <c r="LX79" s="8"/>
      <c r="LY79" s="8"/>
      <c r="LZ79" s="8"/>
      <c r="MA79" s="8"/>
    </row>
    <row r="80" spans="95:339" s="233" customFormat="1">
      <c r="CQ80" s="240"/>
      <c r="CR80" s="240"/>
      <c r="CS80" s="240"/>
      <c r="CT80" s="240"/>
      <c r="CU80" s="240"/>
      <c r="CW80" s="238"/>
      <c r="CX80" s="238"/>
      <c r="CY80" s="238"/>
      <c r="CZ80" s="238"/>
      <c r="DA80" s="238"/>
      <c r="DB80" s="238"/>
      <c r="DC80" s="238"/>
      <c r="DD80" s="238"/>
      <c r="DE80" s="238"/>
      <c r="DF80" s="238"/>
      <c r="DG80" s="238"/>
      <c r="DH80" s="238"/>
      <c r="DI80" s="238"/>
      <c r="DJ80" s="238"/>
      <c r="DK80" s="238"/>
      <c r="DL80" s="238"/>
      <c r="DM80" s="238"/>
      <c r="DN80" s="238"/>
      <c r="DO80" s="238"/>
      <c r="DP80" s="238"/>
      <c r="DQ80" s="238"/>
      <c r="DR80" s="238"/>
      <c r="HL80" s="239"/>
      <c r="IN80" s="8"/>
      <c r="IO80" s="8"/>
      <c r="IP80" s="8"/>
      <c r="IQ80" s="8"/>
      <c r="IR80" s="8"/>
      <c r="IS80" s="8"/>
      <c r="IT80" s="8"/>
      <c r="IU80" s="8"/>
      <c r="IV80" s="8"/>
      <c r="IW80" s="8"/>
      <c r="IX80" s="8"/>
      <c r="JU80" s="8"/>
      <c r="JV80" s="8"/>
      <c r="JW80" s="8"/>
      <c r="JX80" s="8"/>
      <c r="JY80" s="8"/>
      <c r="JZ80" s="8"/>
      <c r="KA80" s="8"/>
      <c r="KB80" s="8"/>
      <c r="KC80" s="8"/>
      <c r="KD80" s="8"/>
      <c r="KE80" s="8"/>
      <c r="KF80" s="8"/>
      <c r="KG80" s="8"/>
      <c r="KH80" s="8"/>
      <c r="KI80" s="8"/>
      <c r="KJ80" s="8"/>
      <c r="KK80" s="8"/>
      <c r="KL80" s="8"/>
      <c r="KM80" s="8"/>
      <c r="KN80" s="8"/>
      <c r="KO80" s="8"/>
      <c r="KP80" s="8"/>
      <c r="KQ80" s="8"/>
      <c r="KR80" s="8"/>
      <c r="KS80" s="8"/>
      <c r="KT80" s="8"/>
      <c r="KU80" s="8"/>
      <c r="KV80" s="8"/>
      <c r="KW80" s="8"/>
      <c r="KX80" s="8"/>
      <c r="KY80" s="8"/>
      <c r="KZ80" s="8"/>
      <c r="LA80" s="8"/>
      <c r="LB80" s="8"/>
      <c r="LC80" s="8"/>
      <c r="LD80" s="8"/>
      <c r="LE80" s="8"/>
      <c r="LF80" s="8"/>
      <c r="LG80" s="8"/>
      <c r="LH80" s="8"/>
      <c r="LI80" s="8"/>
      <c r="LJ80" s="8"/>
      <c r="LK80" s="8"/>
      <c r="LL80" s="8"/>
      <c r="LR80" s="8"/>
      <c r="LS80" s="8"/>
      <c r="LT80" s="8"/>
      <c r="LU80" s="8"/>
      <c r="LV80" s="8"/>
      <c r="LW80" s="8"/>
      <c r="LX80" s="8"/>
      <c r="LY80" s="8"/>
      <c r="LZ80" s="8"/>
      <c r="MA80" s="8"/>
    </row>
    <row r="81" spans="95:339" s="233" customFormat="1">
      <c r="CQ81" s="240"/>
      <c r="CR81" s="240"/>
      <c r="CS81" s="240"/>
      <c r="CT81" s="240"/>
      <c r="CU81" s="240"/>
      <c r="CW81" s="238"/>
      <c r="CX81" s="238"/>
      <c r="CY81" s="238"/>
      <c r="CZ81" s="238"/>
      <c r="DA81" s="238"/>
      <c r="DB81" s="238"/>
      <c r="DC81" s="238"/>
      <c r="DD81" s="238"/>
      <c r="DE81" s="238"/>
      <c r="DF81" s="238"/>
      <c r="DG81" s="238"/>
      <c r="DH81" s="238"/>
      <c r="DI81" s="238"/>
      <c r="DJ81" s="238"/>
      <c r="DK81" s="238"/>
      <c r="DL81" s="238"/>
      <c r="DM81" s="238"/>
      <c r="DN81" s="238"/>
      <c r="DO81" s="238"/>
      <c r="DP81" s="238"/>
      <c r="DQ81" s="238"/>
      <c r="DR81" s="238"/>
      <c r="HL81" s="239"/>
      <c r="IN81" s="8"/>
      <c r="IO81" s="8"/>
      <c r="IP81" s="8"/>
      <c r="IQ81" s="8"/>
      <c r="IR81" s="8"/>
      <c r="IS81" s="8"/>
      <c r="IT81" s="8"/>
      <c r="IU81" s="8"/>
      <c r="IV81" s="8"/>
      <c r="IW81" s="8"/>
      <c r="IX81" s="8"/>
      <c r="JU81" s="8"/>
      <c r="JV81" s="8"/>
      <c r="JW81" s="8"/>
      <c r="JX81" s="8"/>
      <c r="JY81" s="8"/>
      <c r="JZ81" s="8"/>
      <c r="KA81" s="8"/>
      <c r="KB81" s="8"/>
      <c r="KC81" s="8"/>
      <c r="KD81" s="8"/>
      <c r="KE81" s="8"/>
      <c r="KF81" s="8"/>
      <c r="KG81" s="8"/>
      <c r="KH81" s="8"/>
      <c r="KI81" s="8"/>
      <c r="KJ81" s="8"/>
      <c r="KK81" s="8"/>
      <c r="KL81" s="8"/>
      <c r="KM81" s="8"/>
      <c r="KN81" s="8"/>
      <c r="KO81" s="8"/>
      <c r="KP81" s="8"/>
      <c r="KQ81" s="8"/>
      <c r="KR81" s="8"/>
      <c r="KS81" s="8"/>
      <c r="KT81" s="8"/>
      <c r="KU81" s="8"/>
      <c r="KV81" s="8"/>
      <c r="KW81" s="8"/>
      <c r="KX81" s="8"/>
      <c r="KY81" s="8"/>
      <c r="KZ81" s="8"/>
      <c r="LA81" s="8"/>
      <c r="LB81" s="8"/>
      <c r="LC81" s="8"/>
      <c r="LD81" s="8"/>
      <c r="LE81" s="8"/>
      <c r="LF81" s="8"/>
      <c r="LG81" s="8"/>
      <c r="LH81" s="8"/>
      <c r="LI81" s="8"/>
      <c r="LJ81" s="8"/>
      <c r="LK81" s="8"/>
      <c r="LL81" s="8"/>
      <c r="LR81" s="8"/>
      <c r="LS81" s="8"/>
      <c r="LT81" s="8"/>
      <c r="LU81" s="8"/>
      <c r="LV81" s="8"/>
      <c r="LW81" s="8"/>
      <c r="LX81" s="8"/>
      <c r="LY81" s="8"/>
      <c r="LZ81" s="8"/>
      <c r="MA81" s="8"/>
    </row>
    <row r="82" spans="95:339" s="233" customFormat="1">
      <c r="CQ82" s="240"/>
      <c r="CR82" s="240"/>
      <c r="CS82" s="240"/>
      <c r="CT82" s="240"/>
      <c r="CU82" s="240"/>
      <c r="CW82" s="238"/>
      <c r="CX82" s="238"/>
      <c r="CY82" s="238"/>
      <c r="CZ82" s="238"/>
      <c r="DA82" s="238"/>
      <c r="DB82" s="238"/>
      <c r="DC82" s="238"/>
      <c r="DD82" s="238"/>
      <c r="DE82" s="238"/>
      <c r="DF82" s="238"/>
      <c r="DG82" s="238"/>
      <c r="DH82" s="238"/>
      <c r="DI82" s="238"/>
      <c r="DJ82" s="238"/>
      <c r="DK82" s="238"/>
      <c r="DL82" s="238"/>
      <c r="DM82" s="238"/>
      <c r="DN82" s="238"/>
      <c r="DO82" s="238"/>
      <c r="DP82" s="238"/>
      <c r="DQ82" s="238"/>
      <c r="DR82" s="238"/>
      <c r="HL82" s="239"/>
      <c r="IN82" s="8"/>
      <c r="IO82" s="8"/>
      <c r="IP82" s="8"/>
      <c r="IQ82" s="8"/>
      <c r="IR82" s="8"/>
      <c r="IS82" s="8"/>
      <c r="IT82" s="8"/>
      <c r="IU82" s="8"/>
      <c r="IV82" s="8"/>
      <c r="IW82" s="8"/>
      <c r="IX82" s="8"/>
      <c r="JU82" s="8"/>
      <c r="JV82" s="8"/>
      <c r="JW82" s="8"/>
      <c r="JX82" s="8"/>
      <c r="JY82" s="8"/>
      <c r="JZ82" s="8"/>
      <c r="KA82" s="8"/>
      <c r="KB82" s="8"/>
      <c r="KC82" s="8"/>
      <c r="KD82" s="8"/>
      <c r="KE82" s="8"/>
      <c r="KF82" s="8"/>
      <c r="KG82" s="8"/>
      <c r="KH82" s="8"/>
      <c r="KI82" s="8"/>
      <c r="KJ82" s="8"/>
      <c r="KK82" s="8"/>
      <c r="KL82" s="8"/>
      <c r="KM82" s="8"/>
      <c r="KN82" s="8"/>
      <c r="KO82" s="8"/>
      <c r="KP82" s="8"/>
      <c r="KQ82" s="8"/>
      <c r="KR82" s="8"/>
      <c r="KS82" s="8"/>
      <c r="KT82" s="8"/>
      <c r="KU82" s="8"/>
      <c r="KV82" s="8"/>
      <c r="KW82" s="8"/>
      <c r="KX82" s="8"/>
      <c r="KY82" s="8"/>
      <c r="KZ82" s="8"/>
      <c r="LA82" s="8"/>
      <c r="LB82" s="8"/>
      <c r="LC82" s="8"/>
      <c r="LD82" s="8"/>
      <c r="LE82" s="8"/>
      <c r="LF82" s="8"/>
      <c r="LG82" s="8"/>
      <c r="LH82" s="8"/>
      <c r="LI82" s="8"/>
      <c r="LJ82" s="8"/>
      <c r="LK82" s="8"/>
      <c r="LL82" s="8"/>
      <c r="LR82" s="8"/>
      <c r="LS82" s="8"/>
      <c r="LT82" s="8"/>
      <c r="LU82" s="8"/>
      <c r="LV82" s="8"/>
      <c r="LW82" s="8"/>
      <c r="LX82" s="8"/>
      <c r="LY82" s="8"/>
      <c r="LZ82" s="8"/>
      <c r="MA82" s="8"/>
    </row>
    <row r="83" spans="95:339" s="233" customFormat="1">
      <c r="CQ83" s="240"/>
      <c r="CR83" s="240"/>
      <c r="CS83" s="240"/>
      <c r="CT83" s="240"/>
      <c r="CU83" s="240"/>
      <c r="CW83" s="238"/>
      <c r="CX83" s="238"/>
      <c r="CY83" s="238"/>
      <c r="CZ83" s="238"/>
      <c r="DA83" s="238"/>
      <c r="DB83" s="238"/>
      <c r="DC83" s="238"/>
      <c r="DD83" s="238"/>
      <c r="DE83" s="238"/>
      <c r="DF83" s="238"/>
      <c r="DG83" s="238"/>
      <c r="DH83" s="238"/>
      <c r="DI83" s="238"/>
      <c r="DJ83" s="238"/>
      <c r="DK83" s="238"/>
      <c r="DL83" s="238"/>
      <c r="DM83" s="238"/>
      <c r="DN83" s="238"/>
      <c r="DO83" s="238"/>
      <c r="DP83" s="238"/>
      <c r="DQ83" s="238"/>
      <c r="DR83" s="238"/>
      <c r="HL83" s="239"/>
      <c r="IN83" s="8"/>
      <c r="IO83" s="8"/>
      <c r="IP83" s="8"/>
      <c r="IQ83" s="8"/>
      <c r="IR83" s="8"/>
      <c r="IS83" s="8"/>
      <c r="IT83" s="8"/>
      <c r="IU83" s="8"/>
      <c r="IV83" s="8"/>
      <c r="IW83" s="8"/>
      <c r="IX83" s="8"/>
      <c r="JU83" s="8"/>
      <c r="JV83" s="8"/>
      <c r="JW83" s="8"/>
      <c r="JX83" s="8"/>
      <c r="JY83" s="8"/>
      <c r="JZ83" s="8"/>
      <c r="KA83" s="8"/>
      <c r="KB83" s="8"/>
      <c r="KC83" s="8"/>
      <c r="KD83" s="8"/>
      <c r="KE83" s="8"/>
      <c r="KF83" s="8"/>
      <c r="KG83" s="8"/>
      <c r="KH83" s="8"/>
      <c r="KI83" s="8"/>
      <c r="KJ83" s="8"/>
      <c r="KK83" s="8"/>
      <c r="KL83" s="8"/>
      <c r="KM83" s="8"/>
      <c r="KN83" s="8"/>
      <c r="KO83" s="8"/>
      <c r="KP83" s="8"/>
      <c r="KQ83" s="8"/>
      <c r="KR83" s="8"/>
      <c r="KS83" s="8"/>
      <c r="KT83" s="8"/>
      <c r="KU83" s="8"/>
      <c r="KV83" s="8"/>
      <c r="KW83" s="8"/>
      <c r="KX83" s="8"/>
      <c r="KY83" s="8"/>
      <c r="KZ83" s="8"/>
      <c r="LA83" s="8"/>
      <c r="LB83" s="8"/>
      <c r="LC83" s="8"/>
      <c r="LD83" s="8"/>
      <c r="LE83" s="8"/>
      <c r="LF83" s="8"/>
      <c r="LG83" s="8"/>
      <c r="LH83" s="8"/>
      <c r="LI83" s="8"/>
      <c r="LJ83" s="8"/>
      <c r="LK83" s="8"/>
      <c r="LL83" s="8"/>
      <c r="LR83" s="8"/>
      <c r="LS83" s="8"/>
      <c r="LT83" s="8"/>
      <c r="LU83" s="8"/>
      <c r="LV83" s="8"/>
      <c r="LW83" s="8"/>
      <c r="LX83" s="8"/>
      <c r="LY83" s="8"/>
      <c r="LZ83" s="8"/>
      <c r="MA83" s="8"/>
    </row>
    <row r="84" spans="95:339" s="233" customFormat="1">
      <c r="CQ84" s="240"/>
      <c r="CR84" s="240"/>
      <c r="CS84" s="240"/>
      <c r="CT84" s="240"/>
      <c r="CU84" s="240"/>
      <c r="CW84" s="238"/>
      <c r="CX84" s="238"/>
      <c r="CY84" s="238"/>
      <c r="CZ84" s="238"/>
      <c r="DA84" s="238"/>
      <c r="DB84" s="238"/>
      <c r="DC84" s="238"/>
      <c r="DD84" s="238"/>
      <c r="DE84" s="238"/>
      <c r="DF84" s="238"/>
      <c r="DG84" s="238"/>
      <c r="DH84" s="238"/>
      <c r="DI84" s="238"/>
      <c r="DJ84" s="238"/>
      <c r="DK84" s="238"/>
      <c r="DL84" s="238"/>
      <c r="DM84" s="238"/>
      <c r="DN84" s="238"/>
      <c r="DO84" s="238"/>
      <c r="DP84" s="238"/>
      <c r="DQ84" s="238"/>
      <c r="DR84" s="238"/>
      <c r="HL84" s="239"/>
      <c r="IN84" s="8"/>
      <c r="IO84" s="8"/>
      <c r="IP84" s="8"/>
      <c r="IQ84" s="8"/>
      <c r="IR84" s="8"/>
      <c r="IS84" s="8"/>
      <c r="IT84" s="8"/>
      <c r="IU84" s="8"/>
      <c r="IV84" s="8"/>
      <c r="IW84" s="8"/>
      <c r="IX84" s="8"/>
      <c r="JU84" s="8"/>
      <c r="JV84" s="8"/>
      <c r="JW84" s="8"/>
      <c r="JX84" s="8"/>
      <c r="JY84" s="8"/>
      <c r="JZ84" s="8"/>
      <c r="KA84" s="8"/>
      <c r="KB84" s="8"/>
      <c r="KC84" s="8"/>
      <c r="KD84" s="8"/>
      <c r="KE84" s="8"/>
      <c r="KF84" s="8"/>
      <c r="KG84" s="8"/>
      <c r="KH84" s="8"/>
      <c r="KI84" s="8"/>
      <c r="KJ84" s="8"/>
      <c r="KK84" s="8"/>
      <c r="KL84" s="8"/>
      <c r="KM84" s="8"/>
      <c r="KN84" s="8"/>
      <c r="KO84" s="8"/>
      <c r="KP84" s="8"/>
      <c r="KQ84" s="8"/>
      <c r="KR84" s="8"/>
      <c r="KS84" s="8"/>
      <c r="KT84" s="8"/>
      <c r="KU84" s="8"/>
      <c r="KV84" s="8"/>
      <c r="KW84" s="8"/>
      <c r="KX84" s="8"/>
      <c r="KY84" s="8"/>
      <c r="KZ84" s="8"/>
      <c r="LA84" s="8"/>
      <c r="LB84" s="8"/>
      <c r="LC84" s="8"/>
      <c r="LD84" s="8"/>
      <c r="LE84" s="8"/>
      <c r="LF84" s="8"/>
      <c r="LG84" s="8"/>
      <c r="LH84" s="8"/>
      <c r="LI84" s="8"/>
      <c r="LJ84" s="8"/>
      <c r="LK84" s="8"/>
      <c r="LL84" s="8"/>
      <c r="LR84" s="8"/>
      <c r="LS84" s="8"/>
      <c r="LT84" s="8"/>
      <c r="LU84" s="8"/>
      <c r="LV84" s="8"/>
      <c r="LW84" s="8"/>
      <c r="LX84" s="8"/>
      <c r="LY84" s="8"/>
      <c r="LZ84" s="8"/>
      <c r="MA84" s="8"/>
    </row>
    <row r="85" spans="95:339" s="233" customFormat="1">
      <c r="CQ85" s="240"/>
      <c r="CR85" s="240"/>
      <c r="CS85" s="240"/>
      <c r="CT85" s="240"/>
      <c r="CU85" s="240"/>
      <c r="CW85" s="238"/>
      <c r="CX85" s="238"/>
      <c r="CY85" s="238"/>
      <c r="CZ85" s="238"/>
      <c r="DA85" s="238"/>
      <c r="DB85" s="238"/>
      <c r="DC85" s="238"/>
      <c r="DD85" s="238"/>
      <c r="DE85" s="238"/>
      <c r="DF85" s="238"/>
      <c r="DG85" s="238"/>
      <c r="DH85" s="238"/>
      <c r="DI85" s="238"/>
      <c r="DJ85" s="238"/>
      <c r="DK85" s="238"/>
      <c r="DL85" s="238"/>
      <c r="DM85" s="238"/>
      <c r="DN85" s="238"/>
      <c r="DO85" s="238"/>
      <c r="DP85" s="238"/>
      <c r="DQ85" s="238"/>
      <c r="DR85" s="238"/>
      <c r="HL85" s="239"/>
      <c r="IN85" s="8"/>
      <c r="IO85" s="8"/>
      <c r="IP85" s="8"/>
      <c r="IQ85" s="8"/>
      <c r="IR85" s="8"/>
      <c r="IS85" s="8"/>
      <c r="IT85" s="8"/>
      <c r="IU85" s="8"/>
      <c r="IV85" s="8"/>
      <c r="IW85" s="8"/>
      <c r="IX85" s="8"/>
      <c r="JU85" s="8"/>
      <c r="JV85" s="8"/>
      <c r="JW85" s="8"/>
      <c r="JX85" s="8"/>
      <c r="JY85" s="8"/>
      <c r="JZ85" s="8"/>
      <c r="KA85" s="8"/>
      <c r="KB85" s="8"/>
      <c r="KC85" s="8"/>
      <c r="KD85" s="8"/>
      <c r="KE85" s="8"/>
      <c r="KF85" s="8"/>
      <c r="KG85" s="8"/>
      <c r="KH85" s="8"/>
      <c r="KI85" s="8"/>
      <c r="KJ85" s="8"/>
      <c r="KK85" s="8"/>
      <c r="KL85" s="8"/>
      <c r="KM85" s="8"/>
      <c r="KN85" s="8"/>
      <c r="KO85" s="8"/>
      <c r="KP85" s="8"/>
      <c r="KQ85" s="8"/>
      <c r="KR85" s="8"/>
      <c r="KS85" s="8"/>
      <c r="KT85" s="8"/>
      <c r="KU85" s="8"/>
      <c r="KV85" s="8"/>
      <c r="KW85" s="8"/>
      <c r="KX85" s="8"/>
      <c r="KY85" s="8"/>
      <c r="KZ85" s="8"/>
      <c r="LA85" s="8"/>
      <c r="LB85" s="8"/>
      <c r="LC85" s="8"/>
      <c r="LD85" s="8"/>
      <c r="LE85" s="8"/>
      <c r="LF85" s="8"/>
      <c r="LG85" s="8"/>
      <c r="LH85" s="8"/>
      <c r="LI85" s="8"/>
      <c r="LJ85" s="8"/>
      <c r="LK85" s="8"/>
      <c r="LL85" s="8"/>
      <c r="LR85" s="8"/>
      <c r="LS85" s="8"/>
      <c r="LT85" s="8"/>
      <c r="LU85" s="8"/>
      <c r="LV85" s="8"/>
      <c r="LW85" s="8"/>
      <c r="LX85" s="8"/>
      <c r="LY85" s="8"/>
      <c r="LZ85" s="8"/>
      <c r="MA85" s="8"/>
    </row>
    <row r="86" spans="95:339" s="233" customFormat="1">
      <c r="CQ86" s="240"/>
      <c r="CR86" s="240"/>
      <c r="CS86" s="240"/>
      <c r="CT86" s="240"/>
      <c r="CU86" s="240"/>
      <c r="CW86" s="238"/>
      <c r="CX86" s="238"/>
      <c r="CY86" s="238"/>
      <c r="CZ86" s="238"/>
      <c r="DA86" s="238"/>
      <c r="DB86" s="238"/>
      <c r="DC86" s="238"/>
      <c r="DD86" s="238"/>
      <c r="DE86" s="238"/>
      <c r="DF86" s="238"/>
      <c r="DG86" s="238"/>
      <c r="DH86" s="238"/>
      <c r="DI86" s="238"/>
      <c r="DJ86" s="238"/>
      <c r="DK86" s="238"/>
      <c r="DL86" s="238"/>
      <c r="DM86" s="238"/>
      <c r="DN86" s="238"/>
      <c r="DO86" s="238"/>
      <c r="DP86" s="238"/>
      <c r="DQ86" s="238"/>
      <c r="DR86" s="238"/>
      <c r="HL86" s="239"/>
      <c r="IN86" s="8"/>
      <c r="IO86" s="8"/>
      <c r="IP86" s="8"/>
      <c r="IQ86" s="8"/>
      <c r="IR86" s="8"/>
      <c r="IS86" s="8"/>
      <c r="IT86" s="8"/>
      <c r="IU86" s="8"/>
      <c r="IV86" s="8"/>
      <c r="IW86" s="8"/>
      <c r="IX86" s="8"/>
      <c r="JU86" s="8"/>
      <c r="JV86" s="8"/>
      <c r="JW86" s="8"/>
      <c r="JX86" s="8"/>
      <c r="JY86" s="8"/>
      <c r="JZ86" s="8"/>
      <c r="KA86" s="8"/>
      <c r="KB86" s="8"/>
      <c r="KC86" s="8"/>
      <c r="KD86" s="8"/>
      <c r="KE86" s="8"/>
      <c r="KF86" s="8"/>
      <c r="KG86" s="8"/>
      <c r="KH86" s="8"/>
      <c r="KI86" s="8"/>
      <c r="KJ86" s="8"/>
      <c r="KK86" s="8"/>
      <c r="KL86" s="8"/>
      <c r="KM86" s="8"/>
      <c r="KN86" s="8"/>
      <c r="KO86" s="8"/>
      <c r="KP86" s="8"/>
      <c r="KQ86" s="8"/>
      <c r="KR86" s="8"/>
      <c r="KS86" s="8"/>
      <c r="KT86" s="8"/>
      <c r="KU86" s="8"/>
      <c r="KV86" s="8"/>
      <c r="KW86" s="8"/>
      <c r="KX86" s="8"/>
      <c r="KY86" s="8"/>
      <c r="KZ86" s="8"/>
      <c r="LA86" s="8"/>
      <c r="LB86" s="8"/>
      <c r="LC86" s="8"/>
      <c r="LD86" s="8"/>
      <c r="LE86" s="8"/>
      <c r="LF86" s="8"/>
      <c r="LG86" s="8"/>
      <c r="LH86" s="8"/>
      <c r="LI86" s="8"/>
      <c r="LJ86" s="8"/>
      <c r="LK86" s="8"/>
      <c r="LL86" s="8"/>
      <c r="LR86" s="8"/>
      <c r="LS86" s="8"/>
      <c r="LT86" s="8"/>
      <c r="LU86" s="8"/>
      <c r="LV86" s="8"/>
      <c r="LW86" s="8"/>
      <c r="LX86" s="8"/>
      <c r="LY86" s="8"/>
      <c r="LZ86" s="8"/>
      <c r="MA86" s="8"/>
    </row>
    <row r="87" spans="95:339" s="233" customFormat="1">
      <c r="CQ87" s="240"/>
      <c r="CR87" s="240"/>
      <c r="CS87" s="240"/>
      <c r="CT87" s="240"/>
      <c r="CU87" s="240"/>
      <c r="CW87" s="238"/>
      <c r="CX87" s="238"/>
      <c r="CY87" s="238"/>
      <c r="CZ87" s="238"/>
      <c r="DA87" s="238"/>
      <c r="DB87" s="238"/>
      <c r="DC87" s="238"/>
      <c r="DD87" s="238"/>
      <c r="DE87" s="238"/>
      <c r="DF87" s="238"/>
      <c r="DG87" s="238"/>
      <c r="DH87" s="238"/>
      <c r="DI87" s="238"/>
      <c r="DJ87" s="238"/>
      <c r="DK87" s="238"/>
      <c r="DL87" s="238"/>
      <c r="DM87" s="238"/>
      <c r="DN87" s="238"/>
      <c r="DO87" s="238"/>
      <c r="DP87" s="238"/>
      <c r="DQ87" s="238"/>
      <c r="DR87" s="238"/>
      <c r="HL87" s="239"/>
      <c r="IN87" s="8"/>
      <c r="IO87" s="8"/>
      <c r="IP87" s="8"/>
      <c r="IQ87" s="8"/>
      <c r="IR87" s="8"/>
      <c r="IS87" s="8"/>
      <c r="IT87" s="8"/>
      <c r="IU87" s="8"/>
      <c r="IV87" s="8"/>
      <c r="IW87" s="8"/>
      <c r="IX87" s="8"/>
      <c r="JU87" s="8"/>
      <c r="JV87" s="8"/>
      <c r="JW87" s="8"/>
      <c r="JX87" s="8"/>
      <c r="JY87" s="8"/>
      <c r="JZ87" s="8"/>
      <c r="KA87" s="8"/>
      <c r="KB87" s="8"/>
      <c r="KC87" s="8"/>
      <c r="KD87" s="8"/>
      <c r="KE87" s="8"/>
      <c r="KF87" s="8"/>
      <c r="KG87" s="8"/>
      <c r="KH87" s="8"/>
      <c r="KI87" s="8"/>
      <c r="KJ87" s="8"/>
      <c r="KK87" s="8"/>
      <c r="KL87" s="8"/>
      <c r="KM87" s="8"/>
      <c r="KN87" s="8"/>
      <c r="KO87" s="8"/>
      <c r="KP87" s="8"/>
      <c r="KQ87" s="8"/>
      <c r="KR87" s="8"/>
      <c r="KS87" s="8"/>
      <c r="KT87" s="8"/>
      <c r="KU87" s="8"/>
      <c r="KV87" s="8"/>
      <c r="KW87" s="8"/>
      <c r="KX87" s="8"/>
      <c r="KY87" s="8"/>
      <c r="KZ87" s="8"/>
      <c r="LA87" s="8"/>
      <c r="LB87" s="8"/>
      <c r="LC87" s="8"/>
      <c r="LD87" s="8"/>
      <c r="LE87" s="8"/>
      <c r="LF87" s="8"/>
      <c r="LG87" s="8"/>
      <c r="LH87" s="8"/>
      <c r="LI87" s="8"/>
      <c r="LJ87" s="8"/>
      <c r="LK87" s="8"/>
      <c r="LL87" s="8"/>
      <c r="LR87" s="8"/>
      <c r="LS87" s="8"/>
      <c r="LT87" s="8"/>
      <c r="LU87" s="8"/>
      <c r="LV87" s="8"/>
      <c r="LW87" s="8"/>
      <c r="LX87" s="8"/>
      <c r="LY87" s="8"/>
      <c r="LZ87" s="8"/>
      <c r="MA87" s="8"/>
    </row>
    <row r="88" spans="95:339" s="233" customFormat="1">
      <c r="CQ88" s="240"/>
      <c r="CR88" s="240"/>
      <c r="CS88" s="240"/>
      <c r="CT88" s="240"/>
      <c r="CU88" s="240"/>
      <c r="CW88" s="238"/>
      <c r="CX88" s="238"/>
      <c r="CY88" s="238"/>
      <c r="CZ88" s="238"/>
      <c r="DA88" s="238"/>
      <c r="DB88" s="238"/>
      <c r="DC88" s="238"/>
      <c r="DD88" s="238"/>
      <c r="DE88" s="238"/>
      <c r="DF88" s="238"/>
      <c r="DG88" s="238"/>
      <c r="DH88" s="238"/>
      <c r="DI88" s="238"/>
      <c r="DJ88" s="238"/>
      <c r="DK88" s="238"/>
      <c r="DL88" s="238"/>
      <c r="DM88" s="238"/>
      <c r="DN88" s="238"/>
      <c r="DO88" s="238"/>
      <c r="DP88" s="238"/>
      <c r="DQ88" s="238"/>
      <c r="DR88" s="238"/>
      <c r="HL88" s="239"/>
      <c r="IN88" s="8"/>
      <c r="IO88" s="8"/>
      <c r="IP88" s="8"/>
      <c r="IQ88" s="8"/>
      <c r="IR88" s="8"/>
      <c r="IS88" s="8"/>
      <c r="IT88" s="8"/>
      <c r="IU88" s="8"/>
      <c r="IV88" s="8"/>
      <c r="IW88" s="8"/>
      <c r="IX88" s="8"/>
      <c r="JU88" s="8"/>
      <c r="JV88" s="8"/>
      <c r="JW88" s="8"/>
      <c r="JX88" s="8"/>
      <c r="JY88" s="8"/>
      <c r="JZ88" s="8"/>
      <c r="KA88" s="8"/>
      <c r="KB88" s="8"/>
      <c r="KC88" s="8"/>
      <c r="KD88" s="8"/>
      <c r="KE88" s="8"/>
      <c r="KF88" s="8"/>
      <c r="KG88" s="8"/>
      <c r="KH88" s="8"/>
      <c r="KI88" s="8"/>
      <c r="KJ88" s="8"/>
      <c r="KK88" s="8"/>
      <c r="KL88" s="8"/>
      <c r="KM88" s="8"/>
      <c r="KN88" s="8"/>
      <c r="KO88" s="8"/>
      <c r="KP88" s="8"/>
      <c r="KQ88" s="8"/>
      <c r="KR88" s="8"/>
      <c r="KS88" s="8"/>
      <c r="KT88" s="8"/>
      <c r="KU88" s="8"/>
      <c r="KV88" s="8"/>
      <c r="KW88" s="8"/>
      <c r="KX88" s="8"/>
      <c r="KY88" s="8"/>
      <c r="KZ88" s="8"/>
      <c r="LA88" s="8"/>
      <c r="LB88" s="8"/>
      <c r="LC88" s="8"/>
      <c r="LD88" s="8"/>
      <c r="LE88" s="8"/>
      <c r="LF88" s="8"/>
      <c r="LG88" s="8"/>
      <c r="LH88" s="8"/>
      <c r="LI88" s="8"/>
      <c r="LJ88" s="8"/>
      <c r="LK88" s="8"/>
      <c r="LL88" s="8"/>
      <c r="LR88" s="8"/>
      <c r="LS88" s="8"/>
      <c r="LT88" s="8"/>
      <c r="LU88" s="8"/>
      <c r="LV88" s="8"/>
      <c r="LW88" s="8"/>
      <c r="LX88" s="8"/>
      <c r="LY88" s="8"/>
      <c r="LZ88" s="8"/>
      <c r="MA88" s="8"/>
    </row>
    <row r="89" spans="95:339" s="233" customFormat="1">
      <c r="CQ89" s="240"/>
      <c r="CR89" s="240"/>
      <c r="CS89" s="240"/>
      <c r="CT89" s="240"/>
      <c r="CU89" s="240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HL89" s="239"/>
      <c r="IN89" s="8"/>
      <c r="IO89" s="8"/>
      <c r="IP89" s="8"/>
      <c r="IQ89" s="8"/>
      <c r="IR89" s="8"/>
      <c r="IS89" s="8"/>
      <c r="IT89" s="8"/>
      <c r="IU89" s="8"/>
      <c r="IV89" s="8"/>
      <c r="IW89" s="8"/>
      <c r="IX89" s="8"/>
      <c r="JU89" s="8"/>
      <c r="JV89" s="8"/>
      <c r="JW89" s="8"/>
      <c r="JX89" s="8"/>
      <c r="JY89" s="8"/>
      <c r="JZ89" s="8"/>
      <c r="KA89" s="8"/>
      <c r="KB89" s="8"/>
      <c r="KC89" s="8"/>
      <c r="KD89" s="8"/>
      <c r="KE89" s="8"/>
      <c r="KF89" s="8"/>
      <c r="KG89" s="8"/>
      <c r="KH89" s="8"/>
      <c r="KI89" s="8"/>
      <c r="KJ89" s="8"/>
      <c r="KK89" s="8"/>
      <c r="KL89" s="8"/>
      <c r="KM89" s="8"/>
      <c r="KN89" s="8"/>
      <c r="KO89" s="8"/>
      <c r="KP89" s="8"/>
      <c r="KQ89" s="8"/>
      <c r="KR89" s="8"/>
      <c r="KS89" s="8"/>
      <c r="KT89" s="8"/>
      <c r="KU89" s="8"/>
      <c r="KV89" s="8"/>
      <c r="KW89" s="8"/>
      <c r="KX89" s="8"/>
      <c r="KY89" s="8"/>
      <c r="KZ89" s="8"/>
      <c r="LA89" s="8"/>
      <c r="LB89" s="8"/>
      <c r="LC89" s="8"/>
      <c r="LD89" s="8"/>
      <c r="LE89" s="8"/>
      <c r="LF89" s="8"/>
      <c r="LG89" s="8"/>
      <c r="LH89" s="8"/>
      <c r="LI89" s="8"/>
      <c r="LJ89" s="8"/>
      <c r="LK89" s="8"/>
      <c r="LL89" s="8"/>
      <c r="LR89" s="8"/>
      <c r="LS89" s="8"/>
      <c r="LT89" s="8"/>
      <c r="LU89" s="8"/>
      <c r="LV89" s="8"/>
      <c r="LW89" s="8"/>
      <c r="LX89" s="8"/>
      <c r="LY89" s="8"/>
      <c r="LZ89" s="8"/>
      <c r="MA89" s="8"/>
    </row>
    <row r="90" spans="95:339" s="233" customFormat="1">
      <c r="CQ90" s="240"/>
      <c r="CR90" s="240"/>
      <c r="CS90" s="240"/>
      <c r="CT90" s="240"/>
      <c r="CU90" s="240"/>
      <c r="CW90" s="238"/>
      <c r="CX90" s="238"/>
      <c r="CY90" s="238"/>
      <c r="CZ90" s="238"/>
      <c r="DA90" s="238"/>
      <c r="DB90" s="238"/>
      <c r="DC90" s="238"/>
      <c r="DD90" s="238"/>
      <c r="DE90" s="238"/>
      <c r="DF90" s="238"/>
      <c r="DG90" s="238"/>
      <c r="DH90" s="238"/>
      <c r="DI90" s="238"/>
      <c r="DJ90" s="238"/>
      <c r="DK90" s="238"/>
      <c r="DL90" s="238"/>
      <c r="DM90" s="238"/>
      <c r="DN90" s="238"/>
      <c r="DO90" s="238"/>
      <c r="DP90" s="238"/>
      <c r="DQ90" s="238"/>
      <c r="DR90" s="238"/>
      <c r="HL90" s="239"/>
      <c r="IN90" s="8"/>
      <c r="IO90" s="8"/>
      <c r="IP90" s="8"/>
      <c r="IQ90" s="8"/>
      <c r="IR90" s="8"/>
      <c r="IS90" s="8"/>
      <c r="IT90" s="8"/>
      <c r="IU90" s="8"/>
      <c r="IV90" s="8"/>
      <c r="IW90" s="8"/>
      <c r="IX90" s="8"/>
      <c r="JU90" s="8"/>
      <c r="JV90" s="8"/>
      <c r="JW90" s="8"/>
      <c r="JX90" s="8"/>
      <c r="JY90" s="8"/>
      <c r="JZ90" s="8"/>
      <c r="KA90" s="8"/>
      <c r="KB90" s="8"/>
      <c r="KC90" s="8"/>
      <c r="KD90" s="8"/>
      <c r="KE90" s="8"/>
      <c r="KF90" s="8"/>
      <c r="KG90" s="8"/>
      <c r="KH90" s="8"/>
      <c r="KI90" s="8"/>
      <c r="KJ90" s="8"/>
      <c r="KK90" s="8"/>
      <c r="KL90" s="8"/>
      <c r="KM90" s="8"/>
      <c r="KN90" s="8"/>
      <c r="KO90" s="8"/>
      <c r="KP90" s="8"/>
      <c r="KQ90" s="8"/>
      <c r="KR90" s="8"/>
      <c r="KS90" s="8"/>
      <c r="KT90" s="8"/>
      <c r="KU90" s="8"/>
      <c r="KV90" s="8"/>
      <c r="KW90" s="8"/>
      <c r="KX90" s="8"/>
      <c r="KY90" s="8"/>
      <c r="KZ90" s="8"/>
      <c r="LA90" s="8"/>
      <c r="LB90" s="8"/>
      <c r="LC90" s="8"/>
      <c r="LD90" s="8"/>
      <c r="LE90" s="8"/>
      <c r="LF90" s="8"/>
      <c r="LG90" s="8"/>
      <c r="LH90" s="8"/>
      <c r="LI90" s="8"/>
      <c r="LJ90" s="8"/>
      <c r="LK90" s="8"/>
      <c r="LL90" s="8"/>
      <c r="LR90" s="8"/>
      <c r="LS90" s="8"/>
      <c r="LT90" s="8"/>
      <c r="LU90" s="8"/>
      <c r="LV90" s="8"/>
      <c r="LW90" s="8"/>
      <c r="LX90" s="8"/>
      <c r="LY90" s="8"/>
      <c r="LZ90" s="8"/>
      <c r="MA90" s="8"/>
    </row>
    <row r="91" spans="95:339" s="233" customFormat="1">
      <c r="CQ91" s="240"/>
      <c r="CR91" s="240"/>
      <c r="CS91" s="240"/>
      <c r="CT91" s="240"/>
      <c r="CU91" s="240"/>
      <c r="CW91" s="238"/>
      <c r="CX91" s="238"/>
      <c r="CY91" s="238"/>
      <c r="CZ91" s="238"/>
      <c r="DA91" s="238"/>
      <c r="DB91" s="238"/>
      <c r="DC91" s="238"/>
      <c r="DD91" s="238"/>
      <c r="DE91" s="238"/>
      <c r="DF91" s="238"/>
      <c r="DG91" s="238"/>
      <c r="DH91" s="238"/>
      <c r="DI91" s="238"/>
      <c r="DJ91" s="238"/>
      <c r="DK91" s="238"/>
      <c r="DL91" s="238"/>
      <c r="DM91" s="238"/>
      <c r="DN91" s="238"/>
      <c r="DO91" s="238"/>
      <c r="DP91" s="238"/>
      <c r="DQ91" s="238"/>
      <c r="DR91" s="238"/>
      <c r="HL91" s="239"/>
      <c r="IN91" s="8"/>
      <c r="IO91" s="8"/>
      <c r="IP91" s="8"/>
      <c r="IQ91" s="8"/>
      <c r="IR91" s="8"/>
      <c r="IS91" s="8"/>
      <c r="IT91" s="8"/>
      <c r="IU91" s="8"/>
      <c r="IV91" s="8"/>
      <c r="IW91" s="8"/>
      <c r="IX91" s="8"/>
      <c r="JU91" s="8"/>
      <c r="JV91" s="8"/>
      <c r="JW91" s="8"/>
      <c r="JX91" s="8"/>
      <c r="JY91" s="8"/>
      <c r="JZ91" s="8"/>
      <c r="KA91" s="8"/>
      <c r="KB91" s="8"/>
      <c r="KC91" s="8"/>
      <c r="KD91" s="8"/>
      <c r="KE91" s="8"/>
      <c r="KF91" s="8"/>
      <c r="KG91" s="8"/>
      <c r="KH91" s="8"/>
      <c r="KI91" s="8"/>
      <c r="KJ91" s="8"/>
      <c r="KK91" s="8"/>
      <c r="KL91" s="8"/>
      <c r="KM91" s="8"/>
      <c r="KN91" s="8"/>
      <c r="KO91" s="8"/>
      <c r="KP91" s="8"/>
      <c r="KQ91" s="8"/>
      <c r="KR91" s="8"/>
      <c r="KS91" s="8"/>
      <c r="KT91" s="8"/>
      <c r="KU91" s="8"/>
      <c r="KV91" s="8"/>
      <c r="KW91" s="8"/>
      <c r="KX91" s="8"/>
      <c r="KY91" s="8"/>
      <c r="KZ91" s="8"/>
      <c r="LA91" s="8"/>
      <c r="LB91" s="8"/>
      <c r="LC91" s="8"/>
      <c r="LD91" s="8"/>
      <c r="LE91" s="8"/>
      <c r="LF91" s="8"/>
      <c r="LG91" s="8"/>
      <c r="LH91" s="8"/>
      <c r="LI91" s="8"/>
      <c r="LJ91" s="8"/>
      <c r="LK91" s="8"/>
      <c r="LL91" s="8"/>
      <c r="LR91" s="8"/>
      <c r="LS91" s="8"/>
      <c r="LT91" s="8"/>
      <c r="LU91" s="8"/>
      <c r="LV91" s="8"/>
      <c r="LW91" s="8"/>
      <c r="LX91" s="8"/>
      <c r="LY91" s="8"/>
      <c r="LZ91" s="8"/>
      <c r="MA91" s="8"/>
    </row>
    <row r="92" spans="95:339" s="233" customFormat="1">
      <c r="CQ92" s="240"/>
      <c r="CR92" s="240"/>
      <c r="CS92" s="240"/>
      <c r="CT92" s="240"/>
      <c r="CU92" s="240"/>
      <c r="CW92" s="238"/>
      <c r="CX92" s="238"/>
      <c r="CY92" s="238"/>
      <c r="CZ92" s="238"/>
      <c r="DA92" s="238"/>
      <c r="DB92" s="238"/>
      <c r="DC92" s="238"/>
      <c r="DD92" s="238"/>
      <c r="DE92" s="238"/>
      <c r="DF92" s="238"/>
      <c r="DG92" s="238"/>
      <c r="DH92" s="238"/>
      <c r="DI92" s="238"/>
      <c r="DJ92" s="238"/>
      <c r="DK92" s="238"/>
      <c r="DL92" s="238"/>
      <c r="DM92" s="238"/>
      <c r="DN92" s="238"/>
      <c r="DO92" s="238"/>
      <c r="DP92" s="238"/>
      <c r="DQ92" s="238"/>
      <c r="DR92" s="238"/>
      <c r="HL92" s="239"/>
      <c r="IN92" s="8"/>
      <c r="IO92" s="8"/>
      <c r="IP92" s="8"/>
      <c r="IQ92" s="8"/>
      <c r="IR92" s="8"/>
      <c r="IS92" s="8"/>
      <c r="IT92" s="8"/>
      <c r="IU92" s="8"/>
      <c r="IV92" s="8"/>
      <c r="IW92" s="8"/>
      <c r="IX92" s="8"/>
      <c r="JU92" s="8"/>
      <c r="JV92" s="8"/>
      <c r="JW92" s="8"/>
      <c r="JX92" s="8"/>
      <c r="JY92" s="8"/>
      <c r="JZ92" s="8"/>
      <c r="KA92" s="8"/>
      <c r="KB92" s="8"/>
      <c r="KC92" s="8"/>
      <c r="KD92" s="8"/>
      <c r="KE92" s="8"/>
      <c r="KF92" s="8"/>
      <c r="KG92" s="8"/>
      <c r="KH92" s="8"/>
      <c r="KI92" s="8"/>
      <c r="KJ92" s="8"/>
      <c r="KK92" s="8"/>
      <c r="KL92" s="8"/>
      <c r="KM92" s="8"/>
      <c r="KN92" s="8"/>
      <c r="KO92" s="8"/>
      <c r="KP92" s="8"/>
      <c r="KQ92" s="8"/>
      <c r="KR92" s="8"/>
      <c r="KS92" s="8"/>
      <c r="KT92" s="8"/>
      <c r="KU92" s="8"/>
      <c r="KV92" s="8"/>
      <c r="KW92" s="8"/>
      <c r="KX92" s="8"/>
      <c r="KY92" s="8"/>
      <c r="KZ92" s="8"/>
      <c r="LA92" s="8"/>
      <c r="LB92" s="8"/>
      <c r="LC92" s="8"/>
      <c r="LD92" s="8"/>
      <c r="LE92" s="8"/>
      <c r="LF92" s="8"/>
      <c r="LG92" s="8"/>
      <c r="LH92" s="8"/>
      <c r="LI92" s="8"/>
      <c r="LJ92" s="8"/>
      <c r="LK92" s="8"/>
      <c r="LL92" s="8"/>
      <c r="LR92" s="8"/>
      <c r="LS92" s="8"/>
      <c r="LT92" s="8"/>
      <c r="LU92" s="8"/>
      <c r="LV92" s="8"/>
      <c r="LW92" s="8"/>
      <c r="LX92" s="8"/>
      <c r="LY92" s="8"/>
      <c r="LZ92" s="8"/>
      <c r="MA92" s="8"/>
    </row>
    <row r="93" spans="95:339" s="233" customFormat="1">
      <c r="CQ93" s="240"/>
      <c r="CR93" s="240"/>
      <c r="CS93" s="240"/>
      <c r="CT93" s="240"/>
      <c r="CU93" s="240"/>
      <c r="CW93" s="238"/>
      <c r="CX93" s="238"/>
      <c r="CY93" s="238"/>
      <c r="CZ93" s="238"/>
      <c r="DA93" s="238"/>
      <c r="DB93" s="238"/>
      <c r="DC93" s="238"/>
      <c r="DD93" s="238"/>
      <c r="DE93" s="238"/>
      <c r="DF93" s="238"/>
      <c r="DG93" s="238"/>
      <c r="DH93" s="238"/>
      <c r="DI93" s="238"/>
      <c r="DJ93" s="238"/>
      <c r="DK93" s="238"/>
      <c r="DL93" s="238"/>
      <c r="DM93" s="238"/>
      <c r="DN93" s="238"/>
      <c r="DO93" s="238"/>
      <c r="DP93" s="238"/>
      <c r="DQ93" s="238"/>
      <c r="DR93" s="238"/>
      <c r="HL93" s="239"/>
      <c r="IN93" s="8"/>
      <c r="IO93" s="8"/>
      <c r="IP93" s="8"/>
      <c r="IQ93" s="8"/>
      <c r="IR93" s="8"/>
      <c r="IS93" s="8"/>
      <c r="IT93" s="8"/>
      <c r="IU93" s="8"/>
      <c r="IV93" s="8"/>
      <c r="IW93" s="8"/>
      <c r="IX93" s="8"/>
      <c r="JU93" s="8"/>
      <c r="JV93" s="8"/>
      <c r="JW93" s="8"/>
      <c r="JX93" s="8"/>
      <c r="JY93" s="8"/>
      <c r="JZ93" s="8"/>
      <c r="KA93" s="8"/>
      <c r="KB93" s="8"/>
      <c r="KC93" s="8"/>
      <c r="KD93" s="8"/>
      <c r="KE93" s="8"/>
      <c r="KF93" s="8"/>
      <c r="KG93" s="8"/>
      <c r="KH93" s="8"/>
      <c r="KI93" s="8"/>
      <c r="KJ93" s="8"/>
      <c r="KK93" s="8"/>
      <c r="KL93" s="8"/>
      <c r="KM93" s="8"/>
      <c r="KN93" s="8"/>
      <c r="KO93" s="8"/>
      <c r="KP93" s="8"/>
      <c r="KQ93" s="8"/>
      <c r="KR93" s="8"/>
      <c r="KS93" s="8"/>
      <c r="KT93" s="8"/>
      <c r="KU93" s="8"/>
      <c r="KV93" s="8"/>
      <c r="KW93" s="8"/>
      <c r="KX93" s="8"/>
      <c r="KY93" s="8"/>
      <c r="KZ93" s="8"/>
      <c r="LA93" s="8"/>
      <c r="LB93" s="8"/>
      <c r="LC93" s="8"/>
      <c r="LD93" s="8"/>
      <c r="LE93" s="8"/>
      <c r="LF93" s="8"/>
      <c r="LG93" s="8"/>
      <c r="LH93" s="8"/>
      <c r="LI93" s="8"/>
      <c r="LJ93" s="8"/>
      <c r="LK93" s="8"/>
      <c r="LL93" s="8"/>
      <c r="LR93" s="8"/>
      <c r="LS93" s="8"/>
      <c r="LT93" s="8"/>
      <c r="LU93" s="8"/>
      <c r="LV93" s="8"/>
      <c r="LW93" s="8"/>
      <c r="LX93" s="8"/>
      <c r="LY93" s="8"/>
      <c r="LZ93" s="8"/>
      <c r="MA93" s="8"/>
    </row>
    <row r="94" spans="95:339" s="233" customFormat="1">
      <c r="CQ94" s="240"/>
      <c r="CR94" s="240"/>
      <c r="CS94" s="240"/>
      <c r="CT94" s="240"/>
      <c r="CU94" s="240"/>
      <c r="CW94" s="238"/>
      <c r="CX94" s="238"/>
      <c r="CY94" s="238"/>
      <c r="CZ94" s="238"/>
      <c r="DA94" s="238"/>
      <c r="DB94" s="238"/>
      <c r="DC94" s="238"/>
      <c r="DD94" s="238"/>
      <c r="DE94" s="238"/>
      <c r="DF94" s="238"/>
      <c r="DG94" s="238"/>
      <c r="DH94" s="238"/>
      <c r="DI94" s="238"/>
      <c r="DJ94" s="238"/>
      <c r="DK94" s="238"/>
      <c r="DL94" s="238"/>
      <c r="DM94" s="238"/>
      <c r="DN94" s="238"/>
      <c r="DO94" s="238"/>
      <c r="DP94" s="238"/>
      <c r="DQ94" s="238"/>
      <c r="DR94" s="238"/>
      <c r="HL94" s="239"/>
      <c r="IN94" s="8"/>
      <c r="IO94" s="8"/>
      <c r="IP94" s="8"/>
      <c r="IQ94" s="8"/>
      <c r="IR94" s="8"/>
      <c r="IS94" s="8"/>
      <c r="IT94" s="8"/>
      <c r="IU94" s="8"/>
      <c r="IV94" s="8"/>
      <c r="IW94" s="8"/>
      <c r="IX94" s="8"/>
      <c r="JU94" s="8"/>
      <c r="JV94" s="8"/>
      <c r="JW94" s="8"/>
      <c r="JX94" s="8"/>
      <c r="JY94" s="8"/>
      <c r="JZ94" s="8"/>
      <c r="KA94" s="8"/>
      <c r="KB94" s="8"/>
      <c r="KC94" s="8"/>
      <c r="KD94" s="8"/>
      <c r="KE94" s="8"/>
      <c r="KF94" s="8"/>
      <c r="KG94" s="8"/>
      <c r="KH94" s="8"/>
      <c r="KI94" s="8"/>
      <c r="KJ94" s="8"/>
      <c r="KK94" s="8"/>
      <c r="KL94" s="8"/>
      <c r="KM94" s="8"/>
      <c r="KN94" s="8"/>
      <c r="KO94" s="8"/>
      <c r="KP94" s="8"/>
      <c r="KQ94" s="8"/>
      <c r="KR94" s="8"/>
      <c r="KS94" s="8"/>
      <c r="KT94" s="8"/>
      <c r="KU94" s="8"/>
      <c r="KV94" s="8"/>
      <c r="KW94" s="8"/>
      <c r="KX94" s="8"/>
      <c r="KY94" s="8"/>
      <c r="KZ94" s="8"/>
      <c r="LA94" s="8"/>
      <c r="LB94" s="8"/>
      <c r="LC94" s="8"/>
      <c r="LD94" s="8"/>
      <c r="LE94" s="8"/>
      <c r="LF94" s="8"/>
      <c r="LG94" s="8"/>
      <c r="LH94" s="8"/>
      <c r="LI94" s="8"/>
      <c r="LJ94" s="8"/>
      <c r="LK94" s="8"/>
      <c r="LL94" s="8"/>
      <c r="LR94" s="8"/>
      <c r="LS94" s="8"/>
      <c r="LT94" s="8"/>
      <c r="LU94" s="8"/>
      <c r="LV94" s="8"/>
      <c r="LW94" s="8"/>
      <c r="LX94" s="8"/>
      <c r="LY94" s="8"/>
      <c r="LZ94" s="8"/>
      <c r="MA94" s="8"/>
    </row>
    <row r="95" spans="95:339" s="233" customFormat="1">
      <c r="CQ95" s="240"/>
      <c r="CR95" s="240"/>
      <c r="CS95" s="240"/>
      <c r="CT95" s="240"/>
      <c r="CU95" s="240"/>
      <c r="CW95" s="238"/>
      <c r="CX95" s="238"/>
      <c r="CY95" s="238"/>
      <c r="CZ95" s="238"/>
      <c r="DA95" s="238"/>
      <c r="DB95" s="238"/>
      <c r="DC95" s="238"/>
      <c r="DD95" s="238"/>
      <c r="DE95" s="238"/>
      <c r="DF95" s="238"/>
      <c r="DG95" s="238"/>
      <c r="DH95" s="238"/>
      <c r="DI95" s="238"/>
      <c r="DJ95" s="238"/>
      <c r="DK95" s="238"/>
      <c r="DL95" s="238"/>
      <c r="DM95" s="238"/>
      <c r="DN95" s="238"/>
      <c r="DO95" s="238"/>
      <c r="DP95" s="238"/>
      <c r="DQ95" s="238"/>
      <c r="DR95" s="238"/>
      <c r="HL95" s="239"/>
      <c r="IN95" s="8"/>
      <c r="IO95" s="8"/>
      <c r="IP95" s="8"/>
      <c r="IQ95" s="8"/>
      <c r="IR95" s="8"/>
      <c r="IS95" s="8"/>
      <c r="IT95" s="8"/>
      <c r="IU95" s="8"/>
      <c r="IV95" s="8"/>
      <c r="IW95" s="8"/>
      <c r="IX95" s="8"/>
      <c r="JU95" s="8"/>
      <c r="JV95" s="8"/>
      <c r="JW95" s="8"/>
      <c r="JX95" s="8"/>
      <c r="JY95" s="8"/>
      <c r="JZ95" s="8"/>
      <c r="KA95" s="8"/>
      <c r="KB95" s="8"/>
      <c r="KC95" s="8"/>
      <c r="KD95" s="8"/>
      <c r="KE95" s="8"/>
      <c r="KF95" s="8"/>
      <c r="KG95" s="8"/>
      <c r="KH95" s="8"/>
      <c r="KI95" s="8"/>
      <c r="KJ95" s="8"/>
      <c r="KK95" s="8"/>
      <c r="KL95" s="8"/>
      <c r="KM95" s="8"/>
      <c r="KN95" s="8"/>
      <c r="KO95" s="8"/>
      <c r="KP95" s="8"/>
      <c r="KQ95" s="8"/>
      <c r="KR95" s="8"/>
      <c r="KS95" s="8"/>
      <c r="KT95" s="8"/>
      <c r="KU95" s="8"/>
      <c r="KV95" s="8"/>
      <c r="KW95" s="8"/>
      <c r="KX95" s="8"/>
      <c r="KY95" s="8"/>
      <c r="KZ95" s="8"/>
      <c r="LA95" s="8"/>
      <c r="LB95" s="8"/>
      <c r="LC95" s="8"/>
      <c r="LD95" s="8"/>
      <c r="LE95" s="8"/>
      <c r="LF95" s="8"/>
      <c r="LG95" s="8"/>
      <c r="LH95" s="8"/>
      <c r="LI95" s="8"/>
      <c r="LJ95" s="8"/>
      <c r="LK95" s="8"/>
      <c r="LL95" s="8"/>
      <c r="LR95" s="8"/>
      <c r="LS95" s="8"/>
      <c r="LT95" s="8"/>
      <c r="LU95" s="8"/>
      <c r="LV95" s="8"/>
      <c r="LW95" s="8"/>
      <c r="LX95" s="8"/>
      <c r="LY95" s="8"/>
      <c r="LZ95" s="8"/>
      <c r="MA95" s="8"/>
    </row>
    <row r="96" spans="95:339" s="233" customFormat="1">
      <c r="CQ96" s="240"/>
      <c r="CR96" s="240"/>
      <c r="CS96" s="240"/>
      <c r="CT96" s="240"/>
      <c r="CU96" s="240"/>
      <c r="CW96" s="238"/>
      <c r="CX96" s="238"/>
      <c r="CY96" s="238"/>
      <c r="CZ96" s="238"/>
      <c r="DA96" s="238"/>
      <c r="DB96" s="238"/>
      <c r="DC96" s="238"/>
      <c r="DD96" s="238"/>
      <c r="DE96" s="238"/>
      <c r="DF96" s="238"/>
      <c r="DG96" s="238"/>
      <c r="DH96" s="238"/>
      <c r="DI96" s="238"/>
      <c r="DJ96" s="238"/>
      <c r="DK96" s="238"/>
      <c r="DL96" s="238"/>
      <c r="DM96" s="238"/>
      <c r="DN96" s="238"/>
      <c r="DO96" s="238"/>
      <c r="DP96" s="238"/>
      <c r="DQ96" s="238"/>
      <c r="DR96" s="238"/>
      <c r="HL96" s="239"/>
      <c r="IN96" s="8"/>
      <c r="IO96" s="8"/>
      <c r="IP96" s="8"/>
      <c r="IQ96" s="8"/>
      <c r="IR96" s="8"/>
      <c r="IS96" s="8"/>
      <c r="IT96" s="8"/>
      <c r="IU96" s="8"/>
      <c r="IV96" s="8"/>
      <c r="IW96" s="8"/>
      <c r="IX96" s="8"/>
      <c r="JU96" s="8"/>
      <c r="JV96" s="8"/>
      <c r="JW96" s="8"/>
      <c r="JX96" s="8"/>
      <c r="JY96" s="8"/>
      <c r="JZ96" s="8"/>
      <c r="KA96" s="8"/>
      <c r="KB96" s="8"/>
      <c r="KC96" s="8"/>
      <c r="KD96" s="8"/>
      <c r="KE96" s="8"/>
      <c r="KF96" s="8"/>
      <c r="KG96" s="8"/>
      <c r="KH96" s="8"/>
      <c r="KI96" s="8"/>
      <c r="KJ96" s="8"/>
      <c r="KK96" s="8"/>
      <c r="KL96" s="8"/>
      <c r="KM96" s="8"/>
      <c r="KN96" s="8"/>
      <c r="KO96" s="8"/>
      <c r="KP96" s="8"/>
      <c r="KQ96" s="8"/>
      <c r="KR96" s="8"/>
      <c r="KS96" s="8"/>
      <c r="KT96" s="8"/>
      <c r="KU96" s="8"/>
      <c r="KV96" s="8"/>
      <c r="KW96" s="8"/>
      <c r="KX96" s="8"/>
      <c r="KY96" s="8"/>
      <c r="KZ96" s="8"/>
      <c r="LA96" s="8"/>
      <c r="LB96" s="8"/>
      <c r="LC96" s="8"/>
      <c r="LD96" s="8"/>
      <c r="LE96" s="8"/>
      <c r="LF96" s="8"/>
      <c r="LG96" s="8"/>
      <c r="LH96" s="8"/>
      <c r="LI96" s="8"/>
      <c r="LJ96" s="8"/>
      <c r="LK96" s="8"/>
      <c r="LL96" s="8"/>
      <c r="LR96" s="8"/>
      <c r="LS96" s="8"/>
      <c r="LT96" s="8"/>
      <c r="LU96" s="8"/>
      <c r="LV96" s="8"/>
      <c r="LW96" s="8"/>
      <c r="LX96" s="8"/>
      <c r="LY96" s="8"/>
      <c r="LZ96" s="8"/>
      <c r="MA96" s="8"/>
    </row>
    <row r="97" spans="95:339" s="233" customFormat="1">
      <c r="CQ97" s="240"/>
      <c r="CR97" s="240"/>
      <c r="CS97" s="240"/>
      <c r="CT97" s="240"/>
      <c r="CU97" s="240"/>
      <c r="CW97" s="238"/>
      <c r="CX97" s="238"/>
      <c r="CY97" s="238"/>
      <c r="CZ97" s="238"/>
      <c r="DA97" s="238"/>
      <c r="DB97" s="238"/>
      <c r="DC97" s="238"/>
      <c r="DD97" s="238"/>
      <c r="DE97" s="238"/>
      <c r="DF97" s="238"/>
      <c r="DG97" s="238"/>
      <c r="DH97" s="238"/>
      <c r="DI97" s="238"/>
      <c r="DJ97" s="238"/>
      <c r="DK97" s="238"/>
      <c r="DL97" s="238"/>
      <c r="DM97" s="238"/>
      <c r="DN97" s="238"/>
      <c r="DO97" s="238"/>
      <c r="DP97" s="238"/>
      <c r="DQ97" s="238"/>
      <c r="DR97" s="238"/>
      <c r="HL97" s="239"/>
      <c r="IN97" s="8"/>
      <c r="IO97" s="8"/>
      <c r="IP97" s="8"/>
      <c r="IQ97" s="8"/>
      <c r="IR97" s="8"/>
      <c r="IS97" s="8"/>
      <c r="IT97" s="8"/>
      <c r="IU97" s="8"/>
      <c r="IV97" s="8"/>
      <c r="IW97" s="8"/>
      <c r="IX97" s="8"/>
      <c r="JU97" s="8"/>
      <c r="JV97" s="8"/>
      <c r="JW97" s="8"/>
      <c r="JX97" s="8"/>
      <c r="JY97" s="8"/>
      <c r="JZ97" s="8"/>
      <c r="KA97" s="8"/>
      <c r="KB97" s="8"/>
      <c r="KC97" s="8"/>
      <c r="KD97" s="8"/>
      <c r="KE97" s="8"/>
      <c r="KF97" s="8"/>
      <c r="KG97" s="8"/>
      <c r="KH97" s="8"/>
      <c r="KI97" s="8"/>
      <c r="KJ97" s="8"/>
      <c r="KK97" s="8"/>
      <c r="KL97" s="8"/>
      <c r="KM97" s="8"/>
      <c r="KN97" s="8"/>
      <c r="KO97" s="8"/>
      <c r="KP97" s="8"/>
      <c r="KQ97" s="8"/>
      <c r="KR97" s="8"/>
      <c r="KS97" s="8"/>
      <c r="KT97" s="8"/>
      <c r="KU97" s="8"/>
      <c r="KV97" s="8"/>
      <c r="KW97" s="8"/>
      <c r="KX97" s="8"/>
      <c r="KY97" s="8"/>
      <c r="KZ97" s="8"/>
      <c r="LA97" s="8"/>
      <c r="LB97" s="8"/>
      <c r="LC97" s="8"/>
      <c r="LD97" s="8"/>
      <c r="LE97" s="8"/>
      <c r="LF97" s="8"/>
      <c r="LG97" s="8"/>
      <c r="LH97" s="8"/>
      <c r="LI97" s="8"/>
      <c r="LJ97" s="8"/>
      <c r="LK97" s="8"/>
      <c r="LL97" s="8"/>
      <c r="LR97" s="8"/>
      <c r="LS97" s="8"/>
      <c r="LT97" s="8"/>
      <c r="LU97" s="8"/>
      <c r="LV97" s="8"/>
      <c r="LW97" s="8"/>
      <c r="LX97" s="8"/>
      <c r="LY97" s="8"/>
      <c r="LZ97" s="8"/>
      <c r="MA97" s="8"/>
    </row>
    <row r="98" spans="95:339" s="233" customFormat="1">
      <c r="CQ98" s="240"/>
      <c r="CR98" s="240"/>
      <c r="CS98" s="240"/>
      <c r="CT98" s="240"/>
      <c r="CU98" s="240"/>
      <c r="CW98" s="238"/>
      <c r="CX98" s="238"/>
      <c r="CY98" s="238"/>
      <c r="CZ98" s="238"/>
      <c r="DA98" s="238"/>
      <c r="DB98" s="238"/>
      <c r="DC98" s="238"/>
      <c r="DD98" s="238"/>
      <c r="DE98" s="238"/>
      <c r="DF98" s="238"/>
      <c r="DG98" s="238"/>
      <c r="DH98" s="238"/>
      <c r="DI98" s="238"/>
      <c r="DJ98" s="238"/>
      <c r="DK98" s="238"/>
      <c r="DL98" s="238"/>
      <c r="DM98" s="238"/>
      <c r="DN98" s="238"/>
      <c r="DO98" s="238"/>
      <c r="DP98" s="238"/>
      <c r="DQ98" s="238"/>
      <c r="DR98" s="238"/>
      <c r="HL98" s="239"/>
      <c r="IN98" s="8"/>
      <c r="IO98" s="8"/>
      <c r="IP98" s="8"/>
      <c r="IQ98" s="8"/>
      <c r="IR98" s="8"/>
      <c r="IS98" s="8"/>
      <c r="IT98" s="8"/>
      <c r="IU98" s="8"/>
      <c r="IV98" s="8"/>
      <c r="IW98" s="8"/>
      <c r="IX98" s="8"/>
      <c r="JU98" s="8"/>
      <c r="JV98" s="8"/>
      <c r="JW98" s="8"/>
      <c r="JX98" s="8"/>
      <c r="JY98" s="8"/>
      <c r="JZ98" s="8"/>
      <c r="KA98" s="8"/>
      <c r="KB98" s="8"/>
      <c r="KC98" s="8"/>
      <c r="KD98" s="8"/>
      <c r="KE98" s="8"/>
      <c r="KF98" s="8"/>
      <c r="KG98" s="8"/>
      <c r="KH98" s="8"/>
      <c r="KI98" s="8"/>
      <c r="KJ98" s="8"/>
      <c r="KK98" s="8"/>
      <c r="KL98" s="8"/>
      <c r="KM98" s="8"/>
      <c r="KN98" s="8"/>
      <c r="KO98" s="8"/>
      <c r="KP98" s="8"/>
      <c r="KQ98" s="8"/>
      <c r="KR98" s="8"/>
      <c r="KS98" s="8"/>
      <c r="KT98" s="8"/>
      <c r="KU98" s="8"/>
      <c r="KV98" s="8"/>
      <c r="KW98" s="8"/>
      <c r="KX98" s="8"/>
      <c r="KY98" s="8"/>
      <c r="KZ98" s="8"/>
      <c r="LA98" s="8"/>
      <c r="LB98" s="8"/>
      <c r="LC98" s="8"/>
      <c r="LD98" s="8"/>
      <c r="LE98" s="8"/>
      <c r="LF98" s="8"/>
      <c r="LG98" s="8"/>
      <c r="LH98" s="8"/>
      <c r="LI98" s="8"/>
      <c r="LJ98" s="8"/>
      <c r="LK98" s="8"/>
      <c r="LL98" s="8"/>
      <c r="LR98" s="8"/>
      <c r="LS98" s="8"/>
      <c r="LT98" s="8"/>
      <c r="LU98" s="8"/>
      <c r="LV98" s="8"/>
      <c r="LW98" s="8"/>
      <c r="LX98" s="8"/>
      <c r="LY98" s="8"/>
      <c r="LZ98" s="8"/>
      <c r="MA98" s="8"/>
    </row>
    <row r="99" spans="95:339" s="233" customFormat="1">
      <c r="CQ99" s="240"/>
      <c r="CR99" s="240"/>
      <c r="CS99" s="240"/>
      <c r="CT99" s="240"/>
      <c r="CU99" s="240"/>
      <c r="CW99" s="238"/>
      <c r="CX99" s="238"/>
      <c r="CY99" s="238"/>
      <c r="CZ99" s="238"/>
      <c r="DA99" s="238"/>
      <c r="DB99" s="238"/>
      <c r="DC99" s="238"/>
      <c r="DD99" s="238"/>
      <c r="DE99" s="238"/>
      <c r="DF99" s="238"/>
      <c r="DG99" s="238"/>
      <c r="DH99" s="238"/>
      <c r="DI99" s="238"/>
      <c r="DJ99" s="238"/>
      <c r="DK99" s="238"/>
      <c r="DL99" s="238"/>
      <c r="DM99" s="238"/>
      <c r="DN99" s="238"/>
      <c r="DO99" s="238"/>
      <c r="DP99" s="238"/>
      <c r="DQ99" s="238"/>
      <c r="DR99" s="238"/>
      <c r="HL99" s="239"/>
      <c r="IN99" s="8"/>
      <c r="IO99" s="8"/>
      <c r="IP99" s="8"/>
      <c r="IQ99" s="8"/>
      <c r="IR99" s="8"/>
      <c r="IS99" s="8"/>
      <c r="IT99" s="8"/>
      <c r="IU99" s="8"/>
      <c r="IV99" s="8"/>
      <c r="IW99" s="8"/>
      <c r="IX99" s="8"/>
      <c r="JU99" s="8"/>
      <c r="JV99" s="8"/>
      <c r="JW99" s="8"/>
      <c r="JX99" s="8"/>
      <c r="JY99" s="8"/>
      <c r="JZ99" s="8"/>
      <c r="KA99" s="8"/>
      <c r="KB99" s="8"/>
      <c r="KC99" s="8"/>
      <c r="KD99" s="8"/>
      <c r="KE99" s="8"/>
      <c r="KF99" s="8"/>
      <c r="KG99" s="8"/>
      <c r="KH99" s="8"/>
      <c r="KI99" s="8"/>
      <c r="KJ99" s="8"/>
      <c r="KK99" s="8"/>
      <c r="KL99" s="8"/>
      <c r="KM99" s="8"/>
      <c r="KN99" s="8"/>
      <c r="KO99" s="8"/>
      <c r="KP99" s="8"/>
      <c r="KQ99" s="8"/>
      <c r="KR99" s="8"/>
      <c r="KS99" s="8"/>
      <c r="KT99" s="8"/>
      <c r="KU99" s="8"/>
      <c r="KV99" s="8"/>
      <c r="KW99" s="8"/>
      <c r="KX99" s="8"/>
      <c r="KY99" s="8"/>
      <c r="KZ99" s="8"/>
      <c r="LA99" s="8"/>
      <c r="LB99" s="8"/>
      <c r="LC99" s="8"/>
      <c r="LD99" s="8"/>
      <c r="LE99" s="8"/>
      <c r="LF99" s="8"/>
      <c r="LG99" s="8"/>
      <c r="LH99" s="8"/>
      <c r="LI99" s="8"/>
      <c r="LJ99" s="8"/>
      <c r="LK99" s="8"/>
      <c r="LL99" s="8"/>
      <c r="LR99" s="8"/>
      <c r="LS99" s="8"/>
      <c r="LT99" s="8"/>
      <c r="LU99" s="8"/>
      <c r="LV99" s="8"/>
      <c r="LW99" s="8"/>
      <c r="LX99" s="8"/>
      <c r="LY99" s="8"/>
      <c r="LZ99" s="8"/>
      <c r="MA99" s="8"/>
    </row>
    <row r="100" spans="95:339" s="233" customFormat="1">
      <c r="CQ100" s="240"/>
      <c r="CR100" s="240"/>
      <c r="CS100" s="240"/>
      <c r="CT100" s="240"/>
      <c r="CU100" s="240"/>
      <c r="CW100" s="238"/>
      <c r="CX100" s="238"/>
      <c r="CY100" s="238"/>
      <c r="CZ100" s="238"/>
      <c r="DA100" s="238"/>
      <c r="DB100" s="238"/>
      <c r="DC100" s="238"/>
      <c r="DD100" s="238"/>
      <c r="DE100" s="238"/>
      <c r="DF100" s="238"/>
      <c r="DG100" s="238"/>
      <c r="DH100" s="238"/>
      <c r="DI100" s="238"/>
      <c r="DJ100" s="238"/>
      <c r="DK100" s="238"/>
      <c r="DL100" s="238"/>
      <c r="DM100" s="238"/>
      <c r="DN100" s="238"/>
      <c r="DO100" s="238"/>
      <c r="DP100" s="238"/>
      <c r="DQ100" s="238"/>
      <c r="DR100" s="238"/>
      <c r="HL100" s="239"/>
      <c r="IN100" s="8"/>
      <c r="IO100" s="8"/>
      <c r="IP100" s="8"/>
      <c r="IQ100" s="8"/>
      <c r="IR100" s="8"/>
      <c r="IS100" s="8"/>
      <c r="IT100" s="8"/>
      <c r="IU100" s="8"/>
      <c r="IV100" s="8"/>
      <c r="IW100" s="8"/>
      <c r="IX100" s="8"/>
      <c r="JU100" s="8"/>
      <c r="JV100" s="8"/>
      <c r="JW100" s="8"/>
      <c r="JX100" s="8"/>
      <c r="JY100" s="8"/>
      <c r="JZ100" s="8"/>
      <c r="KA100" s="8"/>
      <c r="KB100" s="8"/>
      <c r="KC100" s="8"/>
      <c r="KD100" s="8"/>
      <c r="KE100" s="8"/>
      <c r="KF100" s="8"/>
      <c r="KG100" s="8"/>
      <c r="KH100" s="8"/>
      <c r="KI100" s="8"/>
      <c r="KJ100" s="8"/>
      <c r="KK100" s="8"/>
      <c r="KL100" s="8"/>
      <c r="KM100" s="8"/>
      <c r="KN100" s="8"/>
      <c r="KO100" s="8"/>
      <c r="KP100" s="8"/>
      <c r="KQ100" s="8"/>
      <c r="KR100" s="8"/>
      <c r="KS100" s="8"/>
      <c r="KT100" s="8"/>
      <c r="KU100" s="8"/>
      <c r="KV100" s="8"/>
      <c r="KW100" s="8"/>
      <c r="KX100" s="8"/>
      <c r="KY100" s="8"/>
      <c r="KZ100" s="8"/>
      <c r="LA100" s="8"/>
      <c r="LB100" s="8"/>
      <c r="LC100" s="8"/>
      <c r="LD100" s="8"/>
      <c r="LE100" s="8"/>
      <c r="LF100" s="8"/>
      <c r="LG100" s="8"/>
      <c r="LH100" s="8"/>
      <c r="LI100" s="8"/>
      <c r="LJ100" s="8"/>
      <c r="LK100" s="8"/>
      <c r="LL100" s="8"/>
      <c r="LR100" s="8"/>
      <c r="LS100" s="8"/>
      <c r="LT100" s="8"/>
      <c r="LU100" s="8"/>
      <c r="LV100" s="8"/>
      <c r="LW100" s="8"/>
      <c r="LX100" s="8"/>
      <c r="LY100" s="8"/>
      <c r="LZ100" s="8"/>
      <c r="MA100" s="8"/>
    </row>
    <row r="101" spans="95:339" s="233" customFormat="1">
      <c r="CQ101" s="240"/>
      <c r="CR101" s="240"/>
      <c r="CS101" s="240"/>
      <c r="CT101" s="240"/>
      <c r="CU101" s="240"/>
      <c r="CW101" s="238"/>
      <c r="CX101" s="238"/>
      <c r="CY101" s="238"/>
      <c r="CZ101" s="238"/>
      <c r="DA101" s="238"/>
      <c r="DB101" s="238"/>
      <c r="DC101" s="238"/>
      <c r="DD101" s="238"/>
      <c r="DE101" s="238"/>
      <c r="DF101" s="238"/>
      <c r="DG101" s="238"/>
      <c r="DH101" s="238"/>
      <c r="DI101" s="238"/>
      <c r="DJ101" s="238"/>
      <c r="DK101" s="238"/>
      <c r="DL101" s="238"/>
      <c r="DM101" s="238"/>
      <c r="DN101" s="238"/>
      <c r="DO101" s="238"/>
      <c r="DP101" s="238"/>
      <c r="DQ101" s="238"/>
      <c r="DR101" s="238"/>
      <c r="HL101" s="239"/>
      <c r="IN101" s="8"/>
      <c r="IO101" s="8"/>
      <c r="IP101" s="8"/>
      <c r="IQ101" s="8"/>
      <c r="IR101" s="8"/>
      <c r="IS101" s="8"/>
      <c r="IT101" s="8"/>
      <c r="IU101" s="8"/>
      <c r="IV101" s="8"/>
      <c r="IW101" s="8"/>
      <c r="IX101" s="8"/>
      <c r="JU101" s="8"/>
      <c r="JV101" s="8"/>
      <c r="JW101" s="8"/>
      <c r="JX101" s="8"/>
      <c r="JY101" s="8"/>
      <c r="JZ101" s="8"/>
      <c r="KA101" s="8"/>
      <c r="KB101" s="8"/>
      <c r="KC101" s="8"/>
      <c r="KD101" s="8"/>
      <c r="KE101" s="8"/>
      <c r="KF101" s="8"/>
      <c r="KG101" s="8"/>
      <c r="KH101" s="8"/>
      <c r="KI101" s="8"/>
      <c r="KJ101" s="8"/>
      <c r="KK101" s="8"/>
      <c r="KL101" s="8"/>
      <c r="KM101" s="8"/>
      <c r="KN101" s="8"/>
      <c r="KO101" s="8"/>
      <c r="KP101" s="8"/>
      <c r="KQ101" s="8"/>
      <c r="KR101" s="8"/>
      <c r="KS101" s="8"/>
      <c r="KT101" s="8"/>
      <c r="KU101" s="8"/>
      <c r="KV101" s="8"/>
      <c r="KW101" s="8"/>
      <c r="KX101" s="8"/>
      <c r="KY101" s="8"/>
      <c r="KZ101" s="8"/>
      <c r="LA101" s="8"/>
      <c r="LB101" s="8"/>
      <c r="LC101" s="8"/>
      <c r="LD101" s="8"/>
      <c r="LE101" s="8"/>
      <c r="LF101" s="8"/>
      <c r="LG101" s="8"/>
      <c r="LH101" s="8"/>
      <c r="LI101" s="8"/>
      <c r="LJ101" s="8"/>
      <c r="LK101" s="8"/>
      <c r="LL101" s="8"/>
      <c r="LR101" s="8"/>
      <c r="LS101" s="8"/>
      <c r="LT101" s="8"/>
      <c r="LU101" s="8"/>
      <c r="LV101" s="8"/>
      <c r="LW101" s="8"/>
      <c r="LX101" s="8"/>
      <c r="LY101" s="8"/>
      <c r="LZ101" s="8"/>
      <c r="MA101" s="8"/>
    </row>
    <row r="102" spans="95:339" s="233" customFormat="1">
      <c r="CQ102" s="240"/>
      <c r="CR102" s="240"/>
      <c r="CS102" s="240"/>
      <c r="CT102" s="240"/>
      <c r="CU102" s="240"/>
      <c r="CW102" s="238"/>
      <c r="CX102" s="238"/>
      <c r="CY102" s="238"/>
      <c r="CZ102" s="238"/>
      <c r="DA102" s="238"/>
      <c r="DB102" s="238"/>
      <c r="DC102" s="238"/>
      <c r="DD102" s="238"/>
      <c r="DE102" s="238"/>
      <c r="DF102" s="238"/>
      <c r="DG102" s="238"/>
      <c r="DH102" s="238"/>
      <c r="DI102" s="238"/>
      <c r="DJ102" s="238"/>
      <c r="DK102" s="238"/>
      <c r="DL102" s="238"/>
      <c r="DM102" s="238"/>
      <c r="DN102" s="238"/>
      <c r="DO102" s="238"/>
      <c r="DP102" s="238"/>
      <c r="DQ102" s="238"/>
      <c r="DR102" s="238"/>
      <c r="HL102" s="239"/>
      <c r="IN102" s="8"/>
      <c r="IO102" s="8"/>
      <c r="IP102" s="8"/>
      <c r="IQ102" s="8"/>
      <c r="IR102" s="8"/>
      <c r="IS102" s="8"/>
      <c r="IT102" s="8"/>
      <c r="IU102" s="8"/>
      <c r="IV102" s="8"/>
      <c r="IW102" s="8"/>
      <c r="IX102" s="8"/>
      <c r="JU102" s="8"/>
      <c r="JV102" s="8"/>
      <c r="JW102" s="8"/>
      <c r="JX102" s="8"/>
      <c r="JY102" s="8"/>
      <c r="JZ102" s="8"/>
      <c r="KA102" s="8"/>
      <c r="KB102" s="8"/>
      <c r="KC102" s="8"/>
      <c r="KD102" s="8"/>
      <c r="KE102" s="8"/>
      <c r="KF102" s="8"/>
      <c r="KG102" s="8"/>
      <c r="KH102" s="8"/>
      <c r="KI102" s="8"/>
      <c r="KJ102" s="8"/>
      <c r="KK102" s="8"/>
      <c r="KL102" s="8"/>
      <c r="KM102" s="8"/>
      <c r="KN102" s="8"/>
      <c r="KO102" s="8"/>
      <c r="KP102" s="8"/>
      <c r="KQ102" s="8"/>
      <c r="KR102" s="8"/>
      <c r="KS102" s="8"/>
      <c r="KT102" s="8"/>
      <c r="KU102" s="8"/>
      <c r="KV102" s="8"/>
      <c r="KW102" s="8"/>
      <c r="KX102" s="8"/>
      <c r="KY102" s="8"/>
      <c r="KZ102" s="8"/>
      <c r="LA102" s="8"/>
      <c r="LB102" s="8"/>
      <c r="LC102" s="8"/>
      <c r="LD102" s="8"/>
      <c r="LE102" s="8"/>
      <c r="LF102" s="8"/>
      <c r="LG102" s="8"/>
      <c r="LH102" s="8"/>
      <c r="LI102" s="8"/>
      <c r="LJ102" s="8"/>
      <c r="LK102" s="8"/>
      <c r="LL102" s="8"/>
      <c r="LR102" s="8"/>
      <c r="LS102" s="8"/>
      <c r="LT102" s="8"/>
      <c r="LU102" s="8"/>
      <c r="LV102" s="8"/>
      <c r="LW102" s="8"/>
      <c r="LX102" s="8"/>
      <c r="LY102" s="8"/>
      <c r="LZ102" s="8"/>
      <c r="MA102" s="8"/>
    </row>
    <row r="103" spans="95:339" s="233" customFormat="1">
      <c r="CQ103" s="240"/>
      <c r="CR103" s="240"/>
      <c r="CS103" s="240"/>
      <c r="CT103" s="240"/>
      <c r="CU103" s="240"/>
      <c r="CW103" s="238"/>
      <c r="CX103" s="238"/>
      <c r="CY103" s="238"/>
      <c r="CZ103" s="238"/>
      <c r="DA103" s="238"/>
      <c r="DB103" s="238"/>
      <c r="DC103" s="238"/>
      <c r="DD103" s="238"/>
      <c r="DE103" s="238"/>
      <c r="DF103" s="238"/>
      <c r="DG103" s="238"/>
      <c r="DH103" s="238"/>
      <c r="DI103" s="238"/>
      <c r="DJ103" s="238"/>
      <c r="DK103" s="238"/>
      <c r="DL103" s="238"/>
      <c r="DM103" s="238"/>
      <c r="DN103" s="238"/>
      <c r="DO103" s="238"/>
      <c r="DP103" s="238"/>
      <c r="DQ103" s="238"/>
      <c r="DR103" s="238"/>
      <c r="HL103" s="239"/>
      <c r="IN103" s="8"/>
      <c r="IO103" s="8"/>
      <c r="IP103" s="8"/>
      <c r="IQ103" s="8"/>
      <c r="IR103" s="8"/>
      <c r="IS103" s="8"/>
      <c r="IT103" s="8"/>
      <c r="IU103" s="8"/>
      <c r="IV103" s="8"/>
      <c r="IW103" s="8"/>
      <c r="IX103" s="8"/>
      <c r="JU103" s="8"/>
      <c r="JV103" s="8"/>
      <c r="JW103" s="8"/>
      <c r="JX103" s="8"/>
      <c r="JY103" s="8"/>
      <c r="JZ103" s="8"/>
      <c r="KA103" s="8"/>
      <c r="KB103" s="8"/>
      <c r="KC103" s="8"/>
      <c r="KD103" s="8"/>
      <c r="KE103" s="8"/>
      <c r="KF103" s="8"/>
      <c r="KG103" s="8"/>
      <c r="KH103" s="8"/>
      <c r="KI103" s="8"/>
      <c r="KJ103" s="8"/>
      <c r="KK103" s="8"/>
      <c r="KL103" s="8"/>
      <c r="KM103" s="8"/>
      <c r="KN103" s="8"/>
      <c r="KO103" s="8"/>
      <c r="KP103" s="8"/>
      <c r="KQ103" s="8"/>
      <c r="KR103" s="8"/>
      <c r="KS103" s="8"/>
      <c r="KT103" s="8"/>
      <c r="KU103" s="8"/>
      <c r="KV103" s="8"/>
      <c r="KW103" s="8"/>
      <c r="KX103" s="8"/>
      <c r="KY103" s="8"/>
      <c r="KZ103" s="8"/>
      <c r="LA103" s="8"/>
      <c r="LB103" s="8"/>
      <c r="LC103" s="8"/>
      <c r="LD103" s="8"/>
      <c r="LE103" s="8"/>
      <c r="LF103" s="8"/>
      <c r="LG103" s="8"/>
      <c r="LH103" s="8"/>
      <c r="LI103" s="8"/>
      <c r="LJ103" s="8"/>
      <c r="LK103" s="8"/>
      <c r="LL103" s="8"/>
      <c r="LR103" s="8"/>
      <c r="LS103" s="8"/>
      <c r="LT103" s="8"/>
      <c r="LU103" s="8"/>
      <c r="LV103" s="8"/>
      <c r="LW103" s="8"/>
      <c r="LX103" s="8"/>
      <c r="LY103" s="8"/>
      <c r="LZ103" s="8"/>
      <c r="MA103" s="8"/>
    </row>
    <row r="104" spans="95:339" s="233" customFormat="1">
      <c r="CQ104" s="240"/>
      <c r="CR104" s="240"/>
      <c r="CS104" s="240"/>
      <c r="CT104" s="240"/>
      <c r="CU104" s="240"/>
      <c r="CW104" s="238"/>
      <c r="CX104" s="238"/>
      <c r="CY104" s="238"/>
      <c r="CZ104" s="238"/>
      <c r="DA104" s="238"/>
      <c r="DB104" s="238"/>
      <c r="DC104" s="238"/>
      <c r="DD104" s="238"/>
      <c r="DE104" s="238"/>
      <c r="DF104" s="238"/>
      <c r="DG104" s="238"/>
      <c r="DH104" s="238"/>
      <c r="DI104" s="238"/>
      <c r="DJ104" s="238"/>
      <c r="DK104" s="238"/>
      <c r="DL104" s="238"/>
      <c r="DM104" s="238"/>
      <c r="DN104" s="238"/>
      <c r="DO104" s="238"/>
      <c r="DP104" s="238"/>
      <c r="DQ104" s="238"/>
      <c r="DR104" s="238"/>
      <c r="HL104" s="239"/>
      <c r="IN104" s="8"/>
      <c r="IO104" s="8"/>
      <c r="IP104" s="8"/>
      <c r="IQ104" s="8"/>
      <c r="IR104" s="8"/>
      <c r="IS104" s="8"/>
      <c r="IT104" s="8"/>
      <c r="IU104" s="8"/>
      <c r="IV104" s="8"/>
      <c r="IW104" s="8"/>
      <c r="IX104" s="8"/>
      <c r="JU104" s="8"/>
      <c r="JV104" s="8"/>
      <c r="JW104" s="8"/>
      <c r="JX104" s="8"/>
      <c r="JY104" s="8"/>
      <c r="JZ104" s="8"/>
      <c r="KA104" s="8"/>
      <c r="KB104" s="8"/>
      <c r="KC104" s="8"/>
      <c r="KD104" s="8"/>
      <c r="KE104" s="8"/>
      <c r="KF104" s="8"/>
      <c r="KG104" s="8"/>
      <c r="KH104" s="8"/>
      <c r="KI104" s="8"/>
      <c r="KJ104" s="8"/>
      <c r="KK104" s="8"/>
      <c r="KL104" s="8"/>
      <c r="KM104" s="8"/>
      <c r="KN104" s="8"/>
      <c r="KO104" s="8"/>
      <c r="KP104" s="8"/>
      <c r="KQ104" s="8"/>
      <c r="KR104" s="8"/>
      <c r="KS104" s="8"/>
      <c r="KT104" s="8"/>
      <c r="KU104" s="8"/>
      <c r="KV104" s="8"/>
      <c r="KW104" s="8"/>
      <c r="KX104" s="8"/>
      <c r="KY104" s="8"/>
      <c r="KZ104" s="8"/>
      <c r="LA104" s="8"/>
      <c r="LB104" s="8"/>
      <c r="LC104" s="8"/>
      <c r="LD104" s="8"/>
      <c r="LE104" s="8"/>
      <c r="LF104" s="8"/>
      <c r="LG104" s="8"/>
      <c r="LH104" s="8"/>
      <c r="LI104" s="8"/>
      <c r="LJ104" s="8"/>
      <c r="LK104" s="8"/>
      <c r="LL104" s="8"/>
      <c r="LR104" s="8"/>
      <c r="LS104" s="8"/>
      <c r="LT104" s="8"/>
      <c r="LU104" s="8"/>
      <c r="LV104" s="8"/>
      <c r="LW104" s="8"/>
      <c r="LX104" s="8"/>
      <c r="LY104" s="8"/>
      <c r="LZ104" s="8"/>
      <c r="MA104" s="8"/>
    </row>
    <row r="105" spans="95:339" s="233" customFormat="1">
      <c r="CQ105" s="240"/>
      <c r="CR105" s="240"/>
      <c r="CS105" s="240"/>
      <c r="CT105" s="240"/>
      <c r="CU105" s="240"/>
      <c r="CW105" s="238"/>
      <c r="CX105" s="238"/>
      <c r="CY105" s="238"/>
      <c r="CZ105" s="238"/>
      <c r="DA105" s="238"/>
      <c r="DB105" s="238"/>
      <c r="DC105" s="238"/>
      <c r="DD105" s="238"/>
      <c r="DE105" s="238"/>
      <c r="DF105" s="238"/>
      <c r="DG105" s="238"/>
      <c r="DH105" s="238"/>
      <c r="DI105" s="238"/>
      <c r="DJ105" s="238"/>
      <c r="DK105" s="238"/>
      <c r="DL105" s="238"/>
      <c r="DM105" s="238"/>
      <c r="DN105" s="238"/>
      <c r="DO105" s="238"/>
      <c r="DP105" s="238"/>
      <c r="DQ105" s="238"/>
      <c r="DR105" s="238"/>
      <c r="HL105" s="239"/>
      <c r="IN105" s="8"/>
      <c r="IO105" s="8"/>
      <c r="IP105" s="8"/>
      <c r="IQ105" s="8"/>
      <c r="IR105" s="8"/>
      <c r="IS105" s="8"/>
      <c r="IT105" s="8"/>
      <c r="IU105" s="8"/>
      <c r="IV105" s="8"/>
      <c r="IW105" s="8"/>
      <c r="IX105" s="8"/>
      <c r="JU105" s="8"/>
      <c r="JV105" s="8"/>
      <c r="JW105" s="8"/>
      <c r="JX105" s="8"/>
      <c r="JY105" s="8"/>
      <c r="JZ105" s="8"/>
      <c r="KA105" s="8"/>
      <c r="KB105" s="8"/>
      <c r="KC105" s="8"/>
      <c r="KD105" s="8"/>
      <c r="KE105" s="8"/>
      <c r="KF105" s="8"/>
      <c r="KG105" s="8"/>
      <c r="KH105" s="8"/>
      <c r="KI105" s="8"/>
      <c r="KJ105" s="8"/>
      <c r="KK105" s="8"/>
      <c r="KL105" s="8"/>
      <c r="KM105" s="8"/>
      <c r="KN105" s="8"/>
      <c r="KO105" s="8"/>
      <c r="KP105" s="8"/>
      <c r="KQ105" s="8"/>
      <c r="KR105" s="8"/>
      <c r="KS105" s="8"/>
      <c r="KT105" s="8"/>
      <c r="KU105" s="8"/>
      <c r="KV105" s="8"/>
      <c r="KW105" s="8"/>
      <c r="KX105" s="8"/>
      <c r="KY105" s="8"/>
      <c r="KZ105" s="8"/>
      <c r="LA105" s="8"/>
      <c r="LB105" s="8"/>
      <c r="LC105" s="8"/>
      <c r="LD105" s="8"/>
      <c r="LE105" s="8"/>
      <c r="LF105" s="8"/>
      <c r="LG105" s="8"/>
      <c r="LH105" s="8"/>
      <c r="LI105" s="8"/>
      <c r="LJ105" s="8"/>
      <c r="LK105" s="8"/>
      <c r="LL105" s="8"/>
      <c r="LR105" s="8"/>
      <c r="LS105" s="8"/>
      <c r="LT105" s="8"/>
      <c r="LU105" s="8"/>
      <c r="LV105" s="8"/>
      <c r="LW105" s="8"/>
      <c r="LX105" s="8"/>
      <c r="LY105" s="8"/>
      <c r="LZ105" s="8"/>
      <c r="MA105" s="8"/>
    </row>
    <row r="106" spans="95:339" s="233" customFormat="1">
      <c r="CQ106" s="240"/>
      <c r="CR106" s="240"/>
      <c r="CS106" s="240"/>
      <c r="CT106" s="240"/>
      <c r="CU106" s="240"/>
      <c r="CW106" s="238"/>
      <c r="CX106" s="238"/>
      <c r="CY106" s="238"/>
      <c r="CZ106" s="238"/>
      <c r="DA106" s="238"/>
      <c r="DB106" s="238"/>
      <c r="DC106" s="238"/>
      <c r="DD106" s="238"/>
      <c r="DE106" s="238"/>
      <c r="DF106" s="238"/>
      <c r="DG106" s="238"/>
      <c r="DH106" s="238"/>
      <c r="DI106" s="238"/>
      <c r="DJ106" s="238"/>
      <c r="DK106" s="238"/>
      <c r="DL106" s="238"/>
      <c r="DM106" s="238"/>
      <c r="DN106" s="238"/>
      <c r="DO106" s="238"/>
      <c r="DP106" s="238"/>
      <c r="DQ106" s="238"/>
      <c r="DR106" s="238"/>
      <c r="HL106" s="239"/>
      <c r="IN106" s="8"/>
      <c r="IO106" s="8"/>
      <c r="IP106" s="8"/>
      <c r="IQ106" s="8"/>
      <c r="IR106" s="8"/>
      <c r="IS106" s="8"/>
      <c r="IT106" s="8"/>
      <c r="IU106" s="8"/>
      <c r="IV106" s="8"/>
      <c r="IW106" s="8"/>
      <c r="IX106" s="8"/>
      <c r="JU106" s="8"/>
      <c r="JV106" s="8"/>
      <c r="JW106" s="8"/>
      <c r="JX106" s="8"/>
      <c r="JY106" s="8"/>
      <c r="JZ106" s="8"/>
      <c r="KA106" s="8"/>
      <c r="KB106" s="8"/>
      <c r="KC106" s="8"/>
      <c r="KD106" s="8"/>
      <c r="KE106" s="8"/>
      <c r="KF106" s="8"/>
      <c r="KG106" s="8"/>
      <c r="KH106" s="8"/>
      <c r="KI106" s="8"/>
      <c r="KJ106" s="8"/>
      <c r="KK106" s="8"/>
      <c r="KL106" s="8"/>
      <c r="KM106" s="8"/>
      <c r="KN106" s="8"/>
      <c r="KO106" s="8"/>
      <c r="KP106" s="8"/>
      <c r="KQ106" s="8"/>
      <c r="KR106" s="8"/>
      <c r="KS106" s="8"/>
      <c r="KT106" s="8"/>
      <c r="KU106" s="8"/>
      <c r="KV106" s="8"/>
      <c r="KW106" s="8"/>
      <c r="KX106" s="8"/>
      <c r="KY106" s="8"/>
      <c r="KZ106" s="8"/>
      <c r="LA106" s="8"/>
      <c r="LB106" s="8"/>
      <c r="LC106" s="8"/>
      <c r="LD106" s="8"/>
      <c r="LE106" s="8"/>
      <c r="LF106" s="8"/>
      <c r="LG106" s="8"/>
      <c r="LH106" s="8"/>
      <c r="LI106" s="8"/>
      <c r="LJ106" s="8"/>
      <c r="LK106" s="8"/>
      <c r="LL106" s="8"/>
      <c r="LR106" s="8"/>
      <c r="LS106" s="8"/>
      <c r="LT106" s="8"/>
      <c r="LU106" s="8"/>
      <c r="LV106" s="8"/>
      <c r="LW106" s="8"/>
      <c r="LX106" s="8"/>
      <c r="LY106" s="8"/>
      <c r="LZ106" s="8"/>
      <c r="MA106" s="8"/>
    </row>
    <row r="107" spans="95:339" s="233" customFormat="1">
      <c r="CQ107" s="240"/>
      <c r="CR107" s="240"/>
      <c r="CS107" s="240"/>
      <c r="CT107" s="240"/>
      <c r="CU107" s="240"/>
      <c r="CW107" s="238"/>
      <c r="CX107" s="238"/>
      <c r="CY107" s="238"/>
      <c r="CZ107" s="238"/>
      <c r="DA107" s="238"/>
      <c r="DB107" s="238"/>
      <c r="DC107" s="238"/>
      <c r="DD107" s="238"/>
      <c r="DE107" s="238"/>
      <c r="DF107" s="238"/>
      <c r="DG107" s="238"/>
      <c r="DH107" s="238"/>
      <c r="DI107" s="238"/>
      <c r="DJ107" s="238"/>
      <c r="DK107" s="238"/>
      <c r="DL107" s="238"/>
      <c r="DM107" s="238"/>
      <c r="DN107" s="238"/>
      <c r="DO107" s="238"/>
      <c r="DP107" s="238"/>
      <c r="DQ107" s="238"/>
      <c r="DR107" s="238"/>
      <c r="HL107" s="239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  <c r="IW107" s="8"/>
      <c r="IX107" s="8"/>
      <c r="JU107" s="8"/>
      <c r="JV107" s="8"/>
      <c r="JW107" s="8"/>
      <c r="JX107" s="8"/>
      <c r="JY107" s="8"/>
      <c r="JZ107" s="8"/>
      <c r="KA107" s="8"/>
      <c r="KB107" s="8"/>
      <c r="KC107" s="8"/>
      <c r="KD107" s="8"/>
      <c r="KE107" s="8"/>
      <c r="KF107" s="8"/>
      <c r="KG107" s="8"/>
      <c r="KH107" s="8"/>
      <c r="KI107" s="8"/>
      <c r="KJ107" s="8"/>
      <c r="KK107" s="8"/>
      <c r="KL107" s="8"/>
      <c r="KM107" s="8"/>
      <c r="KN107" s="8"/>
      <c r="KO107" s="8"/>
      <c r="KP107" s="8"/>
      <c r="KQ107" s="8"/>
      <c r="KR107" s="8"/>
      <c r="KS107" s="8"/>
      <c r="KT107" s="8"/>
      <c r="KU107" s="8"/>
      <c r="KV107" s="8"/>
      <c r="KW107" s="8"/>
      <c r="KX107" s="8"/>
      <c r="KY107" s="8"/>
      <c r="KZ107" s="8"/>
      <c r="LA107" s="8"/>
      <c r="LB107" s="8"/>
      <c r="LC107" s="8"/>
      <c r="LD107" s="8"/>
      <c r="LE107" s="8"/>
      <c r="LF107" s="8"/>
      <c r="LG107" s="8"/>
      <c r="LH107" s="8"/>
      <c r="LI107" s="8"/>
      <c r="LJ107" s="8"/>
      <c r="LK107" s="8"/>
      <c r="LL107" s="8"/>
      <c r="LR107" s="8"/>
      <c r="LS107" s="8"/>
      <c r="LT107" s="8"/>
      <c r="LU107" s="8"/>
      <c r="LV107" s="8"/>
      <c r="LW107" s="8"/>
      <c r="LX107" s="8"/>
      <c r="LY107" s="8"/>
      <c r="LZ107" s="8"/>
      <c r="MA107" s="8"/>
    </row>
    <row r="108" spans="95:339" s="233" customFormat="1">
      <c r="CQ108" s="240"/>
      <c r="CR108" s="240"/>
      <c r="CS108" s="240"/>
      <c r="CT108" s="240"/>
      <c r="CU108" s="240"/>
      <c r="CW108" s="238"/>
      <c r="CX108" s="238"/>
      <c r="CY108" s="238"/>
      <c r="CZ108" s="238"/>
      <c r="DA108" s="238"/>
      <c r="DB108" s="238"/>
      <c r="DC108" s="238"/>
      <c r="DD108" s="238"/>
      <c r="DE108" s="238"/>
      <c r="DF108" s="238"/>
      <c r="DG108" s="238"/>
      <c r="DH108" s="238"/>
      <c r="DI108" s="238"/>
      <c r="DJ108" s="238"/>
      <c r="DK108" s="238"/>
      <c r="DL108" s="238"/>
      <c r="DM108" s="238"/>
      <c r="DN108" s="238"/>
      <c r="DO108" s="238"/>
      <c r="DP108" s="238"/>
      <c r="DQ108" s="238"/>
      <c r="DR108" s="238"/>
      <c r="HL108" s="239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  <c r="IW108" s="8"/>
      <c r="IX108" s="8"/>
      <c r="JU108" s="8"/>
      <c r="JV108" s="8"/>
      <c r="JW108" s="8"/>
      <c r="JX108" s="8"/>
      <c r="JY108" s="8"/>
      <c r="JZ108" s="8"/>
      <c r="KA108" s="8"/>
      <c r="KB108" s="8"/>
      <c r="KC108" s="8"/>
      <c r="KD108" s="8"/>
      <c r="KE108" s="8"/>
      <c r="KF108" s="8"/>
      <c r="KG108" s="8"/>
      <c r="KH108" s="8"/>
      <c r="KI108" s="8"/>
      <c r="KJ108" s="8"/>
      <c r="KK108" s="8"/>
      <c r="KL108" s="8"/>
      <c r="KM108" s="8"/>
      <c r="KN108" s="8"/>
      <c r="KO108" s="8"/>
      <c r="KP108" s="8"/>
      <c r="KQ108" s="8"/>
      <c r="KR108" s="8"/>
      <c r="KS108" s="8"/>
      <c r="KT108" s="8"/>
      <c r="KU108" s="8"/>
      <c r="KV108" s="8"/>
      <c r="KW108" s="8"/>
      <c r="KX108" s="8"/>
      <c r="KY108" s="8"/>
      <c r="KZ108" s="8"/>
      <c r="LA108" s="8"/>
      <c r="LB108" s="8"/>
      <c r="LC108" s="8"/>
      <c r="LD108" s="8"/>
      <c r="LE108" s="8"/>
      <c r="LF108" s="8"/>
      <c r="LG108" s="8"/>
      <c r="LH108" s="8"/>
      <c r="LI108" s="8"/>
      <c r="LJ108" s="8"/>
      <c r="LK108" s="8"/>
      <c r="LL108" s="8"/>
      <c r="LR108" s="8"/>
      <c r="LS108" s="8"/>
      <c r="LT108" s="8"/>
      <c r="LU108" s="8"/>
      <c r="LV108" s="8"/>
      <c r="LW108" s="8"/>
      <c r="LX108" s="8"/>
      <c r="LY108" s="8"/>
      <c r="LZ108" s="8"/>
      <c r="MA108" s="8"/>
    </row>
    <row r="109" spans="95:339" s="233" customFormat="1">
      <c r="CQ109" s="240"/>
      <c r="CR109" s="240"/>
      <c r="CS109" s="240"/>
      <c r="CT109" s="240"/>
      <c r="CU109" s="240"/>
      <c r="CW109" s="238"/>
      <c r="CX109" s="238"/>
      <c r="CY109" s="238"/>
      <c r="CZ109" s="238"/>
      <c r="DA109" s="238"/>
      <c r="DB109" s="238"/>
      <c r="DC109" s="238"/>
      <c r="DD109" s="238"/>
      <c r="DE109" s="238"/>
      <c r="DF109" s="238"/>
      <c r="DG109" s="238"/>
      <c r="DH109" s="238"/>
      <c r="DI109" s="238"/>
      <c r="DJ109" s="238"/>
      <c r="DK109" s="238"/>
      <c r="DL109" s="238"/>
      <c r="DM109" s="238"/>
      <c r="DN109" s="238"/>
      <c r="DO109" s="238"/>
      <c r="DP109" s="238"/>
      <c r="DQ109" s="238"/>
      <c r="DR109" s="238"/>
      <c r="HL109" s="239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  <c r="IW109" s="8"/>
      <c r="IX109" s="8"/>
      <c r="JU109" s="8"/>
      <c r="JV109" s="8"/>
      <c r="JW109" s="8"/>
      <c r="JX109" s="8"/>
      <c r="JY109" s="8"/>
      <c r="JZ109" s="8"/>
      <c r="KA109" s="8"/>
      <c r="KB109" s="8"/>
      <c r="KC109" s="8"/>
      <c r="KD109" s="8"/>
      <c r="KE109" s="8"/>
      <c r="KF109" s="8"/>
      <c r="KG109" s="8"/>
      <c r="KH109" s="8"/>
      <c r="KI109" s="8"/>
      <c r="KJ109" s="8"/>
      <c r="KK109" s="8"/>
      <c r="KL109" s="8"/>
      <c r="KM109" s="8"/>
      <c r="KN109" s="8"/>
      <c r="KO109" s="8"/>
      <c r="KP109" s="8"/>
      <c r="KQ109" s="8"/>
      <c r="KR109" s="8"/>
      <c r="KS109" s="8"/>
      <c r="KT109" s="8"/>
      <c r="KU109" s="8"/>
      <c r="KV109" s="8"/>
      <c r="KW109" s="8"/>
      <c r="KX109" s="8"/>
      <c r="KY109" s="8"/>
      <c r="KZ109" s="8"/>
      <c r="LA109" s="8"/>
      <c r="LB109" s="8"/>
      <c r="LC109" s="8"/>
      <c r="LD109" s="8"/>
      <c r="LE109" s="8"/>
      <c r="LF109" s="8"/>
      <c r="LG109" s="8"/>
      <c r="LH109" s="8"/>
      <c r="LI109" s="8"/>
      <c r="LJ109" s="8"/>
      <c r="LK109" s="8"/>
      <c r="LL109" s="8"/>
      <c r="LR109" s="8"/>
      <c r="LS109" s="8"/>
      <c r="LT109" s="8"/>
      <c r="LU109" s="8"/>
      <c r="LV109" s="8"/>
      <c r="LW109" s="8"/>
      <c r="LX109" s="8"/>
      <c r="LY109" s="8"/>
      <c r="LZ109" s="8"/>
      <c r="MA109" s="8"/>
    </row>
    <row r="110" spans="95:339" s="233" customFormat="1">
      <c r="CQ110" s="240"/>
      <c r="CR110" s="240"/>
      <c r="CS110" s="240"/>
      <c r="CT110" s="240"/>
      <c r="CU110" s="240"/>
      <c r="CW110" s="238"/>
      <c r="CX110" s="238"/>
      <c r="CY110" s="238"/>
      <c r="CZ110" s="238"/>
      <c r="DA110" s="238"/>
      <c r="DB110" s="238"/>
      <c r="DC110" s="238"/>
      <c r="DD110" s="238"/>
      <c r="DE110" s="238"/>
      <c r="DF110" s="238"/>
      <c r="DG110" s="238"/>
      <c r="DH110" s="238"/>
      <c r="DI110" s="238"/>
      <c r="DJ110" s="238"/>
      <c r="DK110" s="238"/>
      <c r="DL110" s="238"/>
      <c r="DM110" s="238"/>
      <c r="DN110" s="238"/>
      <c r="DO110" s="238"/>
      <c r="DP110" s="238"/>
      <c r="DQ110" s="238"/>
      <c r="DR110" s="238"/>
      <c r="HL110" s="239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  <c r="IW110" s="8"/>
      <c r="IX110" s="8"/>
      <c r="JU110" s="8"/>
      <c r="JV110" s="8"/>
      <c r="JW110" s="8"/>
      <c r="JX110" s="8"/>
      <c r="JY110" s="8"/>
      <c r="JZ110" s="8"/>
      <c r="KA110" s="8"/>
      <c r="KB110" s="8"/>
      <c r="KC110" s="8"/>
      <c r="KD110" s="8"/>
      <c r="KE110" s="8"/>
      <c r="KF110" s="8"/>
      <c r="KG110" s="8"/>
      <c r="KH110" s="8"/>
      <c r="KI110" s="8"/>
      <c r="KJ110" s="8"/>
      <c r="KK110" s="8"/>
      <c r="KL110" s="8"/>
      <c r="KM110" s="8"/>
      <c r="KN110" s="8"/>
      <c r="KO110" s="8"/>
      <c r="KP110" s="8"/>
      <c r="KQ110" s="8"/>
      <c r="KR110" s="8"/>
      <c r="KS110" s="8"/>
      <c r="KT110" s="8"/>
      <c r="KU110" s="8"/>
      <c r="KV110" s="8"/>
      <c r="KW110" s="8"/>
      <c r="KX110" s="8"/>
      <c r="KY110" s="8"/>
      <c r="KZ110" s="8"/>
      <c r="LA110" s="8"/>
      <c r="LB110" s="8"/>
      <c r="LC110" s="8"/>
      <c r="LD110" s="8"/>
      <c r="LE110" s="8"/>
      <c r="LF110" s="8"/>
      <c r="LG110" s="8"/>
      <c r="LH110" s="8"/>
      <c r="LI110" s="8"/>
      <c r="LJ110" s="8"/>
      <c r="LK110" s="8"/>
      <c r="LL110" s="8"/>
      <c r="LR110" s="8"/>
      <c r="LS110" s="8"/>
      <c r="LT110" s="8"/>
      <c r="LU110" s="8"/>
      <c r="LV110" s="8"/>
      <c r="LW110" s="8"/>
      <c r="LX110" s="8"/>
      <c r="LY110" s="8"/>
      <c r="LZ110" s="8"/>
      <c r="MA110" s="8"/>
    </row>
    <row r="111" spans="95:339" s="233" customFormat="1">
      <c r="CQ111" s="240"/>
      <c r="CR111" s="240"/>
      <c r="CS111" s="240"/>
      <c r="CT111" s="240"/>
      <c r="CU111" s="240"/>
      <c r="CW111" s="238"/>
      <c r="CX111" s="238"/>
      <c r="CY111" s="238"/>
      <c r="CZ111" s="238"/>
      <c r="DA111" s="238"/>
      <c r="DB111" s="238"/>
      <c r="DC111" s="238"/>
      <c r="DD111" s="238"/>
      <c r="DE111" s="238"/>
      <c r="DF111" s="238"/>
      <c r="DG111" s="238"/>
      <c r="DH111" s="238"/>
      <c r="DI111" s="238"/>
      <c r="DJ111" s="238"/>
      <c r="DK111" s="238"/>
      <c r="DL111" s="238"/>
      <c r="DM111" s="238"/>
      <c r="DN111" s="238"/>
      <c r="DO111" s="238"/>
      <c r="DP111" s="238"/>
      <c r="DQ111" s="238"/>
      <c r="DR111" s="238"/>
      <c r="HL111" s="239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  <c r="IW111" s="8"/>
      <c r="IX111" s="8"/>
      <c r="JU111" s="8"/>
      <c r="JV111" s="8"/>
      <c r="JW111" s="8"/>
      <c r="JX111" s="8"/>
      <c r="JY111" s="8"/>
      <c r="JZ111" s="8"/>
      <c r="KA111" s="8"/>
      <c r="KB111" s="8"/>
      <c r="KC111" s="8"/>
      <c r="KD111" s="8"/>
      <c r="KE111" s="8"/>
      <c r="KF111" s="8"/>
      <c r="KG111" s="8"/>
      <c r="KH111" s="8"/>
      <c r="KI111" s="8"/>
      <c r="KJ111" s="8"/>
      <c r="KK111" s="8"/>
      <c r="KL111" s="8"/>
      <c r="KM111" s="8"/>
      <c r="KN111" s="8"/>
      <c r="KO111" s="8"/>
      <c r="KP111" s="8"/>
      <c r="KQ111" s="8"/>
      <c r="KR111" s="8"/>
      <c r="KS111" s="8"/>
      <c r="KT111" s="8"/>
      <c r="KU111" s="8"/>
      <c r="KV111" s="8"/>
      <c r="KW111" s="8"/>
      <c r="KX111" s="8"/>
      <c r="KY111" s="8"/>
      <c r="KZ111" s="8"/>
      <c r="LA111" s="8"/>
      <c r="LB111" s="8"/>
      <c r="LC111" s="8"/>
      <c r="LD111" s="8"/>
      <c r="LE111" s="8"/>
      <c r="LF111" s="8"/>
      <c r="LG111" s="8"/>
      <c r="LH111" s="8"/>
      <c r="LI111" s="8"/>
      <c r="LJ111" s="8"/>
      <c r="LK111" s="8"/>
      <c r="LL111" s="8"/>
      <c r="LR111" s="8"/>
      <c r="LS111" s="8"/>
      <c r="LT111" s="8"/>
      <c r="LU111" s="8"/>
      <c r="LV111" s="8"/>
      <c r="LW111" s="8"/>
      <c r="LX111" s="8"/>
      <c r="LY111" s="8"/>
      <c r="LZ111" s="8"/>
      <c r="MA111" s="8"/>
    </row>
    <row r="112" spans="95:339" s="233" customFormat="1">
      <c r="CQ112" s="240"/>
      <c r="CR112" s="240"/>
      <c r="CS112" s="240"/>
      <c r="CT112" s="240"/>
      <c r="CU112" s="240"/>
      <c r="CW112" s="238"/>
      <c r="CX112" s="238"/>
      <c r="CY112" s="238"/>
      <c r="CZ112" s="238"/>
      <c r="DA112" s="238"/>
      <c r="DB112" s="238"/>
      <c r="DC112" s="238"/>
      <c r="DD112" s="238"/>
      <c r="DE112" s="238"/>
      <c r="DF112" s="238"/>
      <c r="DG112" s="238"/>
      <c r="DH112" s="238"/>
      <c r="DI112" s="238"/>
      <c r="DJ112" s="238"/>
      <c r="DK112" s="238"/>
      <c r="DL112" s="238"/>
      <c r="DM112" s="238"/>
      <c r="DN112" s="238"/>
      <c r="DO112" s="238"/>
      <c r="DP112" s="238"/>
      <c r="DQ112" s="238"/>
      <c r="DR112" s="238"/>
      <c r="HL112" s="239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  <c r="IW112" s="8"/>
      <c r="IX112" s="8"/>
      <c r="JU112" s="8"/>
      <c r="JV112" s="8"/>
      <c r="JW112" s="8"/>
      <c r="JX112" s="8"/>
      <c r="JY112" s="8"/>
      <c r="JZ112" s="8"/>
      <c r="KA112" s="8"/>
      <c r="KB112" s="8"/>
      <c r="KC112" s="8"/>
      <c r="KD112" s="8"/>
      <c r="KE112" s="8"/>
      <c r="KF112" s="8"/>
      <c r="KG112" s="8"/>
      <c r="KH112" s="8"/>
      <c r="KI112" s="8"/>
      <c r="KJ112" s="8"/>
      <c r="KK112" s="8"/>
      <c r="KL112" s="8"/>
      <c r="KM112" s="8"/>
      <c r="KN112" s="8"/>
      <c r="KO112" s="8"/>
      <c r="KP112" s="8"/>
      <c r="KQ112" s="8"/>
      <c r="KR112" s="8"/>
      <c r="KS112" s="8"/>
      <c r="KT112" s="8"/>
      <c r="KU112" s="8"/>
      <c r="KV112" s="8"/>
      <c r="KW112" s="8"/>
      <c r="KX112" s="8"/>
      <c r="KY112" s="8"/>
      <c r="KZ112" s="8"/>
      <c r="LA112" s="8"/>
      <c r="LB112" s="8"/>
      <c r="LC112" s="8"/>
      <c r="LD112" s="8"/>
      <c r="LE112" s="8"/>
      <c r="LF112" s="8"/>
      <c r="LG112" s="8"/>
      <c r="LH112" s="8"/>
      <c r="LI112" s="8"/>
      <c r="LJ112" s="8"/>
      <c r="LK112" s="8"/>
      <c r="LL112" s="8"/>
      <c r="LR112" s="8"/>
      <c r="LS112" s="8"/>
      <c r="LT112" s="8"/>
      <c r="LU112" s="8"/>
      <c r="LV112" s="8"/>
      <c r="LW112" s="8"/>
      <c r="LX112" s="8"/>
      <c r="LY112" s="8"/>
      <c r="LZ112" s="8"/>
      <c r="MA112" s="8"/>
    </row>
    <row r="113" spans="95:339" s="233" customFormat="1">
      <c r="CQ113" s="240"/>
      <c r="CR113" s="240"/>
      <c r="CS113" s="240"/>
      <c r="CT113" s="240"/>
      <c r="CU113" s="240"/>
      <c r="CW113" s="238"/>
      <c r="CX113" s="238"/>
      <c r="CY113" s="238"/>
      <c r="CZ113" s="238"/>
      <c r="DA113" s="238"/>
      <c r="DB113" s="238"/>
      <c r="DC113" s="238"/>
      <c r="DD113" s="238"/>
      <c r="DE113" s="238"/>
      <c r="DF113" s="238"/>
      <c r="DG113" s="238"/>
      <c r="DH113" s="238"/>
      <c r="DI113" s="238"/>
      <c r="DJ113" s="238"/>
      <c r="DK113" s="238"/>
      <c r="DL113" s="238"/>
      <c r="DM113" s="238"/>
      <c r="DN113" s="238"/>
      <c r="DO113" s="238"/>
      <c r="DP113" s="238"/>
      <c r="DQ113" s="238"/>
      <c r="DR113" s="238"/>
      <c r="HL113" s="239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  <c r="IW113" s="8"/>
      <c r="IX113" s="8"/>
      <c r="JU113" s="8"/>
      <c r="JV113" s="8"/>
      <c r="JW113" s="8"/>
      <c r="JX113" s="8"/>
      <c r="JY113" s="8"/>
      <c r="JZ113" s="8"/>
      <c r="KA113" s="8"/>
      <c r="KB113" s="8"/>
      <c r="KC113" s="8"/>
      <c r="KD113" s="8"/>
      <c r="KE113" s="8"/>
      <c r="KF113" s="8"/>
      <c r="KG113" s="8"/>
      <c r="KH113" s="8"/>
      <c r="KI113" s="8"/>
      <c r="KJ113" s="8"/>
      <c r="KK113" s="8"/>
      <c r="KL113" s="8"/>
      <c r="KM113" s="8"/>
      <c r="KN113" s="8"/>
      <c r="KO113" s="8"/>
      <c r="KP113" s="8"/>
      <c r="KQ113" s="8"/>
      <c r="KR113" s="8"/>
      <c r="KS113" s="8"/>
      <c r="KT113" s="8"/>
      <c r="KU113" s="8"/>
      <c r="KV113" s="8"/>
      <c r="KW113" s="8"/>
      <c r="KX113" s="8"/>
      <c r="KY113" s="8"/>
      <c r="KZ113" s="8"/>
      <c r="LA113" s="8"/>
      <c r="LB113" s="8"/>
      <c r="LC113" s="8"/>
      <c r="LD113" s="8"/>
      <c r="LE113" s="8"/>
      <c r="LF113" s="8"/>
      <c r="LG113" s="8"/>
      <c r="LH113" s="8"/>
      <c r="LI113" s="8"/>
      <c r="LJ113" s="8"/>
      <c r="LK113" s="8"/>
      <c r="LL113" s="8"/>
      <c r="LR113" s="8"/>
      <c r="LS113" s="8"/>
      <c r="LT113" s="8"/>
      <c r="LU113" s="8"/>
      <c r="LV113" s="8"/>
      <c r="LW113" s="8"/>
      <c r="LX113" s="8"/>
      <c r="LY113" s="8"/>
      <c r="LZ113" s="8"/>
      <c r="MA113" s="8"/>
    </row>
    <row r="114" spans="95:339" s="233" customFormat="1">
      <c r="CQ114" s="240"/>
      <c r="CR114" s="240"/>
      <c r="CS114" s="240"/>
      <c r="CT114" s="240"/>
      <c r="CU114" s="240"/>
      <c r="CW114" s="238"/>
      <c r="CX114" s="238"/>
      <c r="CY114" s="238"/>
      <c r="CZ114" s="238"/>
      <c r="DA114" s="238"/>
      <c r="DB114" s="238"/>
      <c r="DC114" s="238"/>
      <c r="DD114" s="238"/>
      <c r="DE114" s="238"/>
      <c r="DF114" s="238"/>
      <c r="DG114" s="238"/>
      <c r="DH114" s="238"/>
      <c r="DI114" s="238"/>
      <c r="DJ114" s="238"/>
      <c r="DK114" s="238"/>
      <c r="DL114" s="238"/>
      <c r="DM114" s="238"/>
      <c r="DN114" s="238"/>
      <c r="DO114" s="238"/>
      <c r="DP114" s="238"/>
      <c r="DQ114" s="238"/>
      <c r="DR114" s="238"/>
      <c r="HL114" s="239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  <c r="IW114" s="8"/>
      <c r="IX114" s="8"/>
      <c r="JU114" s="8"/>
      <c r="JV114" s="8"/>
      <c r="JW114" s="8"/>
      <c r="JX114" s="8"/>
      <c r="JY114" s="8"/>
      <c r="JZ114" s="8"/>
      <c r="KA114" s="8"/>
      <c r="KB114" s="8"/>
      <c r="KC114" s="8"/>
      <c r="KD114" s="8"/>
      <c r="KE114" s="8"/>
      <c r="KF114" s="8"/>
      <c r="KG114" s="8"/>
      <c r="KH114" s="8"/>
      <c r="KI114" s="8"/>
      <c r="KJ114" s="8"/>
      <c r="KK114" s="8"/>
      <c r="KL114" s="8"/>
      <c r="KM114" s="8"/>
      <c r="KN114" s="8"/>
      <c r="KO114" s="8"/>
      <c r="KP114" s="8"/>
      <c r="KQ114" s="8"/>
      <c r="KR114" s="8"/>
      <c r="KS114" s="8"/>
      <c r="KT114" s="8"/>
      <c r="KU114" s="8"/>
      <c r="KV114" s="8"/>
      <c r="KW114" s="8"/>
      <c r="KX114" s="8"/>
      <c r="KY114" s="8"/>
      <c r="KZ114" s="8"/>
      <c r="LA114" s="8"/>
      <c r="LB114" s="8"/>
      <c r="LC114" s="8"/>
      <c r="LD114" s="8"/>
      <c r="LE114" s="8"/>
      <c r="LF114" s="8"/>
      <c r="LG114" s="8"/>
      <c r="LH114" s="8"/>
      <c r="LI114" s="8"/>
      <c r="LJ114" s="8"/>
      <c r="LK114" s="8"/>
      <c r="LL114" s="8"/>
      <c r="LR114" s="8"/>
      <c r="LS114" s="8"/>
      <c r="LT114" s="8"/>
      <c r="LU114" s="8"/>
      <c r="LV114" s="8"/>
      <c r="LW114" s="8"/>
      <c r="LX114" s="8"/>
      <c r="LY114" s="8"/>
      <c r="LZ114" s="8"/>
      <c r="MA114" s="8"/>
    </row>
    <row r="115" spans="95:339" s="242" customFormat="1">
      <c r="CQ115" s="243"/>
      <c r="CR115" s="243"/>
      <c r="CS115" s="243"/>
      <c r="CT115" s="243"/>
      <c r="CU115" s="243"/>
      <c r="CW115" s="244"/>
      <c r="CX115" s="244"/>
      <c r="CY115" s="244"/>
      <c r="CZ115" s="244"/>
      <c r="DA115" s="244"/>
      <c r="DB115" s="244"/>
      <c r="DC115" s="244"/>
      <c r="DD115" s="244"/>
      <c r="DE115" s="244"/>
      <c r="DF115" s="244"/>
      <c r="DG115" s="244"/>
      <c r="DH115" s="244"/>
      <c r="DI115" s="244"/>
      <c r="DJ115" s="244"/>
      <c r="DK115" s="244"/>
      <c r="DL115" s="244"/>
      <c r="DM115" s="244"/>
      <c r="DN115" s="244"/>
      <c r="DO115" s="244"/>
      <c r="DP115" s="244"/>
      <c r="DQ115" s="244"/>
      <c r="DR115" s="244"/>
      <c r="HL115" s="245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  <c r="IW115" s="8"/>
      <c r="IX115" s="8"/>
      <c r="JU115" s="8"/>
      <c r="JV115" s="8"/>
      <c r="JW115" s="8"/>
      <c r="JX115" s="8"/>
      <c r="JY115" s="8"/>
      <c r="JZ115" s="8"/>
      <c r="KA115" s="8"/>
      <c r="KB115" s="8"/>
      <c r="KC115" s="8"/>
      <c r="KD115" s="8"/>
      <c r="KE115" s="8"/>
      <c r="KF115" s="8"/>
      <c r="KG115" s="8"/>
      <c r="KH115" s="8"/>
      <c r="KI115" s="8"/>
      <c r="KJ115" s="8"/>
      <c r="KK115" s="8"/>
      <c r="KL115" s="8"/>
      <c r="KM115" s="8"/>
      <c r="KN115" s="8"/>
      <c r="KO115" s="8"/>
      <c r="KP115" s="8"/>
      <c r="KQ115" s="8"/>
      <c r="KR115" s="8"/>
      <c r="KS115" s="8"/>
      <c r="KT115" s="8"/>
      <c r="KU115" s="8"/>
      <c r="KV115" s="8"/>
      <c r="KW115" s="8"/>
      <c r="KX115" s="8"/>
      <c r="KY115" s="8"/>
      <c r="KZ115" s="8"/>
      <c r="LA115" s="8"/>
      <c r="LB115" s="8"/>
      <c r="LC115" s="8"/>
      <c r="LD115" s="8"/>
      <c r="LE115" s="8"/>
      <c r="LF115" s="8"/>
      <c r="LG115" s="8"/>
      <c r="LH115" s="8"/>
      <c r="LI115" s="8"/>
      <c r="LJ115" s="8"/>
      <c r="LK115" s="8"/>
      <c r="LL115" s="8"/>
      <c r="LR115" s="8"/>
      <c r="LS115" s="8"/>
      <c r="LT115" s="8"/>
      <c r="LU115" s="8"/>
      <c r="LV115" s="8"/>
      <c r="LW115" s="8"/>
      <c r="LX115" s="8"/>
      <c r="LY115" s="8"/>
      <c r="LZ115" s="8"/>
      <c r="MA115" s="8"/>
    </row>
  </sheetData>
  <autoFilter ref="A1:MA45"/>
  <conditionalFormatting sqref="S37:T45 M37:N45 U1 O1 M1:N30 S1:T30">
    <cfRule type="cellIs" dxfId="115" priority="171" stopIfTrue="1" operator="lessThan">
      <formula>4.95</formula>
    </cfRule>
    <cfRule type="cellIs" dxfId="114" priority="172" stopIfTrue="1" operator="lessThan">
      <formula>4.95</formula>
    </cfRule>
    <cfRule type="cellIs" dxfId="113" priority="173" stopIfTrue="1" operator="lessThan">
      <formula>4.95</formula>
    </cfRule>
  </conditionalFormatting>
  <conditionalFormatting sqref="K37:L45 Q37:U45 K1:L30 Q1:U30">
    <cfRule type="cellIs" dxfId="112" priority="170" stopIfTrue="1" operator="lessThan">
      <formula>4.95</formula>
    </cfRule>
  </conditionalFormatting>
  <conditionalFormatting sqref="DS41:DT41 DL41:DM41 AW37:AX45 BS37:BT45 DL42:DL45 CD37:CE45 DS42:DS45 DA41:DA45 ED41:ED45 EO41:EO45 EZ41:EZ45 FK41:FK45 FV41:FV45 GG41:GG45 GR41:GR45 L41:L45 R41:R45 AA37:AB45 AL37:AM45 BH37:BI45 AW2:AX30 BH2:BI30 BS2:BT30 DL2:DL30 AW1:AZ1 BH1:BK1 CD1:CG1 BS1:BV1 BI1:BI5 AX1:AX5 BT1:BT5 CE1:CE5 AL1:AO1 AM1:AM5 S1:U1 AA1:AD1 M1:O1 DA1:DE1 DL1:DP1 DS1:DW1 ED1:EH1 EO1:ES1 EZ1:FD1 FK1:FO1 FV1:FZ1 GG1:GK1 GR1:GV1 CD2:CE30 DS2:DS30 DA2:DA30 ED2:ED30 EO2:EO30 EZ2:EZ30 FK2:FK30 FV2:FV30 GG2:GG30 GR2:GR30 L2:L30 R2:R30 AA2:AB30 AL2:AM30 HV2:HW30 IG2:IH30 HV1:HZ1 IG1:IK1 IR2:IS30 JC2:JD30 IR1:IV1 JC1:JG1 JN2:JO30 JN1:JR1 JY42:JZ42 JY47:JZ48 JY2:JZ38 JY1:KB1 KJ49:KK50 KJ1:KM1 KJ2:KK38 KU49:KV50 KU1:KX1 KU2:KV38 LF49:LG50 LH1:LI1 LF1:LG38">
    <cfRule type="cellIs" dxfId="111" priority="169" operator="lessThan">
      <formula>3.95</formula>
    </cfRule>
  </conditionalFormatting>
  <conditionalFormatting sqref="BV37:BV45 BV1:BV30">
    <cfRule type="cellIs" dxfId="110" priority="159" operator="greaterThan">
      <formula>0</formula>
    </cfRule>
  </conditionalFormatting>
  <conditionalFormatting sqref="AO37:AO45 AO1:AO30 AD1:AD1048576 AZ1:AZ1048576 BK1:BK1048576 CG1:CG1048576 BV1:BV1048576">
    <cfRule type="cellIs" dxfId="109" priority="158" operator="lessThan">
      <formula>1</formula>
    </cfRule>
  </conditionalFormatting>
  <conditionalFormatting sqref="R41:R45 AL37:AM45 L41:L45 L2:L30 R2:R30 AL1:AM30 AA1:AB1048576 AW1:AX1048576 BH1:BI1048576 BS1:BT1048576 CD1:CE1048576">
    <cfRule type="cellIs" dxfId="108" priority="157" operator="lessThan">
      <formula>4</formula>
    </cfRule>
  </conditionalFormatting>
  <conditionalFormatting sqref="R41:R45 CE37:CE45 AX37:AX45 BI37:BI45 BT37:BT45 L41:L45 L2:L30 R2:R30 CE2:CE30 AX2:AX30 BI2:BI30 BT2:BT30 AB2:AB54 AM2:AM54 IG2:IH30 HV2:HW30 IR2:IS30 JC2:JD30 JN2:JO30 JY42:JZ42 JY47:JZ48 JY2:JZ38 KJ49:KK50 KJ2:KK38 KU49:KV50 KU2:KV38 LG49:LG50 LG2:LG38">
    <cfRule type="cellIs" dxfId="107" priority="145" operator="lessThan">
      <formula>4</formula>
    </cfRule>
  </conditionalFormatting>
  <conditionalFormatting sqref="IJ1:IJ30 HY1:HY30 HZ1 IK1 IU1:IU30 JF1:JF30 IV1 JG1 JQ1:JQ30 JR1 KB42 KB47:KB48 KB1:KB38 KM49:KM50 KM1:KM38 KX49:KX50 KX1:KX38 LI49:LI50 LI2:LI38">
    <cfRule type="cellIs" dxfId="106" priority="111" operator="lessThan">
      <formula>0</formula>
    </cfRule>
    <cfRule type="cellIs" dxfId="105" priority="112" operator="lessThan">
      <formula>0</formula>
    </cfRule>
    <cfRule type="cellIs" dxfId="104" priority="113" operator="greaterThan">
      <formula>0</formula>
    </cfRule>
    <cfRule type="cellIs" dxfId="103" priority="114" operator="lessThan">
      <formula>0</formula>
    </cfRule>
    <cfRule type="cellIs" dxfId="102" priority="115" operator="greaterThan">
      <formula>0</formula>
    </cfRule>
  </conditionalFormatting>
  <conditionalFormatting sqref="IJ2:IJ30 HY2:HY30 IU2:IU30 JF2:JF30 JQ2:JQ30 KB42 KB47:KB48 KB2:KB38 KM49:KM50 KM2:KM38 KX49:KX50 KX2:KX38 LI49:LI50 LI2:LI38">
    <cfRule type="cellIs" dxfId="101" priority="108" operator="equal">
      <formula>0</formula>
    </cfRule>
    <cfRule type="cellIs" dxfId="100" priority="109" operator="equal">
      <formula>0</formula>
    </cfRule>
    <cfRule type="cellIs" dxfId="99" priority="110" operator="lessThan">
      <formula>0</formula>
    </cfRule>
  </conditionalFormatting>
  <conditionalFormatting sqref="LI49:LI50 LI2:LI38">
    <cfRule type="cellIs" dxfId="98" priority="3" operator="lessThan">
      <formula>1</formula>
    </cfRule>
    <cfRule type="cellIs" dxfId="97" priority="4" operator="greaterThan">
      <formula>0</formula>
    </cfRule>
    <cfRule type="cellIs" dxfId="96" priority="5" operator="equal">
      <formula>0</formula>
    </cfRule>
    <cfRule type="cellIs" dxfId="95" priority="6" operator="equal">
      <formula>0</formula>
    </cfRule>
    <cfRule type="cellIs" dxfId="94" priority="7" operator="lessThan">
      <formula>0</formula>
    </cfRule>
  </conditionalFormatting>
  <conditionalFormatting sqref="LI2:LI38">
    <cfRule type="cellIs" dxfId="93" priority="1" operator="greaterThan">
      <formula>1</formula>
    </cfRule>
  </conditionalFormatting>
  <pageMargins left="0.25" right="0.25" top="0.25" bottom="0.2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A115"/>
  <sheetViews>
    <sheetView zoomScale="98" zoomScaleNormal="98" workbookViewId="0">
      <pane xSplit="9" ySplit="1" topLeftCell="HQ2" activePane="bottomRight" state="frozen"/>
      <selection activeCell="LK2" sqref="LK2:LL32"/>
      <selection pane="topRight" activeCell="LK2" sqref="LK2:LL32"/>
      <selection pane="bottomLeft" activeCell="LK2" sqref="LK2:LL32"/>
      <selection pane="bottomRight" activeCell="ID44" sqref="ID44"/>
    </sheetView>
  </sheetViews>
  <sheetFormatPr defaultRowHeight="17.25"/>
  <cols>
    <col min="1" max="1" width="7.5703125" style="8" customWidth="1"/>
    <col min="2" max="2" width="10.28515625" style="8" customWidth="1"/>
    <col min="3" max="3" width="14.85546875" style="8" customWidth="1"/>
    <col min="4" max="4" width="23.28515625" style="8" customWidth="1"/>
    <col min="5" max="5" width="14.85546875" style="8" customWidth="1"/>
    <col min="6" max="6" width="10.7109375" style="8" customWidth="1"/>
    <col min="7" max="7" width="14.42578125" style="8" customWidth="1"/>
    <col min="8" max="8" width="9.85546875" style="8" customWidth="1"/>
    <col min="9" max="10" width="32.42578125" style="8" customWidth="1"/>
    <col min="11" max="12" width="5.7109375" style="8" customWidth="1"/>
    <col min="13" max="13" width="5" style="8" customWidth="1"/>
    <col min="14" max="14" width="6" style="8" customWidth="1"/>
    <col min="15" max="15" width="5.7109375" style="8" customWidth="1"/>
    <col min="16" max="18" width="5.140625" style="8" customWidth="1"/>
    <col min="19" max="19" width="4.85546875" style="8" customWidth="1"/>
    <col min="20" max="20" width="5.5703125" style="8" customWidth="1"/>
    <col min="21" max="21" width="6.42578125" style="8" customWidth="1"/>
    <col min="22" max="44" width="5.140625" style="8" customWidth="1"/>
    <col min="45" max="55" width="5.85546875" style="8" customWidth="1"/>
    <col min="56" max="88" width="5.42578125" style="8" customWidth="1"/>
    <col min="89" max="89" width="5.28515625" style="8" customWidth="1"/>
    <col min="90" max="91" width="7.7109375" style="8" customWidth="1"/>
    <col min="92" max="92" width="6.7109375" style="8" customWidth="1"/>
    <col min="93" max="93" width="5.28515625" style="8" customWidth="1"/>
    <col min="94" max="94" width="19.42578125" style="8" customWidth="1"/>
    <col min="95" max="95" width="4.85546875" style="126" customWidth="1"/>
    <col min="96" max="98" width="5.7109375" style="126" customWidth="1"/>
    <col min="99" max="99" width="5.28515625" style="126" customWidth="1"/>
    <col min="100" max="100" width="13.140625" style="8" customWidth="1"/>
    <col min="101" max="122" width="5.28515625" style="205" customWidth="1"/>
    <col min="123" max="149" width="5.28515625" style="8" customWidth="1"/>
    <col min="150" max="151" width="5" style="8" customWidth="1"/>
    <col min="152" max="162" width="5.42578125" style="8" customWidth="1"/>
    <col min="163" max="173" width="5.140625" style="8" customWidth="1"/>
    <col min="174" max="195" width="5.42578125" style="8" customWidth="1"/>
    <col min="196" max="206" width="6" style="8" customWidth="1"/>
    <col min="207" max="211" width="7.7109375" style="8" customWidth="1"/>
    <col min="212" max="212" width="19.42578125" style="8" customWidth="1"/>
    <col min="213" max="217" width="7.7109375" style="8" customWidth="1"/>
    <col min="218" max="219" width="9.140625" style="8" customWidth="1"/>
    <col min="220" max="220" width="9.140625" style="223" customWidth="1"/>
    <col min="221" max="223" width="9.140625" style="8" customWidth="1"/>
    <col min="224" max="224" width="14.42578125" style="8" customWidth="1"/>
    <col min="225" max="225" width="14.7109375" style="8" customWidth="1"/>
    <col min="226" max="236" width="4.7109375" style="8" customWidth="1"/>
    <col min="237" max="237" width="5.5703125" style="8" customWidth="1"/>
    <col min="238" max="258" width="4.7109375" style="8" customWidth="1"/>
    <col min="259" max="262" width="5.5703125" style="8" customWidth="1"/>
    <col min="263" max="263" width="5.42578125" style="8" customWidth="1"/>
    <col min="264" max="273" width="5.5703125" style="8" customWidth="1"/>
    <col min="274" max="274" width="5.42578125" style="8" customWidth="1"/>
    <col min="275" max="280" width="5.5703125" style="8" customWidth="1"/>
    <col min="281" max="291" width="5.140625" style="8" customWidth="1"/>
    <col min="292" max="324" width="4.7109375" style="8" customWidth="1"/>
    <col min="325" max="329" width="7.7109375" style="8" customWidth="1"/>
    <col min="330" max="330" width="19.28515625" style="8" customWidth="1"/>
    <col min="331" max="331" width="4.7109375" style="8" customWidth="1"/>
    <col min="332" max="332" width="6.28515625" style="8" customWidth="1"/>
    <col min="333" max="333" width="5.7109375" style="8" customWidth="1"/>
    <col min="334" max="334" width="4.5703125" style="8" customWidth="1"/>
    <col min="335" max="338" width="5.7109375" style="8" customWidth="1"/>
    <col min="339" max="339" width="18.7109375" style="8" customWidth="1"/>
    <col min="340" max="16384" width="9.140625" style="8"/>
  </cols>
  <sheetData>
    <row r="1" spans="1:339" ht="214.5" customHeight="1">
      <c r="A1" s="1" t="s">
        <v>0</v>
      </c>
      <c r="B1" s="2" t="s">
        <v>2</v>
      </c>
      <c r="C1" s="2" t="s">
        <v>1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8</v>
      </c>
      <c r="I1" s="1" t="s">
        <v>806</v>
      </c>
      <c r="J1" s="1" t="s">
        <v>7</v>
      </c>
      <c r="K1" s="101" t="s">
        <v>807</v>
      </c>
      <c r="L1" s="101" t="s">
        <v>808</v>
      </c>
      <c r="M1" s="34" t="s">
        <v>31</v>
      </c>
      <c r="N1" s="35" t="s">
        <v>857</v>
      </c>
      <c r="O1" s="35" t="s">
        <v>809</v>
      </c>
      <c r="P1" s="7" t="s">
        <v>810</v>
      </c>
      <c r="Q1" s="102" t="s">
        <v>811</v>
      </c>
      <c r="R1" s="102" t="s">
        <v>812</v>
      </c>
      <c r="S1" s="34" t="s">
        <v>35</v>
      </c>
      <c r="T1" s="35" t="s">
        <v>856</v>
      </c>
      <c r="U1" s="35" t="s">
        <v>813</v>
      </c>
      <c r="V1" s="7" t="s">
        <v>814</v>
      </c>
      <c r="W1" s="4" t="s">
        <v>25</v>
      </c>
      <c r="X1" s="5" t="s">
        <v>55</v>
      </c>
      <c r="Y1" s="5" t="s">
        <v>56</v>
      </c>
      <c r="Z1" s="6" t="s">
        <v>57</v>
      </c>
      <c r="AA1" s="33" t="s">
        <v>815</v>
      </c>
      <c r="AB1" s="97" t="s">
        <v>816</v>
      </c>
      <c r="AC1" s="34" t="s">
        <v>58</v>
      </c>
      <c r="AD1" s="35" t="s">
        <v>59</v>
      </c>
      <c r="AE1" s="36" t="s">
        <v>817</v>
      </c>
      <c r="AF1" s="61" t="s">
        <v>818</v>
      </c>
      <c r="AG1" s="69" t="s">
        <v>819</v>
      </c>
      <c r="AH1" s="4" t="s">
        <v>25</v>
      </c>
      <c r="AI1" s="5" t="s">
        <v>39</v>
      </c>
      <c r="AJ1" s="5" t="s">
        <v>21</v>
      </c>
      <c r="AK1" s="6" t="s">
        <v>22</v>
      </c>
      <c r="AL1" s="33" t="s">
        <v>820</v>
      </c>
      <c r="AM1" s="97" t="s">
        <v>821</v>
      </c>
      <c r="AN1" s="34" t="s">
        <v>40</v>
      </c>
      <c r="AO1" s="35" t="s">
        <v>41</v>
      </c>
      <c r="AP1" s="40" t="s">
        <v>822</v>
      </c>
      <c r="AQ1" s="70" t="s">
        <v>823</v>
      </c>
      <c r="AR1" s="72" t="s">
        <v>824</v>
      </c>
      <c r="AS1" s="4" t="s">
        <v>25</v>
      </c>
      <c r="AT1" s="5" t="s">
        <v>14</v>
      </c>
      <c r="AU1" s="5" t="s">
        <v>15</v>
      </c>
      <c r="AV1" s="6" t="s">
        <v>16</v>
      </c>
      <c r="AW1" s="33" t="s">
        <v>825</v>
      </c>
      <c r="AX1" s="97" t="s">
        <v>826</v>
      </c>
      <c r="AY1" s="34" t="s">
        <v>26</v>
      </c>
      <c r="AZ1" s="35" t="s">
        <v>27</v>
      </c>
      <c r="BA1" s="36" t="s">
        <v>827</v>
      </c>
      <c r="BB1" s="61" t="s">
        <v>828</v>
      </c>
      <c r="BC1" s="69" t="s">
        <v>829</v>
      </c>
      <c r="BD1" s="4" t="s">
        <v>25</v>
      </c>
      <c r="BE1" s="5" t="s">
        <v>11</v>
      </c>
      <c r="BF1" s="5" t="s">
        <v>12</v>
      </c>
      <c r="BG1" s="6" t="s">
        <v>13</v>
      </c>
      <c r="BH1" s="33" t="s">
        <v>830</v>
      </c>
      <c r="BI1" s="97" t="s">
        <v>831</v>
      </c>
      <c r="BJ1" s="34" t="s">
        <v>28</v>
      </c>
      <c r="BK1" s="35" t="s">
        <v>29</v>
      </c>
      <c r="BL1" s="36" t="s">
        <v>832</v>
      </c>
      <c r="BM1" s="61" t="s">
        <v>833</v>
      </c>
      <c r="BN1" s="67" t="s">
        <v>834</v>
      </c>
      <c r="BO1" s="4" t="s">
        <v>25</v>
      </c>
      <c r="BP1" s="5" t="s">
        <v>48</v>
      </c>
      <c r="BQ1" s="5" t="s">
        <v>49</v>
      </c>
      <c r="BR1" s="6" t="s">
        <v>50</v>
      </c>
      <c r="BS1" s="33" t="s">
        <v>835</v>
      </c>
      <c r="BT1" s="97" t="s">
        <v>836</v>
      </c>
      <c r="BU1" s="34" t="s">
        <v>51</v>
      </c>
      <c r="BV1" s="35" t="s">
        <v>52</v>
      </c>
      <c r="BW1" s="40" t="s">
        <v>837</v>
      </c>
      <c r="BX1" s="61" t="s">
        <v>838</v>
      </c>
      <c r="BY1" s="74" t="s">
        <v>839</v>
      </c>
      <c r="BZ1" s="4" t="s">
        <v>25</v>
      </c>
      <c r="CA1" s="5" t="s">
        <v>60</v>
      </c>
      <c r="CB1" s="5" t="s">
        <v>61</v>
      </c>
      <c r="CC1" s="6" t="s">
        <v>62</v>
      </c>
      <c r="CD1" s="33" t="s">
        <v>853</v>
      </c>
      <c r="CE1" s="97" t="s">
        <v>852</v>
      </c>
      <c r="CF1" s="34" t="s">
        <v>64</v>
      </c>
      <c r="CG1" s="35" t="s">
        <v>840</v>
      </c>
      <c r="CH1" s="36" t="s">
        <v>841</v>
      </c>
      <c r="CI1" s="61" t="s">
        <v>842</v>
      </c>
      <c r="CJ1" s="69" t="s">
        <v>843</v>
      </c>
      <c r="CK1" s="88" t="s">
        <v>77</v>
      </c>
      <c r="CL1" s="84" t="s">
        <v>758</v>
      </c>
      <c r="CM1" s="84" t="s">
        <v>858</v>
      </c>
      <c r="CN1" s="84" t="s">
        <v>78</v>
      </c>
      <c r="CO1" s="36" t="s">
        <v>79</v>
      </c>
      <c r="CP1" s="118" t="s">
        <v>756</v>
      </c>
      <c r="CQ1" s="121" t="s">
        <v>729</v>
      </c>
      <c r="CR1" s="121" t="s">
        <v>760</v>
      </c>
      <c r="CS1" s="121" t="s">
        <v>772</v>
      </c>
      <c r="CT1" s="121" t="s">
        <v>730</v>
      </c>
      <c r="CU1" s="121" t="s">
        <v>731</v>
      </c>
      <c r="CV1" s="118" t="s">
        <v>755</v>
      </c>
      <c r="CW1" s="190" t="s">
        <v>25</v>
      </c>
      <c r="CX1" s="191" t="s">
        <v>862</v>
      </c>
      <c r="CY1" s="191" t="s">
        <v>863</v>
      </c>
      <c r="CZ1" s="192" t="s">
        <v>864</v>
      </c>
      <c r="DA1" s="206" t="s">
        <v>865</v>
      </c>
      <c r="DB1" s="206" t="s">
        <v>866</v>
      </c>
      <c r="DC1" s="207" t="s">
        <v>867</v>
      </c>
      <c r="DD1" s="208" t="s">
        <v>868</v>
      </c>
      <c r="DE1" s="208" t="s">
        <v>869</v>
      </c>
      <c r="DF1" s="196" t="s">
        <v>870</v>
      </c>
      <c r="DG1" s="196" t="s">
        <v>871</v>
      </c>
      <c r="DH1" s="190" t="s">
        <v>25</v>
      </c>
      <c r="DI1" s="191" t="s">
        <v>872</v>
      </c>
      <c r="DJ1" s="191" t="s">
        <v>873</v>
      </c>
      <c r="DK1" s="192" t="s">
        <v>874</v>
      </c>
      <c r="DL1" s="206" t="s">
        <v>875</v>
      </c>
      <c r="DM1" s="206" t="s">
        <v>876</v>
      </c>
      <c r="DN1" s="207" t="s">
        <v>877</v>
      </c>
      <c r="DO1" s="208" t="s">
        <v>878</v>
      </c>
      <c r="DP1" s="208" t="s">
        <v>879</v>
      </c>
      <c r="DQ1" s="196" t="s">
        <v>880</v>
      </c>
      <c r="DR1" s="196" t="s">
        <v>881</v>
      </c>
      <c r="DS1" s="209" t="s">
        <v>882</v>
      </c>
      <c r="DT1" s="209" t="s">
        <v>883</v>
      </c>
      <c r="DU1" s="194" t="s">
        <v>860</v>
      </c>
      <c r="DV1" s="208" t="s">
        <v>884</v>
      </c>
      <c r="DW1" s="195" t="s">
        <v>861</v>
      </c>
      <c r="DX1" s="196" t="s">
        <v>885</v>
      </c>
      <c r="DY1" s="196" t="s">
        <v>886</v>
      </c>
      <c r="DZ1" s="190" t="s">
        <v>25</v>
      </c>
      <c r="EA1" s="191" t="s">
        <v>888</v>
      </c>
      <c r="EB1" s="191" t="s">
        <v>889</v>
      </c>
      <c r="EC1" s="192" t="s">
        <v>887</v>
      </c>
      <c r="ED1" s="206" t="s">
        <v>891</v>
      </c>
      <c r="EE1" s="206" t="s">
        <v>890</v>
      </c>
      <c r="EF1" s="207" t="s">
        <v>892</v>
      </c>
      <c r="EG1" s="208" t="s">
        <v>45</v>
      </c>
      <c r="EH1" s="208" t="s">
        <v>893</v>
      </c>
      <c r="EI1" s="196" t="s">
        <v>894</v>
      </c>
      <c r="EJ1" s="196" t="s">
        <v>895</v>
      </c>
      <c r="EK1" s="190" t="s">
        <v>25</v>
      </c>
      <c r="EL1" s="191" t="s">
        <v>896</v>
      </c>
      <c r="EM1" s="191" t="s">
        <v>897</v>
      </c>
      <c r="EN1" s="192" t="s">
        <v>898</v>
      </c>
      <c r="EO1" s="206" t="s">
        <v>899</v>
      </c>
      <c r="EP1" s="206" t="s">
        <v>900</v>
      </c>
      <c r="EQ1" s="207" t="s">
        <v>83</v>
      </c>
      <c r="ER1" s="208" t="s">
        <v>84</v>
      </c>
      <c r="ES1" s="208" t="s">
        <v>901</v>
      </c>
      <c r="ET1" s="196" t="s">
        <v>902</v>
      </c>
      <c r="EU1" s="196" t="s">
        <v>903</v>
      </c>
      <c r="EV1" s="190" t="s">
        <v>25</v>
      </c>
      <c r="EW1" s="191" t="s">
        <v>904</v>
      </c>
      <c r="EX1" s="191" t="s">
        <v>905</v>
      </c>
      <c r="EY1" s="192" t="s">
        <v>906</v>
      </c>
      <c r="EZ1" s="206" t="s">
        <v>907</v>
      </c>
      <c r="FA1" s="206" t="s">
        <v>908</v>
      </c>
      <c r="FB1" s="207" t="s">
        <v>909</v>
      </c>
      <c r="FC1" s="208" t="s">
        <v>910</v>
      </c>
      <c r="FD1" s="208" t="s">
        <v>911</v>
      </c>
      <c r="FE1" s="196" t="s">
        <v>912</v>
      </c>
      <c r="FF1" s="196" t="s">
        <v>913</v>
      </c>
      <c r="FG1" s="190" t="s">
        <v>25</v>
      </c>
      <c r="FH1" s="191" t="s">
        <v>914</v>
      </c>
      <c r="FI1" s="191" t="s">
        <v>915</v>
      </c>
      <c r="FJ1" s="192" t="s">
        <v>916</v>
      </c>
      <c r="FK1" s="206" t="s">
        <v>917</v>
      </c>
      <c r="FL1" s="206" t="s">
        <v>918</v>
      </c>
      <c r="FM1" s="207" t="s">
        <v>116</v>
      </c>
      <c r="FN1" s="208" t="s">
        <v>117</v>
      </c>
      <c r="FO1" s="208" t="s">
        <v>919</v>
      </c>
      <c r="FP1" s="196" t="s">
        <v>920</v>
      </c>
      <c r="FQ1" s="196" t="s">
        <v>921</v>
      </c>
      <c r="FR1" s="190" t="s">
        <v>25</v>
      </c>
      <c r="FS1" s="191" t="s">
        <v>922</v>
      </c>
      <c r="FT1" s="191" t="s">
        <v>923</v>
      </c>
      <c r="FU1" s="192" t="s">
        <v>924</v>
      </c>
      <c r="FV1" s="206" t="s">
        <v>925</v>
      </c>
      <c r="FW1" s="206" t="s">
        <v>926</v>
      </c>
      <c r="FX1" s="207" t="s">
        <v>126</v>
      </c>
      <c r="FY1" s="208" t="s">
        <v>927</v>
      </c>
      <c r="FZ1" s="208" t="s">
        <v>928</v>
      </c>
      <c r="GA1" s="196" t="s">
        <v>929</v>
      </c>
      <c r="GB1" s="196" t="s">
        <v>930</v>
      </c>
      <c r="GC1" s="190" t="s">
        <v>25</v>
      </c>
      <c r="GD1" s="191" t="s">
        <v>931</v>
      </c>
      <c r="GE1" s="191" t="s">
        <v>932</v>
      </c>
      <c r="GF1" s="192" t="s">
        <v>933</v>
      </c>
      <c r="GG1" s="206" t="s">
        <v>934</v>
      </c>
      <c r="GH1" s="206" t="s">
        <v>935</v>
      </c>
      <c r="GI1" s="207" t="s">
        <v>936</v>
      </c>
      <c r="GJ1" s="208" t="s">
        <v>937</v>
      </c>
      <c r="GK1" s="208" t="s">
        <v>938</v>
      </c>
      <c r="GL1" s="196" t="s">
        <v>939</v>
      </c>
      <c r="GM1" s="196" t="s">
        <v>940</v>
      </c>
      <c r="GN1" s="190" t="s">
        <v>25</v>
      </c>
      <c r="GO1" s="191" t="s">
        <v>941</v>
      </c>
      <c r="GP1" s="191" t="s">
        <v>942</v>
      </c>
      <c r="GQ1" s="192" t="s">
        <v>943</v>
      </c>
      <c r="GR1" s="206" t="s">
        <v>944</v>
      </c>
      <c r="GS1" s="206" t="s">
        <v>945</v>
      </c>
      <c r="GT1" s="207" t="s">
        <v>946</v>
      </c>
      <c r="GU1" s="208" t="s">
        <v>947</v>
      </c>
      <c r="GV1" s="208" t="s">
        <v>948</v>
      </c>
      <c r="GW1" s="196" t="s">
        <v>949</v>
      </c>
      <c r="GX1" s="196" t="s">
        <v>950</v>
      </c>
      <c r="GY1" s="211" t="s">
        <v>951</v>
      </c>
      <c r="GZ1" s="84" t="s">
        <v>952</v>
      </c>
      <c r="HA1" s="84" t="s">
        <v>953</v>
      </c>
      <c r="HB1" s="84" t="s">
        <v>954</v>
      </c>
      <c r="HC1" s="36" t="s">
        <v>955</v>
      </c>
      <c r="HD1" s="118" t="s">
        <v>956</v>
      </c>
      <c r="HE1" s="121" t="s">
        <v>729</v>
      </c>
      <c r="HF1" s="121" t="s">
        <v>760</v>
      </c>
      <c r="HG1" s="121" t="s">
        <v>772</v>
      </c>
      <c r="HH1" s="121" t="s">
        <v>730</v>
      </c>
      <c r="HI1" s="121" t="s">
        <v>731</v>
      </c>
      <c r="HJ1" s="220" t="s">
        <v>979</v>
      </c>
      <c r="HK1" s="121" t="s">
        <v>980</v>
      </c>
      <c r="HL1" s="222" t="s">
        <v>981</v>
      </c>
      <c r="HM1" s="121" t="s">
        <v>982</v>
      </c>
      <c r="HN1" s="121" t="s">
        <v>983</v>
      </c>
      <c r="HO1" s="121" t="s">
        <v>984</v>
      </c>
      <c r="HP1" s="217" t="s">
        <v>978</v>
      </c>
      <c r="HQ1" s="218" t="s">
        <v>985</v>
      </c>
      <c r="HR1" s="4" t="s">
        <v>25</v>
      </c>
      <c r="HS1" s="5" t="s">
        <v>1025</v>
      </c>
      <c r="HT1" s="5" t="s">
        <v>1026</v>
      </c>
      <c r="HU1" s="6" t="s">
        <v>1027</v>
      </c>
      <c r="HV1" s="33" t="s">
        <v>1048</v>
      </c>
      <c r="HW1" s="33" t="s">
        <v>1049</v>
      </c>
      <c r="HX1" s="34" t="s">
        <v>1030</v>
      </c>
      <c r="HY1" s="35" t="s">
        <v>1031</v>
      </c>
      <c r="HZ1" s="35" t="s">
        <v>1050</v>
      </c>
      <c r="IA1" s="61" t="s">
        <v>1051</v>
      </c>
      <c r="IB1" s="61" t="s">
        <v>1052</v>
      </c>
      <c r="IC1" s="4" t="s">
        <v>25</v>
      </c>
      <c r="ID1" s="5" t="s">
        <v>1035</v>
      </c>
      <c r="IE1" s="5" t="s">
        <v>1036</v>
      </c>
      <c r="IF1" s="6" t="s">
        <v>1037</v>
      </c>
      <c r="IG1" s="33" t="s">
        <v>1053</v>
      </c>
      <c r="IH1" s="33" t="s">
        <v>1054</v>
      </c>
      <c r="II1" s="34" t="s">
        <v>1040</v>
      </c>
      <c r="IJ1" s="35" t="s">
        <v>1041</v>
      </c>
      <c r="IK1" s="35" t="s">
        <v>1055</v>
      </c>
      <c r="IL1" s="61" t="s">
        <v>1056</v>
      </c>
      <c r="IM1" s="69" t="s">
        <v>1057</v>
      </c>
      <c r="IN1" s="4" t="s">
        <v>25</v>
      </c>
      <c r="IO1" s="5" t="s">
        <v>1017</v>
      </c>
      <c r="IP1" s="5" t="s">
        <v>1018</v>
      </c>
      <c r="IQ1" s="6" t="s">
        <v>1019</v>
      </c>
      <c r="IR1" s="33" t="s">
        <v>1064</v>
      </c>
      <c r="IS1" s="33" t="s">
        <v>1065</v>
      </c>
      <c r="IT1" s="34" t="s">
        <v>1022</v>
      </c>
      <c r="IU1" s="35" t="s">
        <v>1023</v>
      </c>
      <c r="IV1" s="35" t="s">
        <v>1066</v>
      </c>
      <c r="IW1" s="61" t="s">
        <v>1067</v>
      </c>
      <c r="IX1" s="69" t="s">
        <v>1068</v>
      </c>
      <c r="IY1" s="271" t="s">
        <v>25</v>
      </c>
      <c r="IZ1" s="272" t="s">
        <v>1059</v>
      </c>
      <c r="JA1" s="272" t="s">
        <v>1060</v>
      </c>
      <c r="JB1" s="272" t="s">
        <v>1061</v>
      </c>
      <c r="JC1" s="287" t="s">
        <v>1069</v>
      </c>
      <c r="JD1" s="273" t="s">
        <v>1070</v>
      </c>
      <c r="JE1" s="274" t="s">
        <v>1062</v>
      </c>
      <c r="JF1" s="275" t="s">
        <v>1063</v>
      </c>
      <c r="JG1" s="275" t="s">
        <v>1071</v>
      </c>
      <c r="JH1" s="277" t="s">
        <v>1072</v>
      </c>
      <c r="JI1" s="278" t="s">
        <v>1073</v>
      </c>
      <c r="JJ1" s="271" t="s">
        <v>25</v>
      </c>
      <c r="JK1" s="272" t="s">
        <v>1078</v>
      </c>
      <c r="JL1" s="272" t="s">
        <v>1086</v>
      </c>
      <c r="JM1" s="272" t="s">
        <v>1087</v>
      </c>
      <c r="JN1" s="287" t="s">
        <v>1085</v>
      </c>
      <c r="JO1" s="273" t="s">
        <v>1082</v>
      </c>
      <c r="JP1" s="274" t="s">
        <v>1079</v>
      </c>
      <c r="JQ1" s="275" t="s">
        <v>1080</v>
      </c>
      <c r="JR1" s="275" t="s">
        <v>1081</v>
      </c>
      <c r="JS1" s="277" t="s">
        <v>1083</v>
      </c>
      <c r="JT1" s="278" t="s">
        <v>1084</v>
      </c>
      <c r="JU1" s="271" t="s">
        <v>25</v>
      </c>
      <c r="JV1" s="272" t="s">
        <v>1097</v>
      </c>
      <c r="JW1" s="272" t="s">
        <v>1098</v>
      </c>
      <c r="JX1" s="272" t="s">
        <v>1099</v>
      </c>
      <c r="JY1" s="273" t="s">
        <v>1100</v>
      </c>
      <c r="JZ1" s="273" t="s">
        <v>1101</v>
      </c>
      <c r="KA1" s="274" t="s">
        <v>1102</v>
      </c>
      <c r="KB1" s="275" t="s">
        <v>1103</v>
      </c>
      <c r="KC1" s="276" t="s">
        <v>1104</v>
      </c>
      <c r="KD1" s="277" t="s">
        <v>1105</v>
      </c>
      <c r="KE1" s="278" t="s">
        <v>1105</v>
      </c>
      <c r="KF1" s="4" t="s">
        <v>25</v>
      </c>
      <c r="KG1" s="5" t="s">
        <v>1106</v>
      </c>
      <c r="KH1" s="5" t="s">
        <v>1107</v>
      </c>
      <c r="KI1" s="6" t="s">
        <v>1108</v>
      </c>
      <c r="KJ1" s="33" t="s">
        <v>1109</v>
      </c>
      <c r="KK1" s="33" t="s">
        <v>1110</v>
      </c>
      <c r="KL1" s="34" t="s">
        <v>1111</v>
      </c>
      <c r="KM1" s="35" t="s">
        <v>1112</v>
      </c>
      <c r="KN1" s="40" t="s">
        <v>1113</v>
      </c>
      <c r="KO1" s="61" t="s">
        <v>1114</v>
      </c>
      <c r="KP1" s="69" t="s">
        <v>1114</v>
      </c>
      <c r="KQ1" s="271" t="s">
        <v>25</v>
      </c>
      <c r="KR1" s="272" t="s">
        <v>1115</v>
      </c>
      <c r="KS1" s="272" t="s">
        <v>1116</v>
      </c>
      <c r="KT1" s="272" t="s">
        <v>1117</v>
      </c>
      <c r="KU1" s="273" t="s">
        <v>1118</v>
      </c>
      <c r="KV1" s="273" t="s">
        <v>1119</v>
      </c>
      <c r="KW1" s="274" t="s">
        <v>1120</v>
      </c>
      <c r="KX1" s="275" t="s">
        <v>1121</v>
      </c>
      <c r="KY1" s="276" t="s">
        <v>1122</v>
      </c>
      <c r="KZ1" s="277" t="s">
        <v>1118</v>
      </c>
      <c r="LA1" s="278" t="s">
        <v>1123</v>
      </c>
      <c r="LB1" s="4" t="s">
        <v>25</v>
      </c>
      <c r="LC1" s="5" t="s">
        <v>1000</v>
      </c>
      <c r="LD1" s="5" t="s">
        <v>1001</v>
      </c>
      <c r="LE1" s="6" t="s">
        <v>1002</v>
      </c>
      <c r="LF1" s="33" t="s">
        <v>1003</v>
      </c>
      <c r="LG1" s="33" t="s">
        <v>1004</v>
      </c>
      <c r="LH1" s="34" t="s">
        <v>1005</v>
      </c>
      <c r="LI1" s="35" t="s">
        <v>1006</v>
      </c>
      <c r="LJ1" s="40" t="s">
        <v>1007</v>
      </c>
      <c r="LK1" s="61" t="s">
        <v>1003</v>
      </c>
      <c r="LL1" s="69" t="s">
        <v>1003</v>
      </c>
      <c r="LM1" s="211" t="s">
        <v>1132</v>
      </c>
      <c r="LN1" s="84" t="s">
        <v>1133</v>
      </c>
      <c r="LO1" s="84" t="s">
        <v>1134</v>
      </c>
      <c r="LP1" s="84" t="s">
        <v>1135</v>
      </c>
      <c r="LQ1" s="36" t="s">
        <v>1145</v>
      </c>
      <c r="LR1" s="217" t="s">
        <v>1136</v>
      </c>
      <c r="LS1" s="326" t="s">
        <v>1137</v>
      </c>
      <c r="LT1" s="327" t="s">
        <v>1138</v>
      </c>
      <c r="LU1" s="328" t="s">
        <v>1139</v>
      </c>
      <c r="LV1" s="219" t="s">
        <v>1140</v>
      </c>
      <c r="LW1" s="211" t="s">
        <v>1141</v>
      </c>
      <c r="LX1" s="329" t="s">
        <v>1142</v>
      </c>
      <c r="LY1" s="84" t="s">
        <v>1143</v>
      </c>
      <c r="LZ1" s="36" t="s">
        <v>1146</v>
      </c>
      <c r="MA1" s="217" t="s">
        <v>1144</v>
      </c>
    </row>
    <row r="2" spans="1:339" s="231" customFormat="1" ht="18">
      <c r="A2" s="10">
        <v>1</v>
      </c>
      <c r="B2" s="76" t="s">
        <v>222</v>
      </c>
      <c r="C2" s="77" t="s">
        <v>223</v>
      </c>
      <c r="D2" s="78" t="s">
        <v>224</v>
      </c>
      <c r="E2" s="79" t="s">
        <v>225</v>
      </c>
      <c r="F2" s="9"/>
      <c r="G2" s="50" t="s">
        <v>553</v>
      </c>
      <c r="H2" s="50" t="s">
        <v>17</v>
      </c>
      <c r="I2" s="82" t="s">
        <v>591</v>
      </c>
      <c r="J2" s="82" t="s">
        <v>778</v>
      </c>
      <c r="K2" s="12">
        <v>6.5</v>
      </c>
      <c r="L2" s="28" t="str">
        <f>TEXT(K2,"0.0")</f>
        <v>6.5</v>
      </c>
      <c r="M2" s="32" t="str">
        <f>IF(K2&gt;=8.5,"A",IF(K2&gt;=8,"B+",IF(K2&gt;=7,"B",IF(K2&gt;=6.5,"C+",IF(K2&gt;=5.5,"C",IF(K2&gt;=5,"D+",IF(K2&gt;=4,"D","F")))))))</f>
        <v>C+</v>
      </c>
      <c r="N2" s="39">
        <f>IF(M2="A",4,IF(M2="B+",3.5,IF(M2="B",3,IF(M2="C+",2.5,IF(M2="C",2,IF(M2="D+",1.5,IF(M2="D",1,0)))))))</f>
        <v>2.5</v>
      </c>
      <c r="O2" s="37" t="str">
        <f>TEXT(N2,"0.0")</f>
        <v>2.5</v>
      </c>
      <c r="P2" s="11">
        <v>2</v>
      </c>
      <c r="Q2" s="16">
        <v>6</v>
      </c>
      <c r="R2" s="28" t="str">
        <f>TEXT(Q2,"0.0")</f>
        <v>6.0</v>
      </c>
      <c r="S2" s="32" t="str">
        <f>IF(Q2&gt;=8.5,"A",IF(Q2&gt;=8,"B+",IF(Q2&gt;=7,"B",IF(Q2&gt;=6.5,"C+",IF(Q2&gt;=5.5,"C",IF(Q2&gt;=5,"D+",IF(Q2&gt;=4,"D","F")))))))</f>
        <v>C</v>
      </c>
      <c r="T2" s="39">
        <f>IF(S2="A",4,IF(S2="B+",3.5,IF(S2="B",3,IF(S2="C+",2.5,IF(S2="C",2,IF(S2="D+",1.5,IF(S2="D",1,0)))))))</f>
        <v>2</v>
      </c>
      <c r="U2" s="37" t="str">
        <f>TEXT(T2,"0.0")</f>
        <v>2.0</v>
      </c>
      <c r="V2" s="11">
        <v>3</v>
      </c>
      <c r="W2" s="21">
        <v>7.3</v>
      </c>
      <c r="X2" s="24">
        <v>6</v>
      </c>
      <c r="Y2" s="25"/>
      <c r="Z2" s="27">
        <f t="shared" ref="Z2:Z37" si="0">ROUND((W2*0.4+X2*0.6),1)</f>
        <v>6.5</v>
      </c>
      <c r="AA2" s="28">
        <f t="shared" ref="AA2:AA37" si="1">ROUND(MAX((W2*0.4+X2*0.6),(W2*0.4+Y2*0.6)),1)</f>
        <v>6.5</v>
      </c>
      <c r="AB2" s="28" t="str">
        <f>TEXT(AA2,"0.0")</f>
        <v>6.5</v>
      </c>
      <c r="AC2" s="32" t="str">
        <f t="shared" ref="AC2:AC37" si="2">IF(AA2&gt;=8.5,"A",IF(AA2&gt;=8,"B+",IF(AA2&gt;=7,"B",IF(AA2&gt;=6.5,"C+",IF(AA2&gt;=5.5,"C",IF(AA2&gt;=5,"D+",IF(AA2&gt;=4,"D","F")))))))</f>
        <v>C+</v>
      </c>
      <c r="AD2" s="30">
        <f t="shared" ref="AD2:AD37" si="3">IF(AC2="A",4,IF(AC2="B+",3.5,IF(AC2="B",3,IF(AC2="C+",2.5,IF(AC2="C",2,IF(AC2="D+",1.5,IF(AC2="D",1,0)))))))</f>
        <v>2.5</v>
      </c>
      <c r="AE2" s="37" t="str">
        <f>TEXT(AD2,"0.0")</f>
        <v>2.5</v>
      </c>
      <c r="AF2" s="64">
        <v>4</v>
      </c>
      <c r="AG2" s="68">
        <v>4</v>
      </c>
      <c r="AH2" s="21">
        <v>7.7</v>
      </c>
      <c r="AI2" s="24">
        <v>8</v>
      </c>
      <c r="AJ2" s="25"/>
      <c r="AK2" s="27">
        <f>ROUND((AH2*0.4+AI2*0.6),1)</f>
        <v>7.9</v>
      </c>
      <c r="AL2" s="28">
        <f>ROUND(MAX((AH2*0.4+AI2*0.6),(AH2*0.4+AJ2*0.6)),1)</f>
        <v>7.9</v>
      </c>
      <c r="AM2" s="28" t="str">
        <f>TEXT(AL2,"0.0")</f>
        <v>7.9</v>
      </c>
      <c r="AN2" s="32" t="str">
        <f>IF(AL2&gt;=8.5,"A",IF(AL2&gt;=8,"B+",IF(AL2&gt;=7,"B",IF(AL2&gt;=6.5,"C+",IF(AL2&gt;=5.5,"C",IF(AL2&gt;=5,"D+",IF(AL2&gt;=4,"D","F")))))))</f>
        <v>B</v>
      </c>
      <c r="AO2" s="30">
        <f>IF(AN2="A",4,IF(AN2="B+",3.5,IF(AN2="B",3,IF(AN2="C+",2.5,IF(AN2="C",2,IF(AN2="D+",1.5,IF(AN2="D",1,0)))))))</f>
        <v>3</v>
      </c>
      <c r="AP2" s="37" t="str">
        <f>TEXT(AO2,"0.0")</f>
        <v>3.0</v>
      </c>
      <c r="AQ2" s="71">
        <v>2</v>
      </c>
      <c r="AR2" s="73">
        <v>2</v>
      </c>
      <c r="AS2" s="21">
        <v>5.2</v>
      </c>
      <c r="AT2" s="24">
        <v>3</v>
      </c>
      <c r="AU2" s="25">
        <v>4</v>
      </c>
      <c r="AV2" s="27">
        <f>ROUND((AS2*0.4+AT2*0.6),1)</f>
        <v>3.9</v>
      </c>
      <c r="AW2" s="28">
        <f>ROUND(MAX((AS2*0.4+AT2*0.6),(AS2*0.4+AU2*0.6)),1)</f>
        <v>4.5</v>
      </c>
      <c r="AX2" s="28" t="str">
        <f>TEXT(AW2,"0.0")</f>
        <v>4.5</v>
      </c>
      <c r="AY2" s="32" t="str">
        <f>IF(AW2&gt;=8.5,"A",IF(AW2&gt;=8,"B+",IF(AW2&gt;=7,"B",IF(AW2&gt;=6.5,"C+",IF(AW2&gt;=5.5,"C",IF(AW2&gt;=5,"D+",IF(AW2&gt;=4,"D","F")))))))</f>
        <v>D</v>
      </c>
      <c r="AZ2" s="30">
        <f>IF(AY2="A",4,IF(AY2="B+",3.5,IF(AY2="B",3,IF(AY2="C+",2.5,IF(AY2="C",2,IF(AY2="D+",1.5,IF(AY2="D",1,0)))))))</f>
        <v>1</v>
      </c>
      <c r="BA2" s="37" t="str">
        <f>TEXT(AZ2,"0.0")</f>
        <v>1.0</v>
      </c>
      <c r="BB2" s="64">
        <v>3</v>
      </c>
      <c r="BC2" s="68">
        <v>3</v>
      </c>
      <c r="BD2" s="21">
        <v>5.2</v>
      </c>
      <c r="BE2" s="24">
        <v>6</v>
      </c>
      <c r="BF2" s="25"/>
      <c r="BG2" s="27">
        <f>ROUND((BD2*0.4+BE2*0.6),1)</f>
        <v>5.7</v>
      </c>
      <c r="BH2" s="28">
        <f>ROUND(MAX((BD2*0.4+BE2*0.6),(BD2*0.4+BF2*0.6)),1)</f>
        <v>5.7</v>
      </c>
      <c r="BI2" s="28" t="str">
        <f>TEXT(BH2,"0.0")</f>
        <v>5.7</v>
      </c>
      <c r="BJ2" s="32" t="str">
        <f>IF(BH2&gt;=8.5,"A",IF(BH2&gt;=8,"B+",IF(BH2&gt;=7,"B",IF(BH2&gt;=6.5,"C+",IF(BH2&gt;=5.5,"C",IF(BH2&gt;=5,"D+",IF(BH2&gt;=4,"D","F")))))))</f>
        <v>C</v>
      </c>
      <c r="BK2" s="30">
        <f>IF(BJ2="A",4,IF(BJ2="B+",3.5,IF(BJ2="B",3,IF(BJ2="C+",2.5,IF(BJ2="C",2,IF(BJ2="D+",1.5,IF(BJ2="D",1,0)))))))</f>
        <v>2</v>
      </c>
      <c r="BL2" s="37" t="str">
        <f>TEXT(BK2,"0.0")</f>
        <v>2.0</v>
      </c>
      <c r="BM2" s="64">
        <v>3</v>
      </c>
      <c r="BN2" s="68">
        <v>3</v>
      </c>
      <c r="BO2" s="21">
        <v>5.0999999999999996</v>
      </c>
      <c r="BP2" s="24">
        <v>5</v>
      </c>
      <c r="BQ2" s="25"/>
      <c r="BR2" s="27">
        <f t="shared" ref="BR2:BR37" si="4">ROUND((BO2*0.4+BP2*0.6),1)</f>
        <v>5</v>
      </c>
      <c r="BS2" s="28">
        <f t="shared" ref="BS2:BS37" si="5">ROUND(MAX((BO2*0.4+BP2*0.6),(BO2*0.4+BQ2*0.6)),1)</f>
        <v>5</v>
      </c>
      <c r="BT2" s="28" t="str">
        <f>TEXT(BS2,"0.0")</f>
        <v>5.0</v>
      </c>
      <c r="BU2" s="32" t="str">
        <f t="shared" ref="BU2:BU37" si="6">IF(BS2&gt;=8.5,"A",IF(BS2&gt;=8,"B+",IF(BS2&gt;=7,"B",IF(BS2&gt;=6.5,"C+",IF(BS2&gt;=5.5,"C",IF(BS2&gt;=5,"D+",IF(BS2&gt;=4,"D","F")))))))</f>
        <v>D+</v>
      </c>
      <c r="BV2" s="66">
        <f t="shared" ref="BV2:BV37" si="7">IF(BU2="A",4,IF(BU2="B+",3.5,IF(BU2="B",3,IF(BU2="C+",2.5,IF(BU2="C",2,IF(BU2="D+",1.5,IF(BU2="D",1,0)))))))</f>
        <v>1.5</v>
      </c>
      <c r="BW2" s="37" t="str">
        <f>TEXT(BV2,"0.0")</f>
        <v>1.5</v>
      </c>
      <c r="BX2" s="64">
        <v>2</v>
      </c>
      <c r="BY2" s="75">
        <v>2</v>
      </c>
      <c r="BZ2" s="21">
        <v>6.3</v>
      </c>
      <c r="CA2" s="24">
        <v>5</v>
      </c>
      <c r="CB2" s="25"/>
      <c r="CC2" s="27">
        <f>ROUND((BZ2*0.4+CA2*0.6),1)</f>
        <v>5.5</v>
      </c>
      <c r="CD2" s="28">
        <f>ROUND(MAX((BZ2*0.4+CA2*0.6),(BZ2*0.4+CB2*0.6)),1)</f>
        <v>5.5</v>
      </c>
      <c r="CE2" s="28" t="str">
        <f>TEXT(CD2,"0.0")</f>
        <v>5.5</v>
      </c>
      <c r="CF2" s="32" t="str">
        <f>IF(CD2&gt;=8.5,"A",IF(CD2&gt;=8,"B+",IF(CD2&gt;=7,"B",IF(CD2&gt;=6.5,"C+",IF(CD2&gt;=5.5,"C",IF(CD2&gt;=5,"D+",IF(CD2&gt;=4,"D","F")))))))</f>
        <v>C</v>
      </c>
      <c r="CG2" s="30">
        <f>IF(CF2="A",4,IF(CF2="B+",3.5,IF(CF2="B",3,IF(CF2="C+",2.5,IF(CF2="C",2,IF(CF2="D+",1.5,IF(CF2="D",1,0)))))))</f>
        <v>2</v>
      </c>
      <c r="CH2" s="37" t="str">
        <f>TEXT(CG2,"0.0")</f>
        <v>2.0</v>
      </c>
      <c r="CI2" s="64">
        <v>3</v>
      </c>
      <c r="CJ2" s="68">
        <v>3</v>
      </c>
      <c r="CK2" s="85">
        <f t="shared" ref="CK2:CK37" si="8">AF2+AQ2+BB2+BM2+BX2+CI2</f>
        <v>17</v>
      </c>
      <c r="CL2" s="86">
        <f>(AA2*AF2+AL2*AQ2+AW2*BB2+BH2*BM2+BS2*BX2+CD2*CI2)/CK2</f>
        <v>5.8176470588235301</v>
      </c>
      <c r="CM2" s="87" t="str">
        <f>TEXT(CL2,"0.00")</f>
        <v>5.82</v>
      </c>
      <c r="CN2" s="86">
        <f t="shared" ref="CN2:CN37" si="9">(AD2*AF2+AO2*AQ2+AZ2*BB2+BK2*BM2+BV2*BX2+CG2*CI2)/CK2</f>
        <v>2</v>
      </c>
      <c r="CO2" s="87" t="str">
        <f>TEXT(CN2,"0.00")</f>
        <v>2.00</v>
      </c>
      <c r="CP2" s="52" t="str">
        <f>IF(AND(CN2&lt;0.8),"Cảnh báo KQHT","Lên lớp")</f>
        <v>Lên lớp</v>
      </c>
      <c r="CQ2" s="127">
        <f>CJ2+BY2+BN2+BC2+AR2+AG2</f>
        <v>17</v>
      </c>
      <c r="CR2" s="86">
        <f>(AA2*AG2+AL2*AR2+AW2*BC2+BH2*BN2+BS2*BY2+CD2*CJ2)/CQ2</f>
        <v>5.8176470588235301</v>
      </c>
      <c r="CS2" s="127" t="str">
        <f>TEXT(CR2,"0.00")</f>
        <v>5.82</v>
      </c>
      <c r="CT2" s="125">
        <f>(AD2*AG2+AO2*AR2+AZ2*BC2+BK2*BN2+BV2*BY2+CG2*CJ2)/CQ2</f>
        <v>2</v>
      </c>
      <c r="CU2" s="127" t="str">
        <f>TEXT(CT2,"0.00")</f>
        <v>2.00</v>
      </c>
      <c r="CV2" s="52" t="str">
        <f>IF(AND(CT2&lt;1.2),"Cảnh báo KQHT","Lên lớp")</f>
        <v>Lên lớp</v>
      </c>
      <c r="CW2" s="198">
        <v>6.8</v>
      </c>
      <c r="CX2" s="127">
        <v>3</v>
      </c>
      <c r="CY2" s="127"/>
      <c r="CZ2" s="199">
        <f>ROUND((CW2*0.4+CX2*0.6),1)</f>
        <v>4.5</v>
      </c>
      <c r="DA2" s="200">
        <f>ROUND(MAX((CW2*0.4+CX2*0.6),(CW2*0.4+CY2*0.6)),1)</f>
        <v>4.5</v>
      </c>
      <c r="DB2" s="29" t="str">
        <f>TEXT(DA2,"0.0")</f>
        <v>4.5</v>
      </c>
      <c r="DC2" s="31" t="str">
        <f>IF(DA2&gt;=8.5,"A",IF(DA2&gt;=8,"B+",IF(DA2&gt;=7,"B",IF(DA2&gt;=6.5,"C+",IF(DA2&gt;=5.5,"C",IF(DA2&gt;=5,"D+",IF(DA2&gt;=4,"D","F")))))))</f>
        <v>D</v>
      </c>
      <c r="DD2" s="29">
        <f>IF(DC2="A",4,IF(DC2="B+",3.5,IF(DC2="B",3,IF(DC2="C+",2.5,IF(DC2="C",2,IF(DC2="D+",1.5,IF(DC2="D",1,0)))))))</f>
        <v>1</v>
      </c>
      <c r="DE2" s="29" t="str">
        <f>TEXT(DD2,"0.0")</f>
        <v>1.0</v>
      </c>
      <c r="DF2" s="201"/>
      <c r="DG2" s="202"/>
      <c r="DH2" s="229">
        <v>7.4</v>
      </c>
      <c r="DI2" s="230">
        <v>6</v>
      </c>
      <c r="DJ2" s="230"/>
      <c r="DK2" s="27">
        <f>ROUND((DH2*0.4+DI2*0.6),1)</f>
        <v>6.6</v>
      </c>
      <c r="DL2" s="28">
        <f>ROUND(MAX((DH2*0.4+DI2*0.6),(DH2*0.4+DJ2*0.6)),1)</f>
        <v>6.6</v>
      </c>
      <c r="DM2" s="30" t="str">
        <f>TEXT(DL2,"0.0")</f>
        <v>6.6</v>
      </c>
      <c r="DN2" s="32" t="str">
        <f>IF(DL2&gt;=8.5,"A",IF(DL2&gt;=8,"B+",IF(DL2&gt;=7,"B",IF(DL2&gt;=6.5,"C+",IF(DL2&gt;=5.5,"C",IF(DL2&gt;=5,"D+",IF(DL2&gt;=4,"D","F")))))))</f>
        <v>C+</v>
      </c>
      <c r="DO2" s="30">
        <f>IF(DN2="A",4,IF(DN2="B+",3.5,IF(DN2="B",3,IF(DN2="C+",2.5,IF(DN2="C",2,IF(DN2="D+",1.5,IF(DN2="D",1,0)))))))</f>
        <v>2.5</v>
      </c>
      <c r="DP2" s="30" t="str">
        <f>TEXT(DO2,"0.0")</f>
        <v>2.5</v>
      </c>
      <c r="DQ2" s="201"/>
      <c r="DR2" s="202"/>
      <c r="DS2" s="204">
        <f t="shared" ref="DS2" si="10">(DA2+DL2)/2</f>
        <v>5.55</v>
      </c>
      <c r="DT2" s="30" t="str">
        <f>TEXT(DS2,"0.0")</f>
        <v>5.6</v>
      </c>
      <c r="DU2" s="32" t="str">
        <f>IF(DS2&gt;=8.5,"A",IF(DS2&gt;=8,"B+",IF(DS2&gt;=7,"B",IF(DS2&gt;=6.5,"C+",IF(DS2&gt;=5.5,"C",IF(DS2&gt;=5,"D+",IF(DS2&gt;=4,"D","F")))))))</f>
        <v>C</v>
      </c>
      <c r="DV2" s="30">
        <f>IF(DU2="A",4,IF(DU2="B+",3.5,IF(DU2="B",3,IF(DU2="C+",2.5,IF(DU2="C",2,IF(DU2="D+",1.5,IF(DU2="D",1,0)))))))</f>
        <v>2</v>
      </c>
      <c r="DW2" s="30" t="str">
        <f>TEXT(DV2,"0.0")</f>
        <v>2.0</v>
      </c>
      <c r="DX2" s="71">
        <v>3</v>
      </c>
      <c r="DY2" s="203">
        <v>3</v>
      </c>
      <c r="DZ2" s="198">
        <v>6.3</v>
      </c>
      <c r="EA2" s="127">
        <v>3</v>
      </c>
      <c r="EB2" s="127"/>
      <c r="EC2" s="199">
        <f>ROUND((DZ2*0.4+EA2*0.6),1)</f>
        <v>4.3</v>
      </c>
      <c r="ED2" s="200">
        <f>ROUND(MAX((DZ2*0.4+EA2*0.6),(DZ2*0.4+EB2*0.6)),1)</f>
        <v>4.3</v>
      </c>
      <c r="EE2" s="29" t="str">
        <f>TEXT(ED2,"0.0")</f>
        <v>4.3</v>
      </c>
      <c r="EF2" s="31" t="str">
        <f>IF(ED2&gt;=8.5,"A",IF(ED2&gt;=8,"B+",IF(ED2&gt;=7,"B",IF(ED2&gt;=6.5,"C+",IF(ED2&gt;=5.5,"C",IF(ED2&gt;=5,"D+",IF(ED2&gt;=4,"D","F")))))))</f>
        <v>D</v>
      </c>
      <c r="EG2" s="29">
        <f>IF(EF2="A",4,IF(EF2="B+",3.5,IF(EF2="B",3,IF(EF2="C+",2.5,IF(EF2="C",2,IF(EF2="D+",1.5,IF(EF2="D",1,0)))))))</f>
        <v>1</v>
      </c>
      <c r="EH2" s="29" t="str">
        <f>TEXT(EG2,"0.0")</f>
        <v>1.0</v>
      </c>
      <c r="EI2" s="201">
        <v>3</v>
      </c>
      <c r="EJ2" s="202">
        <v>3</v>
      </c>
      <c r="EK2" s="198">
        <v>5.6</v>
      </c>
      <c r="EL2" s="127">
        <v>2</v>
      </c>
      <c r="EM2" s="127">
        <v>3</v>
      </c>
      <c r="EN2" s="199">
        <f>ROUND((EK2*0.4+EL2*0.6),1)</f>
        <v>3.4</v>
      </c>
      <c r="EO2" s="200">
        <f>ROUND(MAX((EK2*0.4+EL2*0.6),(EK2*0.4+EM2*0.6)),1)</f>
        <v>4</v>
      </c>
      <c r="EP2" s="29" t="str">
        <f>TEXT(EO2,"0.0")</f>
        <v>4.0</v>
      </c>
      <c r="EQ2" s="31" t="str">
        <f>IF(EO2&gt;=8.5,"A",IF(EO2&gt;=8,"B+",IF(EO2&gt;=7,"B",IF(EO2&gt;=6.5,"C+",IF(EO2&gt;=5.5,"C",IF(EO2&gt;=5,"D+",IF(EO2&gt;=4,"D","F")))))))</f>
        <v>D</v>
      </c>
      <c r="ER2" s="29">
        <f>IF(EQ2="A",4,IF(EQ2="B+",3.5,IF(EQ2="B",3,IF(EQ2="C+",2.5,IF(EQ2="C",2,IF(EQ2="D+",1.5,IF(EQ2="D",1,0)))))))</f>
        <v>1</v>
      </c>
      <c r="ES2" s="29" t="str">
        <f>TEXT(ER2,"0.0")</f>
        <v>1.0</v>
      </c>
      <c r="ET2" s="201">
        <v>3</v>
      </c>
      <c r="EU2" s="202">
        <v>3</v>
      </c>
      <c r="EV2" s="198">
        <v>7</v>
      </c>
      <c r="EW2" s="127">
        <v>5</v>
      </c>
      <c r="EX2" s="127"/>
      <c r="EY2" s="199">
        <f>ROUND((EV2*0.4+EW2*0.6),1)</f>
        <v>5.8</v>
      </c>
      <c r="EZ2" s="200">
        <f>ROUND(MAX((EV2*0.4+EW2*0.6),(EV2*0.4+EX2*0.6)),1)</f>
        <v>5.8</v>
      </c>
      <c r="FA2" s="29" t="str">
        <f>TEXT(EZ2,"0.0")</f>
        <v>5.8</v>
      </c>
      <c r="FB2" s="31" t="str">
        <f>IF(EZ2&gt;=8.5,"A",IF(EZ2&gt;=8,"B+",IF(EZ2&gt;=7,"B",IF(EZ2&gt;=6.5,"C+",IF(EZ2&gt;=5.5,"C",IF(EZ2&gt;=5,"D+",IF(EZ2&gt;=4,"D","F")))))))</f>
        <v>C</v>
      </c>
      <c r="FC2" s="29">
        <f>IF(FB2="A",4,IF(FB2="B+",3.5,IF(FB2="B",3,IF(FB2="C+",2.5,IF(FB2="C",2,IF(FB2="D+",1.5,IF(FB2="D",1,0)))))))</f>
        <v>2</v>
      </c>
      <c r="FD2" s="29" t="str">
        <f>TEXT(FC2,"0.0")</f>
        <v>2.0</v>
      </c>
      <c r="FE2" s="201">
        <v>2</v>
      </c>
      <c r="FF2" s="202">
        <v>2</v>
      </c>
      <c r="FG2" s="212">
        <v>6.7</v>
      </c>
      <c r="FH2" s="213">
        <v>1</v>
      </c>
      <c r="FI2" s="213">
        <v>3</v>
      </c>
      <c r="FJ2" s="199">
        <f>ROUND((FG2*0.4+FH2*0.6),1)</f>
        <v>3.3</v>
      </c>
      <c r="FK2" s="200">
        <f>ROUND(MAX((FG2*0.4+FH2*0.6),(FG2*0.4+FI2*0.6)),1)</f>
        <v>4.5</v>
      </c>
      <c r="FL2" s="29" t="str">
        <f>TEXT(FK2,"0.0")</f>
        <v>4.5</v>
      </c>
      <c r="FM2" s="31" t="str">
        <f>IF(FK2&gt;=8.5,"A",IF(FK2&gt;=8,"B+",IF(FK2&gt;=7,"B",IF(FK2&gt;=6.5,"C+",IF(FK2&gt;=5.5,"C",IF(FK2&gt;=5,"D+",IF(FK2&gt;=4,"D","F")))))))</f>
        <v>D</v>
      </c>
      <c r="FN2" s="29">
        <f>IF(FM2="A",4,IF(FM2="B+",3.5,IF(FM2="B",3,IF(FM2="C+",2.5,IF(FM2="C",2,IF(FM2="D+",1.5,IF(FM2="D",1,0)))))))</f>
        <v>1</v>
      </c>
      <c r="FO2" s="29" t="str">
        <f>TEXT(FN2,"0.0")</f>
        <v>1.0</v>
      </c>
      <c r="FP2" s="201">
        <v>3</v>
      </c>
      <c r="FQ2" s="202">
        <v>3</v>
      </c>
      <c r="FR2" s="198">
        <v>7.7</v>
      </c>
      <c r="FS2" s="127">
        <v>7</v>
      </c>
      <c r="FT2" s="127"/>
      <c r="FU2" s="199">
        <f>ROUND((FR2*0.4+FS2*0.6),1)</f>
        <v>7.3</v>
      </c>
      <c r="FV2" s="200">
        <f>ROUND(MAX((FR2*0.4+FS2*0.6),(FR2*0.4+FT2*0.6)),1)</f>
        <v>7.3</v>
      </c>
      <c r="FW2" s="29" t="str">
        <f>TEXT(FV2,"0.0")</f>
        <v>7.3</v>
      </c>
      <c r="FX2" s="31" t="str">
        <f>IF(FV2&gt;=8.5,"A",IF(FV2&gt;=8,"B+",IF(FV2&gt;=7,"B",IF(FV2&gt;=6.5,"C+",IF(FV2&gt;=5.5,"C",IF(FV2&gt;=5,"D+",IF(FV2&gt;=4,"D","F")))))))</f>
        <v>B</v>
      </c>
      <c r="FY2" s="29">
        <f>IF(FX2="A",4,IF(FX2="B+",3.5,IF(FX2="B",3,IF(FX2="C+",2.5,IF(FX2="C",2,IF(FX2="D+",1.5,IF(FX2="D",1,0)))))))</f>
        <v>3</v>
      </c>
      <c r="FZ2" s="29" t="str">
        <f>TEXT(FY2,"0.0")</f>
        <v>3.0</v>
      </c>
      <c r="GA2" s="201">
        <v>2</v>
      </c>
      <c r="GB2" s="202">
        <v>2</v>
      </c>
      <c r="GC2" s="198">
        <v>6.3</v>
      </c>
      <c r="GD2" s="127">
        <v>2</v>
      </c>
      <c r="GE2" s="127">
        <v>5</v>
      </c>
      <c r="GF2" s="199">
        <f>ROUND((GC2*0.4+GD2*0.6),1)</f>
        <v>3.7</v>
      </c>
      <c r="GG2" s="200">
        <f>ROUND(MAX((GC2*0.4+GD2*0.6),(GC2*0.4+GE2*0.6)),1)</f>
        <v>5.5</v>
      </c>
      <c r="GH2" s="29" t="str">
        <f>TEXT(GG2,"0.0")</f>
        <v>5.5</v>
      </c>
      <c r="GI2" s="31" t="str">
        <f>IF(GG2&gt;=8.5,"A",IF(GG2&gt;=8,"B+",IF(GG2&gt;=7,"B",IF(GG2&gt;=6.5,"C+",IF(GG2&gt;=5.5,"C",IF(GG2&gt;=5,"D+",IF(GG2&gt;=4,"D","F")))))))</f>
        <v>C</v>
      </c>
      <c r="GJ2" s="29">
        <f>IF(GI2="A",4,IF(GI2="B+",3.5,IF(GI2="B",3,IF(GI2="C+",2.5,IF(GI2="C",2,IF(GI2="D+",1.5,IF(GI2="D",1,0)))))))</f>
        <v>2</v>
      </c>
      <c r="GK2" s="29" t="str">
        <f>TEXT(GJ2,"0.0")</f>
        <v>2.0</v>
      </c>
      <c r="GL2" s="201">
        <v>2</v>
      </c>
      <c r="GM2" s="202">
        <v>2</v>
      </c>
      <c r="GN2" s="198">
        <v>5</v>
      </c>
      <c r="GO2" s="127">
        <v>4</v>
      </c>
      <c r="GP2" s="127"/>
      <c r="GQ2" s="199">
        <f>ROUND((GN2*0.4+GO2*0.6),1)</f>
        <v>4.4000000000000004</v>
      </c>
      <c r="GR2" s="200">
        <f>ROUND(MAX((GN2*0.4+GO2*0.6),(GN2*0.4+GP2*0.6)),1)</f>
        <v>4.4000000000000004</v>
      </c>
      <c r="GS2" s="29" t="str">
        <f>TEXT(GR2,"0.0")</f>
        <v>4.4</v>
      </c>
      <c r="GT2" s="31" t="str">
        <f>IF(GR2&gt;=8.5,"A",IF(GR2&gt;=8,"B+",IF(GR2&gt;=7,"B",IF(GR2&gt;=6.5,"C+",IF(GR2&gt;=5.5,"C",IF(GR2&gt;=5,"D+",IF(GR2&gt;=4,"D","F")))))))</f>
        <v>D</v>
      </c>
      <c r="GU2" s="29">
        <f>IF(GT2="A",4,IF(GT2="B+",3.5,IF(GT2="B",3,IF(GT2="C+",2.5,IF(GT2="C",2,IF(GT2="D+",1.5,IF(GT2="D",1,0)))))))</f>
        <v>1</v>
      </c>
      <c r="GV2" s="29" t="str">
        <f>TEXT(GU2,"0.0")</f>
        <v>1.0</v>
      </c>
      <c r="GW2" s="201">
        <v>2</v>
      </c>
      <c r="GX2" s="202">
        <v>2</v>
      </c>
      <c r="GY2" s="85">
        <f>DX2+EI2+FE2+ET2+FP2+GA2+GL2+GW2</f>
        <v>20</v>
      </c>
      <c r="GZ2" s="86">
        <f>(DS2*DX2+ED2*EI2+EZ2*FE2+EO2*ET2+FK2*FP2+FV2*GA2+GG2*GL2+GR2*GW2)/GY2</f>
        <v>5.0525000000000002</v>
      </c>
      <c r="HA2" s="124" t="str">
        <f>TEXT(GZ2,"0.00")</f>
        <v>5.05</v>
      </c>
      <c r="HB2" s="86">
        <f>(DV2*DX2+EG2*EI2+FC2*FE2+ER2*ET2+FN2*FP2+FY2*GA2+GJ2*GL2+GU2*GW2)/GY2</f>
        <v>1.55</v>
      </c>
      <c r="HC2" s="124" t="str">
        <f>TEXT(HB2,"0.00")</f>
        <v>1.55</v>
      </c>
      <c r="HD2" s="52" t="str">
        <f>IF(AND(HB2&lt;1),"Cảnh báo KQHT","Lên lớp")</f>
        <v>Lên lớp</v>
      </c>
      <c r="HE2" s="127">
        <f>DY2+EJ2+GX2+GM2+GB2+FQ2+EU2+FF2</f>
        <v>20</v>
      </c>
      <c r="HF2" s="86">
        <f>(DS2*DY2+ED2*EJ2+EZ2*FF2+EO2*EU2+FK2*FQ2+FV2*GB2+GG2*GM2+GR2*GX2)/HE2</f>
        <v>5.0525000000000002</v>
      </c>
      <c r="HG2" s="127" t="str">
        <f>TEXT(HF2,"0.00")</f>
        <v>5.05</v>
      </c>
      <c r="HH2" s="125">
        <f>(DV2*DY2+EG2*EJ2+FC2*FF2+ER2*EU2+FN2*FQ2+FY2*GB2+GJ2*GM2+GU2*GX2)/HE2</f>
        <v>1.55</v>
      </c>
      <c r="HI2" s="127" t="str">
        <f>TEXT(HH2,"0.00")</f>
        <v>1.55</v>
      </c>
      <c r="HJ2" s="224">
        <f>GY2+CK2</f>
        <v>37</v>
      </c>
      <c r="HK2" s="225">
        <f>HE2+CQ2</f>
        <v>37</v>
      </c>
      <c r="HL2" s="226">
        <f t="shared" ref="HL2:HL31" si="11">(HF2*HE2+CR2*CQ2)/HK2</f>
        <v>5.4040540540540549</v>
      </c>
      <c r="HM2" s="127" t="str">
        <f>TEXT(HL2,"0.00")</f>
        <v>5.40</v>
      </c>
      <c r="HN2" s="226">
        <f t="shared" ref="HN2:HN31" si="12">(HH2*HE2+CT2*CQ2)/HK2</f>
        <v>1.7567567567567568</v>
      </c>
      <c r="HO2" s="127" t="str">
        <f>TEXT(HN2,"0.00")</f>
        <v>1.76</v>
      </c>
      <c r="HP2" s="52" t="str">
        <f>IF(AND(HN2&lt;1.2),"Cảnh báo KQHT","Lên lớp")</f>
        <v>Lên lớp</v>
      </c>
      <c r="HQ2" s="58" t="s">
        <v>986</v>
      </c>
      <c r="HR2" s="21">
        <v>6</v>
      </c>
      <c r="HS2" s="24">
        <v>5</v>
      </c>
      <c r="HT2" s="25"/>
      <c r="HU2" s="27">
        <f>ROUND((HR2*0.4+HS2*0.6),1)</f>
        <v>5.4</v>
      </c>
      <c r="HV2" s="282">
        <f>ROUND(MAX((HR2*0.4+HS2*0.6),(HR2*0.4+HT2*0.6)),1)</f>
        <v>5.4</v>
      </c>
      <c r="HW2" s="26" t="str">
        <f>TEXT(HV2,"0.0")</f>
        <v>5.4</v>
      </c>
      <c r="HX2" s="283" t="str">
        <f>IF(HV2&gt;=8.5,"A",IF(HV2&gt;=8,"B+",IF(HV2&gt;=7,"B",IF(HV2&gt;=6.5,"C+",IF(HV2&gt;=5.5,"C",IF(HV2&gt;=5,"D+",IF(HV2&gt;=4,"D","F")))))))</f>
        <v>D+</v>
      </c>
      <c r="HY2" s="281">
        <f>IF(HX2="A",4,IF(HX2="B+",3.5,IF(HX2="B",3,IF(HX2="C+",2.5,IF(HX2="C",2,IF(HX2="D+",1.5,IF(HX2="D",1,0)))))))</f>
        <v>1.5</v>
      </c>
      <c r="HZ2" s="44" t="str">
        <f>TEXT(HY2,"0.0")</f>
        <v>1.5</v>
      </c>
      <c r="IA2" s="64">
        <v>3</v>
      </c>
      <c r="IB2" s="68">
        <v>3</v>
      </c>
      <c r="IC2" s="21">
        <v>8.6999999999999993</v>
      </c>
      <c r="ID2" s="24">
        <v>4</v>
      </c>
      <c r="IE2" s="25"/>
      <c r="IF2" s="27">
        <f>ROUND((IC2*0.4+ID2*0.6),1)</f>
        <v>5.9</v>
      </c>
      <c r="IG2" s="282">
        <f>ROUND(MAX((IC2*0.4+ID2*0.6),(IC2*0.4+IE2*0.6)),1)</f>
        <v>5.9</v>
      </c>
      <c r="IH2" s="26" t="str">
        <f>TEXT(IG2,"0.0")</f>
        <v>5.9</v>
      </c>
      <c r="II2" s="283" t="str">
        <f>IF(IG2&gt;=8.5,"A",IF(IG2&gt;=8,"B+",IF(IG2&gt;=7,"B",IF(IG2&gt;=6.5,"C+",IF(IG2&gt;=5.5,"C",IF(IG2&gt;=5,"D+",IF(IG2&gt;=4,"D","F")))))))</f>
        <v>C</v>
      </c>
      <c r="IJ2" s="281">
        <f>IF(II2="A",4,IF(II2="B+",3.5,IF(II2="B",3,IF(II2="C+",2.5,IF(II2="C",2,IF(II2="D+",1.5,IF(II2="D",1,0)))))))</f>
        <v>2</v>
      </c>
      <c r="IK2" s="44" t="str">
        <f>TEXT(IJ2,"0.0")</f>
        <v>2.0</v>
      </c>
      <c r="IL2" s="64">
        <v>1</v>
      </c>
      <c r="IM2" s="68">
        <v>1</v>
      </c>
      <c r="IN2" s="98">
        <v>5</v>
      </c>
      <c r="IO2" s="99">
        <v>3</v>
      </c>
      <c r="IP2" s="187">
        <v>7</v>
      </c>
      <c r="IQ2" s="27">
        <f>ROUND((IN2*0.4+IO2*0.6),1)</f>
        <v>3.8</v>
      </c>
      <c r="IR2" s="28">
        <f>ROUND(MAX((IN2*0.4+IO2*0.6),(IN2*0.4+IP2*0.6)),1)</f>
        <v>6.2</v>
      </c>
      <c r="IS2" s="26" t="str">
        <f>TEXT(IR2,"0.0")</f>
        <v>6.2</v>
      </c>
      <c r="IT2" s="32" t="str">
        <f>IF(IR2&gt;=8.5,"A",IF(IR2&gt;=8,"B+",IF(IR2&gt;=7,"B",IF(IR2&gt;=6.5,"C+",IF(IR2&gt;=5.5,"C",IF(IR2&gt;=5,"D+",IF(IR2&gt;=4,"D","F")))))))</f>
        <v>C</v>
      </c>
      <c r="IU2" s="30">
        <f>IF(IT2="A",4,IF(IT2="B+",3.5,IF(IT2="B",3,IF(IT2="C+",2.5,IF(IT2="C",2,IF(IT2="D+",1.5,IF(IT2="D",1,0)))))))</f>
        <v>2</v>
      </c>
      <c r="IV2" s="37" t="str">
        <f>TEXT(IU2,"0.0")</f>
        <v>2.0</v>
      </c>
      <c r="IW2" s="64">
        <v>2</v>
      </c>
      <c r="IX2" s="68">
        <v>2</v>
      </c>
      <c r="IY2" s="21">
        <v>5.8</v>
      </c>
      <c r="IZ2" s="24">
        <v>8</v>
      </c>
      <c r="JA2" s="25"/>
      <c r="JB2" s="19">
        <f>ROUND((IY2*0.4+IZ2*0.6),1)</f>
        <v>7.1</v>
      </c>
      <c r="JC2" s="26">
        <f>ROUND(MAX((IY2*0.4+IZ2*0.6),(IY2*0.4+JA2*0.6)),1)</f>
        <v>7.1</v>
      </c>
      <c r="JD2" s="26" t="str">
        <f>TEXT(JC2,"0.0")</f>
        <v>7.1</v>
      </c>
      <c r="JE2" s="32" t="str">
        <f>IF(JC2&gt;=8.5,"A",IF(JC2&gt;=8,"B+",IF(JC2&gt;=7,"B",IF(JC2&gt;=6.5,"C+",IF(JC2&gt;=5.5,"C",IF(JC2&gt;=5,"D+",IF(JC2&gt;=4,"D","F")))))))</f>
        <v>B</v>
      </c>
      <c r="JF2" s="30">
        <f>IF(JE2="A",4,IF(JE2="B+",3.5,IF(JE2="B",3,IF(JE2="C+",2.5,IF(JE2="C",2,IF(JE2="D+",1.5,IF(JE2="D",1,0)))))))</f>
        <v>3</v>
      </c>
      <c r="JG2" s="37" t="str">
        <f>TEXT(JF2,"0.0")</f>
        <v>3.0</v>
      </c>
      <c r="JH2" s="64">
        <v>2</v>
      </c>
      <c r="JI2" s="68">
        <v>2</v>
      </c>
      <c r="JJ2" s="98">
        <v>5.9</v>
      </c>
      <c r="JK2" s="99">
        <v>4</v>
      </c>
      <c r="JL2" s="187"/>
      <c r="JM2" s="19">
        <f>ROUND((JJ2*0.4+JK2*0.6),1)</f>
        <v>4.8</v>
      </c>
      <c r="JN2" s="26">
        <f>ROUND(MAX((JJ2*0.4+JK2*0.6),(JJ2*0.4+JL2*0.6)),1)</f>
        <v>4.8</v>
      </c>
      <c r="JO2" s="26" t="str">
        <f>TEXT(JN2,"0.0")</f>
        <v>4.8</v>
      </c>
      <c r="JP2" s="32" t="str">
        <f>IF(JN2&gt;=8.5,"A",IF(JN2&gt;=8,"B+",IF(JN2&gt;=7,"B",IF(JN2&gt;=6.5,"C+",IF(JN2&gt;=5.5,"C",IF(JN2&gt;=5,"D+",IF(JN2&gt;=4,"D","F")))))))</f>
        <v>D</v>
      </c>
      <c r="JQ2" s="30">
        <f>IF(JP2="A",4,IF(JP2="B+",3.5,IF(JP2="B",3,IF(JP2="C+",2.5,IF(JP2="C",2,IF(JP2="D+",1.5,IF(JP2="D",1,0)))))))</f>
        <v>1</v>
      </c>
      <c r="JR2" s="37" t="str">
        <f>TEXT(JQ2,"0.0")</f>
        <v>1.0</v>
      </c>
      <c r="JS2" s="64">
        <v>1</v>
      </c>
      <c r="JT2" s="68">
        <v>1</v>
      </c>
      <c r="JU2" s="98">
        <v>6.3</v>
      </c>
      <c r="JV2" s="99">
        <v>8</v>
      </c>
      <c r="JW2" s="187"/>
      <c r="JX2" s="19">
        <f t="shared" ref="JX2:JX37" si="13">ROUND((JU2*0.4+JV2*0.6),1)</f>
        <v>7.3</v>
      </c>
      <c r="JY2" s="26">
        <f t="shared" ref="JY2:JY37" si="14">ROUND(MAX((JU2*0.4+JV2*0.6),(JU2*0.4+JW2*0.6)),1)</f>
        <v>7.3</v>
      </c>
      <c r="JZ2" s="26" t="str">
        <f>TEXT(JY2,"0.0")</f>
        <v>7.3</v>
      </c>
      <c r="KA2" s="32" t="str">
        <f t="shared" ref="KA2:KA37" si="15">IF(JY2&gt;=8.5,"A",IF(JY2&gt;=8,"B+",IF(JY2&gt;=7,"B",IF(JY2&gt;=6.5,"C+",IF(JY2&gt;=5.5,"C",IF(JY2&gt;=5,"D+",IF(JY2&gt;=4,"D","F")))))))</f>
        <v>B</v>
      </c>
      <c r="KB2" s="30">
        <f t="shared" ref="KB2:KB37" si="16">IF(KA2="A",4,IF(KA2="B+",3.5,IF(KA2="B",3,IF(KA2="C+",2.5,IF(KA2="C",2,IF(KA2="D+",1.5,IF(KA2="D",1,0)))))))</f>
        <v>3</v>
      </c>
      <c r="KC2" s="37" t="str">
        <f t="shared" ref="KC2:KC37" si="17">TEXT(KB2,"0.0")</f>
        <v>3.0</v>
      </c>
      <c r="KD2" s="64">
        <v>2</v>
      </c>
      <c r="KE2" s="68">
        <v>2</v>
      </c>
      <c r="KF2" s="98">
        <v>6.6</v>
      </c>
      <c r="KG2" s="99">
        <v>2</v>
      </c>
      <c r="KH2" s="187">
        <v>7</v>
      </c>
      <c r="KI2" s="19">
        <f t="shared" ref="KI2:KI28" si="18">ROUND((KF2*0.4+KG2*0.6),1)</f>
        <v>3.8</v>
      </c>
      <c r="KJ2" s="26">
        <f t="shared" ref="KJ2:KJ28" si="19">ROUND(MAX((KF2*0.4+KG2*0.6),(KF2*0.4+KH2*0.6)),1)</f>
        <v>6.8</v>
      </c>
      <c r="KK2" s="26" t="str">
        <f>TEXT(KJ2,"0.0")</f>
        <v>6.8</v>
      </c>
      <c r="KL2" s="32" t="str">
        <f t="shared" ref="KL2:KL28" si="20">IF(KJ2&gt;=8.5,"A",IF(KJ2&gt;=8,"B+",IF(KJ2&gt;=7,"B",IF(KJ2&gt;=6.5,"C+",IF(KJ2&gt;=5.5,"C",IF(KJ2&gt;=5,"D+",IF(KJ2&gt;=4,"D","F")))))))</f>
        <v>C+</v>
      </c>
      <c r="KM2" s="30">
        <f t="shared" ref="KM2:KM28" si="21">IF(KL2="A",4,IF(KL2="B+",3.5,IF(KL2="B",3,IF(KL2="C+",2.5,IF(KL2="C",2,IF(KL2="D+",1.5,IF(KL2="D",1,0)))))))</f>
        <v>2.5</v>
      </c>
      <c r="KN2" s="37" t="str">
        <f t="shared" ref="KN2:KN28" si="22">TEXT(KM2,"0.0")</f>
        <v>2.5</v>
      </c>
      <c r="KO2" s="64">
        <v>2</v>
      </c>
      <c r="KP2" s="68">
        <v>2</v>
      </c>
      <c r="KQ2" s="98">
        <v>5.8</v>
      </c>
      <c r="KR2" s="99">
        <v>0</v>
      </c>
      <c r="KS2" s="187">
        <v>7</v>
      </c>
      <c r="KT2" s="19">
        <f t="shared" ref="KT2:KT28" si="23">ROUND((KQ2*0.4+KR2*0.6),1)</f>
        <v>2.2999999999999998</v>
      </c>
      <c r="KU2" s="26">
        <f t="shared" ref="KU2:KU28" si="24">ROUND(MAX((KQ2*0.4+KR2*0.6),(KQ2*0.4+KS2*0.6)),1)</f>
        <v>6.5</v>
      </c>
      <c r="KV2" s="26" t="str">
        <f>TEXT(KU2,"0.0")</f>
        <v>6.5</v>
      </c>
      <c r="KW2" s="32" t="str">
        <f>IF(KU2&gt;=8.5,"A",IF(KU2&gt;=8,"B+",IF(KU2&gt;=7,"B",IF(KU2&gt;=6.5,"C+",IF(KU2&gt;=5.5,"C",IF(KU2&gt;=5,"D+",IF(KU2&gt;=4,"D","F")))))))</f>
        <v>C+</v>
      </c>
      <c r="KX2" s="30">
        <f t="shared" ref="KX2:KX28" si="25">IF(KW2="A",4,IF(KW2="B+",3.5,IF(KW2="B",3,IF(KW2="C+",2.5,IF(KW2="C",2,IF(KW2="D+",1.5,IF(KW2="D",1,0)))))))</f>
        <v>2.5</v>
      </c>
      <c r="KY2" s="37" t="str">
        <f t="shared" ref="KY2:KY28" si="26">TEXT(KX2,"0.0")</f>
        <v>2.5</v>
      </c>
      <c r="KZ2" s="64">
        <v>2</v>
      </c>
      <c r="LA2" s="68">
        <v>2</v>
      </c>
      <c r="LB2" s="20">
        <v>7.4</v>
      </c>
      <c r="LC2" s="22">
        <v>8</v>
      </c>
      <c r="LD2" s="23"/>
      <c r="LE2" s="19">
        <f>ROUND((LB2*0.4+LC2*0.6),1)</f>
        <v>7.8</v>
      </c>
      <c r="LF2" s="26">
        <f>ROUND(MAX((LB2*0.4+LC2*0.6),(LB2*0.4+LD2*0.6)),1)</f>
        <v>7.8</v>
      </c>
      <c r="LG2" s="26" t="str">
        <f>TEXT(LF2,"0.0")</f>
        <v>7.8</v>
      </c>
      <c r="LH2" s="31" t="str">
        <f>IF(LF2&gt;=8.5,"A",IF(LF2&gt;=8,"B+",IF(LF2&gt;=7,"B",IF(LF2&gt;=6.5,"C+",IF(LF2&gt;=5.5,"C",IF(LF2&gt;=5,"D+",IF(LF2&gt;=4,"D","F")))))))</f>
        <v>B</v>
      </c>
      <c r="LI2" s="30">
        <f>IF(LH2="A",4,IF(LH2="B+",3.5,IF(LH2="B",3,IF(LH2="C+",2.5,IF(LH2="C",2,IF(LH2="D+",1.5,IF(LH2="D",1,0)))))))</f>
        <v>3</v>
      </c>
      <c r="LJ2" s="37" t="str">
        <f>TEXT(LI2,"0.0")</f>
        <v>3.0</v>
      </c>
      <c r="LK2" s="62">
        <v>3</v>
      </c>
      <c r="LL2" s="279">
        <v>3</v>
      </c>
      <c r="LM2" s="85">
        <f>IA2+IL2+IW2+JS2+JH2+KD2+KO2+KZ2+LK2</f>
        <v>18</v>
      </c>
      <c r="LN2" s="86">
        <f>(HV2*IA2+IG2*IL2+IR2*IW2+JN2*JS2+JC2*JH2+JY2*KD2+KJ2*KO2+KU2*KZ2+LF2*LK2)/LM2</f>
        <v>6.5611111111111109</v>
      </c>
      <c r="LO2" s="124" t="str">
        <f>TEXT(LN2,"0.00")</f>
        <v>6.56</v>
      </c>
      <c r="LP2" s="86">
        <f>(HY2*IA2+IJ2*IL2+IU2*IW2+JQ2*JS2+JF2*JH2+KB2*KD2+KM2*KO2+KX2*KZ2+LI2*LK2)/LM2</f>
        <v>2.3611111111111112</v>
      </c>
      <c r="LQ2" s="124" t="str">
        <f>TEXT(LP2,"0.00")</f>
        <v>2.36</v>
      </c>
      <c r="LR2" s="330" t="str">
        <f>IF(AND(LP2&lt;1),"Cảnh báo KQHT","Lên lớp")</f>
        <v>Lên lớp</v>
      </c>
      <c r="LS2" s="331">
        <f>IB2+IM2+IX2+JI2+JT2+KE2+KP2+LA2+LL2</f>
        <v>18</v>
      </c>
      <c r="LT2" s="332">
        <f>(HV2*IB2+IG2*IM2+IR2*IX2+JC2*JI2+JN2*JT2+JY2*KE2+KJ2*KP2+KV2*LA2+LF2*LL2)/LS2</f>
        <v>6.5611111111111109</v>
      </c>
      <c r="LU2" s="332">
        <f>(HY2*IB2+IJ2*IM2+IV2*IX2+JF2*JI2+JQ2*JT2+KB2*KE2+KM2*KP2+KX2*LA2+LI2*LL2)/LS2</f>
        <v>2.3611111111111112</v>
      </c>
      <c r="LV2" s="334">
        <f>HJ2+LM2</f>
        <v>55</v>
      </c>
      <c r="LW2" s="335">
        <f>HK2+LS2</f>
        <v>55</v>
      </c>
      <c r="LX2" s="336">
        <f>(HL2*HK2+LT2*LS2)/LW2</f>
        <v>5.782727272727274</v>
      </c>
      <c r="LY2" s="337">
        <f>(HK2*HN2+LU2*LS2)/LW2</f>
        <v>1.9545454545454546</v>
      </c>
      <c r="LZ2" s="336" t="str">
        <f>TEXT(LY2,"0.00")</f>
        <v>1.95</v>
      </c>
      <c r="MA2" s="330" t="str">
        <f>IF(AND(LY2&lt;1.4),"Cảnh báo KQHT","Lên lớp")</f>
        <v>Lên lớp</v>
      </c>
    </row>
    <row r="3" spans="1:339" s="233" customFormat="1" ht="18">
      <c r="A3" s="10">
        <v>2</v>
      </c>
      <c r="B3" s="76" t="s">
        <v>222</v>
      </c>
      <c r="C3" s="77" t="s">
        <v>226</v>
      </c>
      <c r="D3" s="78" t="s">
        <v>145</v>
      </c>
      <c r="E3" s="79" t="s">
        <v>227</v>
      </c>
      <c r="F3" s="51"/>
      <c r="G3" s="50" t="s">
        <v>554</v>
      </c>
      <c r="H3" s="50" t="s">
        <v>17</v>
      </c>
      <c r="I3" s="82" t="s">
        <v>540</v>
      </c>
      <c r="J3" s="82" t="s">
        <v>775</v>
      </c>
      <c r="K3" s="12">
        <v>7</v>
      </c>
      <c r="L3" s="28" t="str">
        <f t="shared" ref="L3:L37" si="27">TEXT(K3,"0.0")</f>
        <v>7.0</v>
      </c>
      <c r="M3" s="32" t="str">
        <f t="shared" ref="M3" si="28">IF(K3&gt;=8.5,"A",IF(K3&gt;=8,"B+",IF(K3&gt;=7,"B",IF(K3&gt;=6.5,"C+",IF(K3&gt;=5.5,"C",IF(K3&gt;=5,"D+",IF(K3&gt;=4,"D","F")))))))</f>
        <v>B</v>
      </c>
      <c r="N3" s="39">
        <f t="shared" ref="N3" si="29">IF(M3="A",4,IF(M3="B+",3.5,IF(M3="B",3,IF(M3="C+",2.5,IF(M3="C",2,IF(M3="D+",1.5,IF(M3="D",1,0)))))))</f>
        <v>3</v>
      </c>
      <c r="O3" s="37" t="str">
        <f t="shared" ref="O3:O37" si="30">TEXT(N3,"0.0")</f>
        <v>3.0</v>
      </c>
      <c r="P3" s="11">
        <v>2</v>
      </c>
      <c r="Q3" s="16">
        <v>7</v>
      </c>
      <c r="R3" s="28" t="str">
        <f t="shared" ref="R3:R37" si="31">TEXT(Q3,"0.0")</f>
        <v>7.0</v>
      </c>
      <c r="S3" s="32" t="str">
        <f t="shared" ref="S3" si="32">IF(Q3&gt;=8.5,"A",IF(Q3&gt;=8,"B+",IF(Q3&gt;=7,"B",IF(Q3&gt;=6.5,"C+",IF(Q3&gt;=5.5,"C",IF(Q3&gt;=5,"D+",IF(Q3&gt;=4,"D","F")))))))</f>
        <v>B</v>
      </c>
      <c r="T3" s="39">
        <f t="shared" ref="T3" si="33">IF(S3="A",4,IF(S3="B+",3.5,IF(S3="B",3,IF(S3="C+",2.5,IF(S3="C",2,IF(S3="D+",1.5,IF(S3="D",1,0)))))))</f>
        <v>3</v>
      </c>
      <c r="U3" s="37" t="str">
        <f t="shared" ref="U3:U37" si="34">TEXT(T3,"0.0")</f>
        <v>3.0</v>
      </c>
      <c r="V3" s="11">
        <v>3</v>
      </c>
      <c r="W3" s="21">
        <v>7.3</v>
      </c>
      <c r="X3" s="24">
        <v>6</v>
      </c>
      <c r="Y3" s="25"/>
      <c r="Z3" s="27">
        <f t="shared" si="0"/>
        <v>6.5</v>
      </c>
      <c r="AA3" s="28">
        <f t="shared" si="1"/>
        <v>6.5</v>
      </c>
      <c r="AB3" s="28" t="str">
        <f t="shared" ref="AB3:AB37" si="35">TEXT(AA3,"0.0")</f>
        <v>6.5</v>
      </c>
      <c r="AC3" s="32" t="str">
        <f t="shared" si="2"/>
        <v>C+</v>
      </c>
      <c r="AD3" s="30">
        <f t="shared" si="3"/>
        <v>2.5</v>
      </c>
      <c r="AE3" s="37" t="str">
        <f t="shared" ref="AE3:AE37" si="36">TEXT(AD3,"0.0")</f>
        <v>2.5</v>
      </c>
      <c r="AF3" s="64">
        <v>4</v>
      </c>
      <c r="AG3" s="68">
        <v>4</v>
      </c>
      <c r="AH3" s="21">
        <v>7.3</v>
      </c>
      <c r="AI3" s="24">
        <v>8</v>
      </c>
      <c r="AJ3" s="25"/>
      <c r="AK3" s="27">
        <f t="shared" ref="AK3:AK37" si="37">ROUND((AH3*0.4+AI3*0.6),1)</f>
        <v>7.7</v>
      </c>
      <c r="AL3" s="28">
        <f t="shared" ref="AL3:AL37" si="38">ROUND(MAX((AH3*0.4+AI3*0.6),(AH3*0.4+AJ3*0.6)),1)</f>
        <v>7.7</v>
      </c>
      <c r="AM3" s="28" t="str">
        <f t="shared" ref="AM3:AM37" si="39">TEXT(AL3,"0.0")</f>
        <v>7.7</v>
      </c>
      <c r="AN3" s="32" t="str">
        <f t="shared" ref="AN3" si="40">IF(AL3&gt;=8.5,"A",IF(AL3&gt;=8,"B+",IF(AL3&gt;=7,"B",IF(AL3&gt;=6.5,"C+",IF(AL3&gt;=5.5,"C",IF(AL3&gt;=5,"D+",IF(AL3&gt;=4,"D","F")))))))</f>
        <v>B</v>
      </c>
      <c r="AO3" s="30">
        <f t="shared" ref="AO3" si="41">IF(AN3="A",4,IF(AN3="B+",3.5,IF(AN3="B",3,IF(AN3="C+",2.5,IF(AN3="C",2,IF(AN3="D+",1.5,IF(AN3="D",1,0)))))))</f>
        <v>3</v>
      </c>
      <c r="AP3" s="37" t="str">
        <f t="shared" ref="AP3:AP37" si="42">TEXT(AO3,"0.0")</f>
        <v>3.0</v>
      </c>
      <c r="AQ3" s="71">
        <v>2</v>
      </c>
      <c r="AR3" s="73">
        <v>2</v>
      </c>
      <c r="AS3" s="21">
        <v>5.2</v>
      </c>
      <c r="AT3" s="24">
        <v>2</v>
      </c>
      <c r="AU3" s="25">
        <v>4</v>
      </c>
      <c r="AV3" s="27">
        <f t="shared" ref="AV3:AV37" si="43">ROUND((AS3*0.4+AT3*0.6),1)</f>
        <v>3.3</v>
      </c>
      <c r="AW3" s="28">
        <f t="shared" ref="AW3:AW37" si="44">ROUND(MAX((AS3*0.4+AT3*0.6),(AS3*0.4+AU3*0.6)),1)</f>
        <v>4.5</v>
      </c>
      <c r="AX3" s="28" t="str">
        <f t="shared" ref="AX3:AX37" si="45">TEXT(AW3,"0.0")</f>
        <v>4.5</v>
      </c>
      <c r="AY3" s="32" t="str">
        <f t="shared" ref="AY3:AY37" si="46">IF(AW3&gt;=8.5,"A",IF(AW3&gt;=8,"B+",IF(AW3&gt;=7,"B",IF(AW3&gt;=6.5,"C+",IF(AW3&gt;=5.5,"C",IF(AW3&gt;=5,"D+",IF(AW3&gt;=4,"D","F")))))))</f>
        <v>D</v>
      </c>
      <c r="AZ3" s="30">
        <f t="shared" ref="AZ3" si="47">IF(AY3="A",4,IF(AY3="B+",3.5,IF(AY3="B",3,IF(AY3="C+",2.5,IF(AY3="C",2,IF(AY3="D+",1.5,IF(AY3="D",1,0)))))))</f>
        <v>1</v>
      </c>
      <c r="BA3" s="37" t="str">
        <f t="shared" ref="BA3:BA37" si="48">TEXT(AZ3,"0.0")</f>
        <v>1.0</v>
      </c>
      <c r="BB3" s="64">
        <v>3</v>
      </c>
      <c r="BC3" s="68">
        <v>3</v>
      </c>
      <c r="BD3" s="21">
        <v>8.1999999999999993</v>
      </c>
      <c r="BE3" s="24">
        <v>7</v>
      </c>
      <c r="BF3" s="25"/>
      <c r="BG3" s="27">
        <f>ROUND((BD3*0.4+BE3*0.6),1)</f>
        <v>7.5</v>
      </c>
      <c r="BH3" s="28">
        <f>ROUND(MAX((BD3*0.4+BE3*0.6),(BD3*0.4+BF3*0.6)),1)</f>
        <v>7.5</v>
      </c>
      <c r="BI3" s="28" t="str">
        <f t="shared" ref="BI3:BI37" si="49">TEXT(BH3,"0.0")</f>
        <v>7.5</v>
      </c>
      <c r="BJ3" s="32" t="str">
        <f t="shared" ref="BJ3" si="50">IF(BH3&gt;=8.5,"A",IF(BH3&gt;=8,"B+",IF(BH3&gt;=7,"B",IF(BH3&gt;=6.5,"C+",IF(BH3&gt;=5.5,"C",IF(BH3&gt;=5,"D+",IF(BH3&gt;=4,"D","F")))))))</f>
        <v>B</v>
      </c>
      <c r="BK3" s="30">
        <f t="shared" ref="BK3" si="51">IF(BJ3="A",4,IF(BJ3="B+",3.5,IF(BJ3="B",3,IF(BJ3="C+",2.5,IF(BJ3="C",2,IF(BJ3="D+",1.5,IF(BJ3="D",1,0)))))))</f>
        <v>3</v>
      </c>
      <c r="BL3" s="37" t="str">
        <f t="shared" ref="BL3:BL37" si="52">TEXT(BK3,"0.0")</f>
        <v>3.0</v>
      </c>
      <c r="BM3" s="64">
        <v>3</v>
      </c>
      <c r="BN3" s="68">
        <v>3</v>
      </c>
      <c r="BO3" s="21">
        <v>6</v>
      </c>
      <c r="BP3" s="24">
        <v>7</v>
      </c>
      <c r="BQ3" s="25"/>
      <c r="BR3" s="27">
        <f t="shared" si="4"/>
        <v>6.6</v>
      </c>
      <c r="BS3" s="28">
        <f t="shared" si="5"/>
        <v>6.6</v>
      </c>
      <c r="BT3" s="28" t="str">
        <f t="shared" ref="BT3:BT37" si="53">TEXT(BS3,"0.0")</f>
        <v>6.6</v>
      </c>
      <c r="BU3" s="32" t="str">
        <f t="shared" si="6"/>
        <v>C+</v>
      </c>
      <c r="BV3" s="66">
        <f t="shared" si="7"/>
        <v>2.5</v>
      </c>
      <c r="BW3" s="37" t="str">
        <f t="shared" ref="BW3:BW37" si="54">TEXT(BV3,"0.0")</f>
        <v>2.5</v>
      </c>
      <c r="BX3" s="64">
        <v>2</v>
      </c>
      <c r="BY3" s="75">
        <v>2</v>
      </c>
      <c r="BZ3" s="21">
        <v>6.2</v>
      </c>
      <c r="CA3" s="24">
        <v>7</v>
      </c>
      <c r="CB3" s="25"/>
      <c r="CC3" s="27">
        <f>ROUND((BZ3*0.4+CA3*0.6),1)</f>
        <v>6.7</v>
      </c>
      <c r="CD3" s="28">
        <f>ROUND(MAX((BZ3*0.4+CA3*0.6),(BZ3*0.4+CB3*0.6)),1)</f>
        <v>6.7</v>
      </c>
      <c r="CE3" s="28" t="str">
        <f t="shared" ref="CE3:CE37" si="55">TEXT(CD3,"0.0")</f>
        <v>6.7</v>
      </c>
      <c r="CF3" s="32" t="str">
        <f t="shared" ref="CF3" si="56">IF(CD3&gt;=8.5,"A",IF(CD3&gt;=8,"B+",IF(CD3&gt;=7,"B",IF(CD3&gt;=6.5,"C+",IF(CD3&gt;=5.5,"C",IF(CD3&gt;=5,"D+",IF(CD3&gt;=4,"D","F")))))))</f>
        <v>C+</v>
      </c>
      <c r="CG3" s="30">
        <f t="shared" ref="CG3" si="57">IF(CF3="A",4,IF(CF3="B+",3.5,IF(CF3="B",3,IF(CF3="C+",2.5,IF(CF3="C",2,IF(CF3="D+",1.5,IF(CF3="D",1,0)))))))</f>
        <v>2.5</v>
      </c>
      <c r="CH3" s="37" t="str">
        <f t="shared" ref="CH3:CH37" si="58">TEXT(CG3,"0.0")</f>
        <v>2.5</v>
      </c>
      <c r="CI3" s="64">
        <v>3</v>
      </c>
      <c r="CJ3" s="68">
        <v>3</v>
      </c>
      <c r="CK3" s="85">
        <f t="shared" si="8"/>
        <v>17</v>
      </c>
      <c r="CL3" s="86">
        <f t="shared" ref="CL3:CL37" si="59">(AA3*AF3+AL3*AQ3+AW3*BB3+BH3*BM3+BS3*BX3+CD3*CI3)/CK3</f>
        <v>6.5117647058823538</v>
      </c>
      <c r="CM3" s="87" t="str">
        <f t="shared" ref="CM3:CM37" si="60">TEXT(CL3,"0.00")</f>
        <v>6.51</v>
      </c>
      <c r="CN3" s="86">
        <f t="shared" si="9"/>
        <v>2.3823529411764706</v>
      </c>
      <c r="CO3" s="87" t="str">
        <f t="shared" ref="CO3:CO37" si="61">TEXT(CN3,"0.00")</f>
        <v>2.38</v>
      </c>
      <c r="CP3" s="52" t="str">
        <f t="shared" ref="CP3:CP37" si="62">IF(AND(CN3&lt;0.8),"Cảnh báo KQHT","Lên lớp")</f>
        <v>Lên lớp</v>
      </c>
      <c r="CQ3" s="52">
        <f>CJ3+BY3+BN3+BC3+AR3+AG3</f>
        <v>17</v>
      </c>
      <c r="CR3" s="86">
        <f t="shared" ref="CR3:CR37" si="63">(AA3*AG3+AL3*AR3+AW3*BC3+BH3*BN3+BS3*BY3+CD3*CJ3)/CQ3</f>
        <v>6.5117647058823538</v>
      </c>
      <c r="CS3" s="127" t="str">
        <f t="shared" ref="CS3:CS37" si="64">TEXT(CR3,"0.00")</f>
        <v>6.51</v>
      </c>
      <c r="CT3" s="86">
        <f>(AD3*AG3+AO3*AR3+AZ3*BC3+BK3*BN3+BV3*BY3+CG3*CJ3)/CQ3</f>
        <v>2.3823529411764706</v>
      </c>
      <c r="CU3" s="127" t="str">
        <f t="shared" ref="CU3:CU37" si="65">TEXT(CT3,"0.00")</f>
        <v>2.38</v>
      </c>
      <c r="CV3" s="52" t="str">
        <f t="shared" ref="CV3:CV37" si="66">IF(AND(CT3&lt;1.2),"Cảnh báo KQHT","Lên lớp")</f>
        <v>Lên lớp</v>
      </c>
      <c r="CW3" s="232">
        <v>7.6</v>
      </c>
      <c r="CX3" s="52">
        <v>6</v>
      </c>
      <c r="CY3" s="52"/>
      <c r="CZ3" s="27">
        <f t="shared" ref="CZ3:CZ31" si="67">ROUND((CW3*0.4+CX3*0.6),1)</f>
        <v>6.6</v>
      </c>
      <c r="DA3" s="28">
        <f t="shared" ref="DA3:DA31" si="68">ROUND(MAX((CW3*0.4+CX3*0.6),(CW3*0.4+CY3*0.6)),1)</f>
        <v>6.6</v>
      </c>
      <c r="DB3" s="29" t="str">
        <f t="shared" ref="DB3:DB37" si="69">TEXT(DA3,"0.0")</f>
        <v>6.6</v>
      </c>
      <c r="DC3" s="32" t="str">
        <f t="shared" ref="DC3:DC31" si="70">IF(DA3&gt;=8.5,"A",IF(DA3&gt;=8,"B+",IF(DA3&gt;=7,"B",IF(DA3&gt;=6.5,"C+",IF(DA3&gt;=5.5,"C",IF(DA3&gt;=5,"D+",IF(DA3&gt;=4,"D","F")))))))</f>
        <v>C+</v>
      </c>
      <c r="DD3" s="30">
        <f t="shared" ref="DD3:DD37" si="71">IF(DC3="A",4,IF(DC3="B+",3.5,IF(DC3="B",3,IF(DC3="C+",2.5,IF(DC3="C",2,IF(DC3="D+",1.5,IF(DC3="D",1,0)))))))</f>
        <v>2.5</v>
      </c>
      <c r="DE3" s="29" t="str">
        <f t="shared" ref="DE3:DE37" si="72">TEXT(DD3,"0.0")</f>
        <v>2.5</v>
      </c>
      <c r="DF3" s="71"/>
      <c r="DG3" s="203"/>
      <c r="DH3" s="229">
        <v>7.6</v>
      </c>
      <c r="DI3" s="230">
        <v>8</v>
      </c>
      <c r="DJ3" s="230"/>
      <c r="DK3" s="27">
        <f t="shared" ref="DK3:DK31" si="73">ROUND((DH3*0.4+DI3*0.6),1)</f>
        <v>7.8</v>
      </c>
      <c r="DL3" s="28">
        <f t="shared" ref="DL3:DL31" si="74">ROUND(MAX((DH3*0.4+DI3*0.6),(DH3*0.4+DJ3*0.6)),1)</f>
        <v>7.8</v>
      </c>
      <c r="DM3" s="30" t="str">
        <f t="shared" ref="DM3:DM37" si="75">TEXT(DL3,"0.0")</f>
        <v>7.8</v>
      </c>
      <c r="DN3" s="32" t="str">
        <f t="shared" ref="DN3:DN31" si="76">IF(DL3&gt;=8.5,"A",IF(DL3&gt;=8,"B+",IF(DL3&gt;=7,"B",IF(DL3&gt;=6.5,"C+",IF(DL3&gt;=5.5,"C",IF(DL3&gt;=5,"D+",IF(DL3&gt;=4,"D","F")))))))</f>
        <v>B</v>
      </c>
      <c r="DO3" s="30">
        <f t="shared" ref="DO3:DO37" si="77">IF(DN3="A",4,IF(DN3="B+",3.5,IF(DN3="B",3,IF(DN3="C+",2.5,IF(DN3="C",2,IF(DN3="D+",1.5,IF(DN3="D",1,0)))))))</f>
        <v>3</v>
      </c>
      <c r="DP3" s="30" t="str">
        <f t="shared" ref="DP3:DP37" si="78">TEXT(DO3,"0.0")</f>
        <v>3.0</v>
      </c>
      <c r="DQ3" s="71"/>
      <c r="DR3" s="203"/>
      <c r="DS3" s="204">
        <f t="shared" ref="DS3:DS31" si="79">(DA3+DL3)/2</f>
        <v>7.1999999999999993</v>
      </c>
      <c r="DT3" s="30" t="str">
        <f t="shared" ref="DT3:DT37" si="80">TEXT(DS3,"0.0")</f>
        <v>7.2</v>
      </c>
      <c r="DU3" s="32" t="str">
        <f t="shared" ref="DU3:DU31" si="81">IF(DS3&gt;=8.5,"A",IF(DS3&gt;=8,"B+",IF(DS3&gt;=7,"B",IF(DS3&gt;=6.5,"C+",IF(DS3&gt;=5.5,"C",IF(DS3&gt;=5,"D+",IF(DS3&gt;=4,"D","F")))))))</f>
        <v>B</v>
      </c>
      <c r="DV3" s="30">
        <f t="shared" ref="DV3:DV37" si="82">IF(DU3="A",4,IF(DU3="B+",3.5,IF(DU3="B",3,IF(DU3="C+",2.5,IF(DU3="C",2,IF(DU3="D+",1.5,IF(DU3="D",1,0)))))))</f>
        <v>3</v>
      </c>
      <c r="DW3" s="30" t="str">
        <f t="shared" ref="DW3:DW37" si="83">TEXT(DV3,"0.0")</f>
        <v>3.0</v>
      </c>
      <c r="DX3" s="71">
        <v>3</v>
      </c>
      <c r="DY3" s="203">
        <v>3</v>
      </c>
      <c r="DZ3" s="232">
        <v>7.7</v>
      </c>
      <c r="EA3" s="52">
        <v>9</v>
      </c>
      <c r="EB3" s="52"/>
      <c r="EC3" s="27">
        <f t="shared" ref="EC3:EC31" si="84">ROUND((DZ3*0.4+EA3*0.6),1)</f>
        <v>8.5</v>
      </c>
      <c r="ED3" s="28">
        <f t="shared" ref="ED3:ED31" si="85">ROUND(MAX((DZ3*0.4+EA3*0.6),(DZ3*0.4+EB3*0.6)),1)</f>
        <v>8.5</v>
      </c>
      <c r="EE3" s="29" t="str">
        <f t="shared" ref="EE3:EE37" si="86">TEXT(ED3,"0.0")</f>
        <v>8.5</v>
      </c>
      <c r="EF3" s="32" t="str">
        <f t="shared" ref="EF3:EF31" si="87">IF(ED3&gt;=8.5,"A",IF(ED3&gt;=8,"B+",IF(ED3&gt;=7,"B",IF(ED3&gt;=6.5,"C+",IF(ED3&gt;=5.5,"C",IF(ED3&gt;=5,"D+",IF(ED3&gt;=4,"D","F")))))))</f>
        <v>A</v>
      </c>
      <c r="EG3" s="30">
        <f t="shared" ref="EG3:EG37" si="88">IF(EF3="A",4,IF(EF3="B+",3.5,IF(EF3="B",3,IF(EF3="C+",2.5,IF(EF3="C",2,IF(EF3="D+",1.5,IF(EF3="D",1,0)))))))</f>
        <v>4</v>
      </c>
      <c r="EH3" s="29" t="str">
        <f t="shared" ref="EH3:EH37" si="89">TEXT(EG3,"0.0")</f>
        <v>4.0</v>
      </c>
      <c r="EI3" s="71">
        <v>3</v>
      </c>
      <c r="EJ3" s="203">
        <v>3</v>
      </c>
      <c r="EK3" s="232">
        <v>7.3</v>
      </c>
      <c r="EL3" s="52">
        <v>8</v>
      </c>
      <c r="EM3" s="52"/>
      <c r="EN3" s="27">
        <f t="shared" ref="EN3:EN31" si="90">ROUND((EK3*0.4+EL3*0.6),1)</f>
        <v>7.7</v>
      </c>
      <c r="EO3" s="28">
        <f t="shared" ref="EO3:EO31" si="91">ROUND(MAX((EK3*0.4+EL3*0.6),(EK3*0.4+EM3*0.6)),1)</f>
        <v>7.7</v>
      </c>
      <c r="EP3" s="29" t="str">
        <f t="shared" ref="EP3:EP37" si="92">TEXT(EO3,"0.0")</f>
        <v>7.7</v>
      </c>
      <c r="EQ3" s="32" t="str">
        <f t="shared" ref="EQ3:EQ31" si="93">IF(EO3&gt;=8.5,"A",IF(EO3&gt;=8,"B+",IF(EO3&gt;=7,"B",IF(EO3&gt;=6.5,"C+",IF(EO3&gt;=5.5,"C",IF(EO3&gt;=5,"D+",IF(EO3&gt;=4,"D","F")))))))</f>
        <v>B</v>
      </c>
      <c r="ER3" s="30">
        <f t="shared" ref="ER3:ER37" si="94">IF(EQ3="A",4,IF(EQ3="B+",3.5,IF(EQ3="B",3,IF(EQ3="C+",2.5,IF(EQ3="C",2,IF(EQ3="D+",1.5,IF(EQ3="D",1,0)))))))</f>
        <v>3</v>
      </c>
      <c r="ES3" s="29" t="str">
        <f t="shared" ref="ES3:ES37" si="95">TEXT(ER3,"0.0")</f>
        <v>3.0</v>
      </c>
      <c r="ET3" s="71">
        <v>3</v>
      </c>
      <c r="EU3" s="203">
        <v>3</v>
      </c>
      <c r="EV3" s="232">
        <v>9.1999999999999993</v>
      </c>
      <c r="EW3" s="52">
        <v>9</v>
      </c>
      <c r="EX3" s="52"/>
      <c r="EY3" s="27">
        <f t="shared" ref="EY3:EY31" si="96">ROUND((EV3*0.4+EW3*0.6),1)</f>
        <v>9.1</v>
      </c>
      <c r="EZ3" s="28">
        <f t="shared" ref="EZ3:EZ31" si="97">ROUND(MAX((EV3*0.4+EW3*0.6),(EV3*0.4+EX3*0.6)),1)</f>
        <v>9.1</v>
      </c>
      <c r="FA3" s="29" t="str">
        <f t="shared" ref="FA3:FA37" si="98">TEXT(EZ3,"0.0")</f>
        <v>9.1</v>
      </c>
      <c r="FB3" s="32" t="str">
        <f t="shared" ref="FB3:FB31" si="99">IF(EZ3&gt;=8.5,"A",IF(EZ3&gt;=8,"B+",IF(EZ3&gt;=7,"B",IF(EZ3&gt;=6.5,"C+",IF(EZ3&gt;=5.5,"C",IF(EZ3&gt;=5,"D+",IF(EZ3&gt;=4,"D","F")))))))</f>
        <v>A</v>
      </c>
      <c r="FC3" s="30">
        <f t="shared" ref="FC3:FC37" si="100">IF(FB3="A",4,IF(FB3="B+",3.5,IF(FB3="B",3,IF(FB3="C+",2.5,IF(FB3="C",2,IF(FB3="D+",1.5,IF(FB3="D",1,0)))))))</f>
        <v>4</v>
      </c>
      <c r="FD3" s="29" t="str">
        <f t="shared" ref="FD3:FD37" si="101">TEXT(FC3,"0.0")</f>
        <v>4.0</v>
      </c>
      <c r="FE3" s="71">
        <v>2</v>
      </c>
      <c r="FF3" s="203">
        <v>2</v>
      </c>
      <c r="FG3" s="232">
        <v>8.6999999999999993</v>
      </c>
      <c r="FH3" s="52">
        <v>9</v>
      </c>
      <c r="FI3" s="52"/>
      <c r="FJ3" s="27">
        <f t="shared" ref="FJ3:FJ31" si="102">ROUND((FG3*0.4+FH3*0.6),1)</f>
        <v>8.9</v>
      </c>
      <c r="FK3" s="28">
        <f t="shared" ref="FK3:FK31" si="103">ROUND(MAX((FG3*0.4+FH3*0.6),(FG3*0.4+FI3*0.6)),1)</f>
        <v>8.9</v>
      </c>
      <c r="FL3" s="29" t="str">
        <f t="shared" ref="FL3:FL37" si="104">TEXT(FK3,"0.0")</f>
        <v>8.9</v>
      </c>
      <c r="FM3" s="32" t="str">
        <f t="shared" ref="FM3:FM31" si="105">IF(FK3&gt;=8.5,"A",IF(FK3&gt;=8,"B+",IF(FK3&gt;=7,"B",IF(FK3&gt;=6.5,"C+",IF(FK3&gt;=5.5,"C",IF(FK3&gt;=5,"D+",IF(FK3&gt;=4,"D","F")))))))</f>
        <v>A</v>
      </c>
      <c r="FN3" s="30">
        <f t="shared" ref="FN3:FN37" si="106">IF(FM3="A",4,IF(FM3="B+",3.5,IF(FM3="B",3,IF(FM3="C+",2.5,IF(FM3="C",2,IF(FM3="D+",1.5,IF(FM3="D",1,0)))))))</f>
        <v>4</v>
      </c>
      <c r="FO3" s="29" t="str">
        <f t="shared" ref="FO3:FO37" si="107">TEXT(FN3,"0.0")</f>
        <v>4.0</v>
      </c>
      <c r="FP3" s="71">
        <v>3</v>
      </c>
      <c r="FQ3" s="203">
        <v>3</v>
      </c>
      <c r="FR3" s="232">
        <v>7.3</v>
      </c>
      <c r="FS3" s="52">
        <v>8</v>
      </c>
      <c r="FT3" s="52"/>
      <c r="FU3" s="27">
        <f t="shared" ref="FU3:FU31" si="108">ROUND((FR3*0.4+FS3*0.6),1)</f>
        <v>7.7</v>
      </c>
      <c r="FV3" s="28">
        <f t="shared" ref="FV3:FV31" si="109">ROUND(MAX((FR3*0.4+FS3*0.6),(FR3*0.4+FT3*0.6)),1)</f>
        <v>7.7</v>
      </c>
      <c r="FW3" s="29" t="str">
        <f t="shared" ref="FW3:FW37" si="110">TEXT(FV3,"0.0")</f>
        <v>7.7</v>
      </c>
      <c r="FX3" s="32" t="str">
        <f t="shared" ref="FX3:FX31" si="111">IF(FV3&gt;=8.5,"A",IF(FV3&gt;=8,"B+",IF(FV3&gt;=7,"B",IF(FV3&gt;=6.5,"C+",IF(FV3&gt;=5.5,"C",IF(FV3&gt;=5,"D+",IF(FV3&gt;=4,"D","F")))))))</f>
        <v>B</v>
      </c>
      <c r="FY3" s="30">
        <f t="shared" ref="FY3:FY37" si="112">IF(FX3="A",4,IF(FX3="B+",3.5,IF(FX3="B",3,IF(FX3="C+",2.5,IF(FX3="C",2,IF(FX3="D+",1.5,IF(FX3="D",1,0)))))))</f>
        <v>3</v>
      </c>
      <c r="FZ3" s="29" t="str">
        <f t="shared" ref="FZ3:FZ37" si="113">TEXT(FY3,"0.0")</f>
        <v>3.0</v>
      </c>
      <c r="GA3" s="71">
        <v>2</v>
      </c>
      <c r="GB3" s="203">
        <v>2</v>
      </c>
      <c r="GC3" s="232">
        <v>6.7</v>
      </c>
      <c r="GD3" s="52">
        <v>7</v>
      </c>
      <c r="GE3" s="52"/>
      <c r="GF3" s="27">
        <f t="shared" ref="GF3:GF31" si="114">ROUND((GC3*0.4+GD3*0.6),1)</f>
        <v>6.9</v>
      </c>
      <c r="GG3" s="28">
        <f t="shared" ref="GG3:GG31" si="115">ROUND(MAX((GC3*0.4+GD3*0.6),(GC3*0.4+GE3*0.6)),1)</f>
        <v>6.9</v>
      </c>
      <c r="GH3" s="29" t="str">
        <f t="shared" ref="GH3:GH37" si="116">TEXT(GG3,"0.0")</f>
        <v>6.9</v>
      </c>
      <c r="GI3" s="32" t="str">
        <f t="shared" ref="GI3:GI31" si="117">IF(GG3&gt;=8.5,"A",IF(GG3&gt;=8,"B+",IF(GG3&gt;=7,"B",IF(GG3&gt;=6.5,"C+",IF(GG3&gt;=5.5,"C",IF(GG3&gt;=5,"D+",IF(GG3&gt;=4,"D","F")))))))</f>
        <v>C+</v>
      </c>
      <c r="GJ3" s="30">
        <f t="shared" ref="GJ3:GJ37" si="118">IF(GI3="A",4,IF(GI3="B+",3.5,IF(GI3="B",3,IF(GI3="C+",2.5,IF(GI3="C",2,IF(GI3="D+",1.5,IF(GI3="D",1,0)))))))</f>
        <v>2.5</v>
      </c>
      <c r="GK3" s="29" t="str">
        <f t="shared" ref="GK3:GK37" si="119">TEXT(GJ3,"0.0")</f>
        <v>2.5</v>
      </c>
      <c r="GL3" s="71">
        <v>2</v>
      </c>
      <c r="GM3" s="203">
        <v>2</v>
      </c>
      <c r="GN3" s="232">
        <v>6.7</v>
      </c>
      <c r="GO3" s="52">
        <v>7</v>
      </c>
      <c r="GP3" s="52"/>
      <c r="GQ3" s="27">
        <f t="shared" ref="GQ3:GQ31" si="120">ROUND((GN3*0.4+GO3*0.6),1)</f>
        <v>6.9</v>
      </c>
      <c r="GR3" s="28">
        <f t="shared" ref="GR3:GR31" si="121">ROUND(MAX((GN3*0.4+GO3*0.6),(GN3*0.4+GP3*0.6)),1)</f>
        <v>6.9</v>
      </c>
      <c r="GS3" s="29" t="str">
        <f t="shared" ref="GS3:GS37" si="122">TEXT(GR3,"0.0")</f>
        <v>6.9</v>
      </c>
      <c r="GT3" s="32" t="str">
        <f t="shared" ref="GT3:GT31" si="123">IF(GR3&gt;=8.5,"A",IF(GR3&gt;=8,"B+",IF(GR3&gt;=7,"B",IF(GR3&gt;=6.5,"C+",IF(GR3&gt;=5.5,"C",IF(GR3&gt;=5,"D+",IF(GR3&gt;=4,"D","F")))))))</f>
        <v>C+</v>
      </c>
      <c r="GU3" s="30">
        <f t="shared" ref="GU3:GU37" si="124">IF(GT3="A",4,IF(GT3="B+",3.5,IF(GT3="B",3,IF(GT3="C+",2.5,IF(GT3="C",2,IF(GT3="D+",1.5,IF(GT3="D",1,0)))))))</f>
        <v>2.5</v>
      </c>
      <c r="GV3" s="29" t="str">
        <f t="shared" ref="GV3:GV37" si="125">TEXT(GU3,"0.0")</f>
        <v>2.5</v>
      </c>
      <c r="GW3" s="71">
        <v>2</v>
      </c>
      <c r="GX3" s="203">
        <v>2</v>
      </c>
      <c r="GY3" s="85">
        <f t="shared" ref="GY3:GY29" si="126">DX3+EI3+FE3+ET3+FP3+GA3+GL3+GW3</f>
        <v>20</v>
      </c>
      <c r="GZ3" s="86">
        <f t="shared" ref="GZ3:GZ29" si="127">(DS3*DX3+ED3*EI3+EZ3*FE3+EO3*ET3+FK3*FP3+FV3*GA3+GG3*GL3+GR3*GW3)/GY3</f>
        <v>7.9050000000000011</v>
      </c>
      <c r="HA3" s="124" t="str">
        <f t="shared" ref="HA3:HA37" si="128">TEXT(GZ3,"0.00")</f>
        <v>7.91</v>
      </c>
      <c r="HB3" s="86">
        <f t="shared" ref="HB3:HB29" si="129">(DV3*DX3+EG3*EI3+FC3*FE3+ER3*ET3+FN3*FP3+FY3*GA3+GJ3*GL3+GU3*GW3)/GY3</f>
        <v>3.3</v>
      </c>
      <c r="HC3" s="124" t="str">
        <f t="shared" ref="HC3:HC37" si="130">TEXT(HB3,"0.00")</f>
        <v>3.30</v>
      </c>
      <c r="HD3" s="52" t="str">
        <f t="shared" ref="HD3:HD29" si="131">IF(AND(HB3&lt;1),"Cảnh báo KQHT","Lên lớp")</f>
        <v>Lên lớp</v>
      </c>
      <c r="HE3" s="52">
        <f t="shared" ref="HE3:HE29" si="132">DY3+EJ3+GX3+GM3+GB3+FQ3+EU3+FF3</f>
        <v>20</v>
      </c>
      <c r="HF3" s="86">
        <f t="shared" ref="HF3:HF29" si="133">(DS3*DY3+ED3*EJ3+EZ3*FF3+EO3*EU3+FK3*FQ3+FV3*GB3+GG3*GM3+GR3*GX3)/HE3</f>
        <v>7.9050000000000011</v>
      </c>
      <c r="HG3" s="127" t="str">
        <f t="shared" ref="HG3:HG37" si="134">TEXT(HF3,"0.00")</f>
        <v>7.91</v>
      </c>
      <c r="HH3" s="86">
        <f t="shared" ref="HH3:HH29" si="135">(DV3*DY3+EG3*EJ3+FC3*FF3+ER3*EU3+FN3*FQ3+FY3*GB3+GJ3*GM3+GU3*GX3)/HE3</f>
        <v>3.3</v>
      </c>
      <c r="HI3" s="127" t="str">
        <f t="shared" ref="HI3:HI37" si="136">TEXT(HH3,"0.00")</f>
        <v>3.30</v>
      </c>
      <c r="HJ3" s="227">
        <f t="shared" ref="HJ3:HJ31" si="137">GY3+CK3</f>
        <v>37</v>
      </c>
      <c r="HK3" s="58">
        <f t="shared" ref="HK3:HK31" si="138">HE3+CQ3</f>
        <v>37</v>
      </c>
      <c r="HL3" s="228">
        <f t="shared" si="11"/>
        <v>7.264864864864867</v>
      </c>
      <c r="HM3" s="127" t="str">
        <f t="shared" ref="HM3:HM37" si="139">TEXT(HL3,"0.00")</f>
        <v>7.26</v>
      </c>
      <c r="HN3" s="228">
        <f t="shared" si="12"/>
        <v>2.8783783783783785</v>
      </c>
      <c r="HO3" s="127" t="str">
        <f t="shared" ref="HO3:HO37" si="140">TEXT(HN3,"0.00")</f>
        <v>2.88</v>
      </c>
      <c r="HP3" s="52" t="str">
        <f t="shared" ref="HP3:HP31" si="141">IF(AND(HN3&lt;1.2),"Cảnh báo KQHT","Lên lớp")</f>
        <v>Lên lớp</v>
      </c>
      <c r="HQ3" s="58" t="s">
        <v>986</v>
      </c>
      <c r="HR3" s="21">
        <v>8.1</v>
      </c>
      <c r="HS3" s="24">
        <v>9</v>
      </c>
      <c r="HT3" s="25"/>
      <c r="HU3" s="27">
        <f>ROUND((HR3*0.4+HS3*0.6),1)</f>
        <v>8.6</v>
      </c>
      <c r="HV3" s="282">
        <f>ROUND(MAX((HR3*0.4+HS3*0.6),(HR3*0.4+HT3*0.6)),1)</f>
        <v>8.6</v>
      </c>
      <c r="HW3" s="28" t="str">
        <f>TEXT(HV3,"0.0")</f>
        <v>8.6</v>
      </c>
      <c r="HX3" s="283" t="str">
        <f>IF(HV3&gt;=8.5,"A",IF(HV3&gt;=8,"B+",IF(HV3&gt;=7,"B",IF(HV3&gt;=6.5,"C+",IF(HV3&gt;=5.5,"C",IF(HV3&gt;=5,"D+",IF(HV3&gt;=4,"D","F")))))))</f>
        <v>A</v>
      </c>
      <c r="HY3" s="281">
        <f>IF(HX3="A",4,IF(HX3="B+",3.5,IF(HX3="B",3,IF(HX3="C+",2.5,IF(HX3="C",2,IF(HX3="D+",1.5,IF(HX3="D",1,0)))))))</f>
        <v>4</v>
      </c>
      <c r="HZ3" s="44" t="str">
        <f>TEXT(HY3,"0.0")</f>
        <v>4.0</v>
      </c>
      <c r="IA3" s="64">
        <v>3</v>
      </c>
      <c r="IB3" s="68">
        <v>3</v>
      </c>
      <c r="IC3" s="21">
        <v>9</v>
      </c>
      <c r="ID3" s="24">
        <v>7</v>
      </c>
      <c r="IE3" s="25"/>
      <c r="IF3" s="27">
        <f>ROUND((IC3*0.4+ID3*0.6),1)</f>
        <v>7.8</v>
      </c>
      <c r="IG3" s="282">
        <f>ROUND(MAX((IC3*0.4+ID3*0.6),(IC3*0.4+IE3*0.6)),1)</f>
        <v>7.8</v>
      </c>
      <c r="IH3" s="26" t="str">
        <f>TEXT(IG3,"0.0")</f>
        <v>7.8</v>
      </c>
      <c r="II3" s="283" t="str">
        <f>IF(IG3&gt;=8.5,"A",IF(IG3&gt;=8,"B+",IF(IG3&gt;=7,"B",IF(IG3&gt;=6.5,"C+",IF(IG3&gt;=5.5,"C",IF(IG3&gt;=5,"D+",IF(IG3&gt;=4,"D","F")))))))</f>
        <v>B</v>
      </c>
      <c r="IJ3" s="281">
        <f>IF(II3="A",4,IF(II3="B+",3.5,IF(II3="B",3,IF(II3="C+",2.5,IF(II3="C",2,IF(II3="D+",1.5,IF(II3="D",1,0)))))))</f>
        <v>3</v>
      </c>
      <c r="IK3" s="44" t="str">
        <f>TEXT(IJ3,"0.0")</f>
        <v>3.0</v>
      </c>
      <c r="IL3" s="64">
        <v>1</v>
      </c>
      <c r="IM3" s="68">
        <v>1</v>
      </c>
      <c r="IN3" s="21">
        <v>8</v>
      </c>
      <c r="IO3" s="24">
        <v>7</v>
      </c>
      <c r="IP3" s="25"/>
      <c r="IQ3" s="27">
        <f>ROUND((IN3*0.4+IO3*0.6),1)</f>
        <v>7.4</v>
      </c>
      <c r="IR3" s="28">
        <f>ROUND(MAX((IN3*0.4+IO3*0.6),(IN3*0.4+IP3*0.6)),1)</f>
        <v>7.4</v>
      </c>
      <c r="IS3" s="28" t="str">
        <f>TEXT(IR3,"0.0")</f>
        <v>7.4</v>
      </c>
      <c r="IT3" s="32" t="str">
        <f>IF(IR3&gt;=8.5,"A",IF(IR3&gt;=8,"B+",IF(IR3&gt;=7,"B",IF(IR3&gt;=6.5,"C+",IF(IR3&gt;=5.5,"C",IF(IR3&gt;=5,"D+",IF(IR3&gt;=4,"D","F")))))))</f>
        <v>B</v>
      </c>
      <c r="IU3" s="30">
        <f>IF(IT3="A",4,IF(IT3="B+",3.5,IF(IT3="B",3,IF(IT3="C+",2.5,IF(IT3="C",2,IF(IT3="D+",1.5,IF(IT3="D",1,0)))))))</f>
        <v>3</v>
      </c>
      <c r="IV3" s="37" t="str">
        <f>TEXT(IU3,"0.0")</f>
        <v>3.0</v>
      </c>
      <c r="IW3" s="64">
        <v>2</v>
      </c>
      <c r="IX3" s="68">
        <v>2</v>
      </c>
      <c r="IY3" s="21">
        <v>7.6</v>
      </c>
      <c r="IZ3" s="24">
        <v>9</v>
      </c>
      <c r="JA3" s="25"/>
      <c r="JB3" s="19">
        <f t="shared" ref="JB3:JB29" si="142">ROUND((IY3*0.4+IZ3*0.6),1)</f>
        <v>8.4</v>
      </c>
      <c r="JC3" s="26">
        <f t="shared" ref="JC3:JC29" si="143">ROUND(MAX((IY3*0.4+IZ3*0.6),(IY3*0.4+JA3*0.6)),1)</f>
        <v>8.4</v>
      </c>
      <c r="JD3" s="26" t="str">
        <f t="shared" ref="JD3:JD37" si="144">TEXT(JC3,"0.0")</f>
        <v>8.4</v>
      </c>
      <c r="JE3" s="32" t="str">
        <f t="shared" ref="JE3:JE29" si="145">IF(JC3&gt;=8.5,"A",IF(JC3&gt;=8,"B+",IF(JC3&gt;=7,"B",IF(JC3&gt;=6.5,"C+",IF(JC3&gt;=5.5,"C",IF(JC3&gt;=5,"D+",IF(JC3&gt;=4,"D","F")))))))</f>
        <v>B+</v>
      </c>
      <c r="JF3" s="30">
        <f t="shared" ref="JF3:JF37" si="146">IF(JE3="A",4,IF(JE3="B+",3.5,IF(JE3="B",3,IF(JE3="C+",2.5,IF(JE3="C",2,IF(JE3="D+",1.5,IF(JE3="D",1,0)))))))</f>
        <v>3.5</v>
      </c>
      <c r="JG3" s="37" t="str">
        <f t="shared" ref="JG3:JG37" si="147">TEXT(JF3,"0.0")</f>
        <v>3.5</v>
      </c>
      <c r="JH3" s="64">
        <v>2</v>
      </c>
      <c r="JI3" s="68">
        <v>2</v>
      </c>
      <c r="JJ3" s="98">
        <v>7.9</v>
      </c>
      <c r="JK3" s="99">
        <v>8</v>
      </c>
      <c r="JL3" s="187"/>
      <c r="JM3" s="19">
        <f t="shared" ref="JM3:JM37" si="148">ROUND((JJ3*0.4+JK3*0.6),1)</f>
        <v>8</v>
      </c>
      <c r="JN3" s="26">
        <f t="shared" ref="JN3:JN37" si="149">ROUND(MAX((JJ3*0.4+JK3*0.6),(JJ3*0.4+JL3*0.6)),1)</f>
        <v>8</v>
      </c>
      <c r="JO3" s="26" t="str">
        <f t="shared" ref="JO3:JO37" si="150">TEXT(JN3,"0.0")</f>
        <v>8.0</v>
      </c>
      <c r="JP3" s="32" t="str">
        <f t="shared" ref="JP3:JP37" si="151">IF(JN3&gt;=8.5,"A",IF(JN3&gt;=8,"B+",IF(JN3&gt;=7,"B",IF(JN3&gt;=6.5,"C+",IF(JN3&gt;=5.5,"C",IF(JN3&gt;=5,"D+",IF(JN3&gt;=4,"D","F")))))))</f>
        <v>B+</v>
      </c>
      <c r="JQ3" s="30">
        <f t="shared" ref="JQ3:JQ37" si="152">IF(JP3="A",4,IF(JP3="B+",3.5,IF(JP3="B",3,IF(JP3="C+",2.5,IF(JP3="C",2,IF(JP3="D+",1.5,IF(JP3="D",1,0)))))))</f>
        <v>3.5</v>
      </c>
      <c r="JR3" s="37" t="str">
        <f t="shared" ref="JR3:JR37" si="153">TEXT(JQ3,"0.0")</f>
        <v>3.5</v>
      </c>
      <c r="JS3" s="64">
        <v>1</v>
      </c>
      <c r="JT3" s="68">
        <v>1</v>
      </c>
      <c r="JU3" s="98">
        <v>8</v>
      </c>
      <c r="JV3" s="99">
        <v>8</v>
      </c>
      <c r="JW3" s="187"/>
      <c r="JX3" s="27">
        <f t="shared" si="13"/>
        <v>8</v>
      </c>
      <c r="JY3" s="28">
        <f t="shared" si="14"/>
        <v>8</v>
      </c>
      <c r="JZ3" s="26" t="str">
        <f t="shared" ref="JZ3:JZ37" si="154">TEXT(JY3,"0.0")</f>
        <v>8.0</v>
      </c>
      <c r="KA3" s="32" t="str">
        <f t="shared" si="15"/>
        <v>B+</v>
      </c>
      <c r="KB3" s="323">
        <f t="shared" si="16"/>
        <v>3.5</v>
      </c>
      <c r="KC3" s="37" t="str">
        <f t="shared" si="17"/>
        <v>3.5</v>
      </c>
      <c r="KD3" s="64">
        <v>2</v>
      </c>
      <c r="KE3" s="68">
        <v>2</v>
      </c>
      <c r="KF3" s="98">
        <v>8</v>
      </c>
      <c r="KG3" s="99">
        <v>8</v>
      </c>
      <c r="KH3" s="187"/>
      <c r="KI3" s="19">
        <f t="shared" si="18"/>
        <v>8</v>
      </c>
      <c r="KJ3" s="26">
        <f t="shared" si="19"/>
        <v>8</v>
      </c>
      <c r="KK3" s="26" t="str">
        <f t="shared" ref="KK3:KK28" si="155">TEXT(KJ3,"0.0")</f>
        <v>8.0</v>
      </c>
      <c r="KL3" s="32" t="str">
        <f t="shared" si="20"/>
        <v>B+</v>
      </c>
      <c r="KM3" s="30">
        <f t="shared" si="21"/>
        <v>3.5</v>
      </c>
      <c r="KN3" s="37" t="str">
        <f t="shared" si="22"/>
        <v>3.5</v>
      </c>
      <c r="KO3" s="64">
        <v>2</v>
      </c>
      <c r="KP3" s="68">
        <v>2</v>
      </c>
      <c r="KQ3" s="98">
        <v>8.1999999999999993</v>
      </c>
      <c r="KR3" s="99">
        <v>9</v>
      </c>
      <c r="KS3" s="187"/>
      <c r="KT3" s="19">
        <f t="shared" si="23"/>
        <v>8.6999999999999993</v>
      </c>
      <c r="KU3" s="26">
        <f t="shared" si="24"/>
        <v>8.6999999999999993</v>
      </c>
      <c r="KV3" s="26" t="str">
        <f t="shared" ref="KV3:KV28" si="156">TEXT(KU3,"0.0")</f>
        <v>8.7</v>
      </c>
      <c r="KW3" s="32" t="str">
        <f>IF(KU3&gt;=8.5,"A",IF(KU3&gt;=8,"B+",IF(KU3&gt;=7,"B",IF(KU3&gt;=6.5,"C+",IF(KU3&gt;=5.5,"C",IF(KU3&gt;=5,"D+",IF(KU3&gt;=4,"D","F")))))))</f>
        <v>A</v>
      </c>
      <c r="KX3" s="30">
        <f t="shared" si="25"/>
        <v>4</v>
      </c>
      <c r="KY3" s="37" t="str">
        <f t="shared" si="26"/>
        <v>4.0</v>
      </c>
      <c r="KZ3" s="64">
        <v>2</v>
      </c>
      <c r="LA3" s="68">
        <v>2</v>
      </c>
      <c r="LB3" s="21">
        <v>8.1</v>
      </c>
      <c r="LC3" s="24">
        <v>10</v>
      </c>
      <c r="LD3" s="25"/>
      <c r="LE3" s="19">
        <f>ROUND((LB3*0.4+LC3*0.6),1)</f>
        <v>9.1999999999999993</v>
      </c>
      <c r="LF3" s="26">
        <f t="shared" ref="LF3:LF28" si="157">ROUND(MAX((LB3*0.4+LC3*0.6),(LB3*0.4+LD3*0.6)),1)</f>
        <v>9.1999999999999993</v>
      </c>
      <c r="LG3" s="28" t="str">
        <f>TEXT(LF3,"0.0")</f>
        <v>9.2</v>
      </c>
      <c r="LH3" s="32" t="str">
        <f t="shared" ref="LH3:LH28" si="158">IF(LF3&gt;=8.5,"A",IF(LF3&gt;=8,"B+",IF(LF3&gt;=7,"B",IF(LF3&gt;=6.5,"C+",IF(LF3&gt;=5.5,"C",IF(LF3&gt;=5,"D+",IF(LF3&gt;=4,"D","F")))))))</f>
        <v>A</v>
      </c>
      <c r="LI3" s="30">
        <f t="shared" ref="LI3:LI28" si="159">IF(LH3="A",4,IF(LH3="B+",3.5,IF(LH3="B",3,IF(LH3="C+",2.5,IF(LH3="C",2,IF(LH3="D+",1.5,IF(LH3="D",1,0)))))))</f>
        <v>4</v>
      </c>
      <c r="LJ3" s="37" t="str">
        <f t="shared" ref="LJ3:LJ28" si="160">TEXT(LI3,"0.0")</f>
        <v>4.0</v>
      </c>
      <c r="LK3" s="62">
        <v>3</v>
      </c>
      <c r="LL3" s="279">
        <v>3</v>
      </c>
      <c r="LM3" s="85">
        <f t="shared" ref="LM3:LM37" si="161">IA3+IL3+IW3+JS3+JH3+KD3+KO3+KZ3+LK3</f>
        <v>18</v>
      </c>
      <c r="LN3" s="86">
        <f t="shared" ref="LN3:LN29" si="162">(IG3*IL3+IR3*IW3+JN3*JS3+JC3*JH3+JY3*KD3+KJ3*KO3+KU3*KZ3+LF3*LK3)/LM3</f>
        <v>6.9111111111111114</v>
      </c>
      <c r="LO3" s="124" t="str">
        <f t="shared" ref="LO3:LO37" si="163">TEXT(LN3,"0.00")</f>
        <v>6.91</v>
      </c>
      <c r="LP3" s="86">
        <f t="shared" ref="LP3:LP29" si="164">(IJ3*IL3+IU3*IW3+JQ3*JS3+JF3*JH3+KB3*KD3+KM3*KO3+KX3*KZ3+LI3*LK3)/LM3</f>
        <v>2.9722222222222223</v>
      </c>
      <c r="LQ3" s="124" t="str">
        <f t="shared" ref="LQ3:LQ37" si="165">TEXT(LP3,"0.00")</f>
        <v>2.97</v>
      </c>
      <c r="LR3" s="330" t="str">
        <f t="shared" ref="LR3:LR29" si="166">IF(AND(LP3&lt;1),"Cảnh báo KQHT","Lên lớp")</f>
        <v>Lên lớp</v>
      </c>
      <c r="LS3" s="331">
        <f t="shared" ref="LS3:LS31" si="167">IB3+IM3+IX3+JI3+JT3+KE3+KP3+LA3+LL3</f>
        <v>18</v>
      </c>
      <c r="LT3" s="332">
        <f t="shared" ref="LT3:LT31" si="168">(HV3*IB3+IG3*IM3+IR3*IX3+JC3*JI3+JN3*JT3+JY3*KE3+KJ3*KP3+KV3*LA3+LF3*LL3)/LS3</f>
        <v>8.3444444444444432</v>
      </c>
      <c r="LU3" s="332">
        <f t="shared" ref="LU3:LU31" si="169">(HY3*IB3+IJ3*IM3+IV3*IX3+JF3*JI3+JQ3*JT3+KB3*KE3+KM3*KP3+KX3*LA3+LI3*LL3)/LS3</f>
        <v>3.6388888888888888</v>
      </c>
      <c r="LV3" s="334">
        <f t="shared" ref="LV3:LV31" si="170">HJ3+LM3</f>
        <v>55</v>
      </c>
      <c r="LW3" s="335">
        <f t="shared" ref="LW3:LW31" si="171">HK3+LS3</f>
        <v>55</v>
      </c>
      <c r="LX3" s="336">
        <f t="shared" ref="LX3:LX31" si="172">(HL3*HK3+LT3*LS3)/LW3</f>
        <v>7.6181818181818191</v>
      </c>
      <c r="LY3" s="337">
        <f t="shared" ref="LY3:LY31" si="173">(HK3*HN3+LU3*LS3)/LW3</f>
        <v>3.1272727272727274</v>
      </c>
      <c r="LZ3" s="336" t="str">
        <f t="shared" ref="LZ3:LZ31" si="174">TEXT(LY3,"0.00")</f>
        <v>3.13</v>
      </c>
      <c r="MA3" s="330" t="str">
        <f t="shared" ref="MA3:MA29" si="175">IF(AND(LY3&lt;1.4),"Cảnh báo KQHT","Lên lớp")</f>
        <v>Lên lớp</v>
      </c>
    </row>
    <row r="4" spans="1:339" s="233" customFormat="1" ht="18">
      <c r="A4" s="10">
        <v>3</v>
      </c>
      <c r="B4" s="76" t="s">
        <v>222</v>
      </c>
      <c r="C4" s="77" t="s">
        <v>228</v>
      </c>
      <c r="D4" s="78" t="s">
        <v>208</v>
      </c>
      <c r="E4" s="79" t="s">
        <v>229</v>
      </c>
      <c r="F4" s="51"/>
      <c r="G4" s="50" t="s">
        <v>555</v>
      </c>
      <c r="H4" s="50" t="s">
        <v>17</v>
      </c>
      <c r="I4" s="82" t="s">
        <v>592</v>
      </c>
      <c r="J4" s="82" t="s">
        <v>786</v>
      </c>
      <c r="K4" s="12">
        <v>5.5</v>
      </c>
      <c r="L4" s="28" t="str">
        <f t="shared" si="27"/>
        <v>5.5</v>
      </c>
      <c r="M4" s="32" t="str">
        <f>IF(K4&gt;=8.5,"A",IF(K4&gt;=8,"B+",IF(K4&gt;=7,"B",IF(K4&gt;=6.5,"C+",IF(K4&gt;=5.5,"C",IF(K4&gt;=5,"D+",IF(K4&gt;=4,"D","F")))))))</f>
        <v>C</v>
      </c>
      <c r="N4" s="39">
        <f>IF(M4="A",4,IF(M4="B+",3.5,IF(M4="B",3,IF(M4="C+",2.5,IF(M4="C",2,IF(M4="D+",1.5,IF(M4="D",1,0)))))))</f>
        <v>2</v>
      </c>
      <c r="O4" s="37" t="str">
        <f t="shared" si="30"/>
        <v>2.0</v>
      </c>
      <c r="P4" s="11">
        <v>2</v>
      </c>
      <c r="Q4" s="16">
        <v>6</v>
      </c>
      <c r="R4" s="28" t="str">
        <f t="shared" si="31"/>
        <v>6.0</v>
      </c>
      <c r="S4" s="32" t="str">
        <f>IF(Q4&gt;=8.5,"A",IF(Q4&gt;=8,"B+",IF(Q4&gt;=7,"B",IF(Q4&gt;=6.5,"C+",IF(Q4&gt;=5.5,"C",IF(Q4&gt;=5,"D+",IF(Q4&gt;=4,"D","F")))))))</f>
        <v>C</v>
      </c>
      <c r="T4" s="39">
        <f>IF(S4="A",4,IF(S4="B+",3.5,IF(S4="B",3,IF(S4="C+",2.5,IF(S4="C",2,IF(S4="D+",1.5,IF(S4="D",1,0)))))))</f>
        <v>2</v>
      </c>
      <c r="U4" s="37" t="str">
        <f t="shared" si="34"/>
        <v>2.0</v>
      </c>
      <c r="V4" s="11">
        <v>3</v>
      </c>
      <c r="W4" s="21">
        <v>7</v>
      </c>
      <c r="X4" s="24">
        <v>6</v>
      </c>
      <c r="Y4" s="25"/>
      <c r="Z4" s="27">
        <f t="shared" si="0"/>
        <v>6.4</v>
      </c>
      <c r="AA4" s="28">
        <f t="shared" si="1"/>
        <v>6.4</v>
      </c>
      <c r="AB4" s="28" t="str">
        <f t="shared" si="35"/>
        <v>6.4</v>
      </c>
      <c r="AC4" s="32" t="str">
        <f t="shared" si="2"/>
        <v>C</v>
      </c>
      <c r="AD4" s="30">
        <f t="shared" si="3"/>
        <v>2</v>
      </c>
      <c r="AE4" s="37" t="str">
        <f t="shared" si="36"/>
        <v>2.0</v>
      </c>
      <c r="AF4" s="64">
        <v>4</v>
      </c>
      <c r="AG4" s="68">
        <v>4</v>
      </c>
      <c r="AH4" s="21">
        <v>7</v>
      </c>
      <c r="AI4" s="24">
        <v>9</v>
      </c>
      <c r="AJ4" s="25"/>
      <c r="AK4" s="27">
        <f t="shared" si="37"/>
        <v>8.1999999999999993</v>
      </c>
      <c r="AL4" s="28">
        <f t="shared" si="38"/>
        <v>8.1999999999999993</v>
      </c>
      <c r="AM4" s="28" t="str">
        <f t="shared" si="39"/>
        <v>8.2</v>
      </c>
      <c r="AN4" s="32" t="str">
        <f>IF(AL4&gt;=8.5,"A",IF(AL4&gt;=8,"B+",IF(AL4&gt;=7,"B",IF(AL4&gt;=6.5,"C+",IF(AL4&gt;=5.5,"C",IF(AL4&gt;=5,"D+",IF(AL4&gt;=4,"D","F")))))))</f>
        <v>B+</v>
      </c>
      <c r="AO4" s="30">
        <f>IF(AN4="A",4,IF(AN4="B+",3.5,IF(AN4="B",3,IF(AN4="C+",2.5,IF(AN4="C",2,IF(AN4="D+",1.5,IF(AN4="D",1,0)))))))</f>
        <v>3.5</v>
      </c>
      <c r="AP4" s="37" t="str">
        <f t="shared" si="42"/>
        <v>3.5</v>
      </c>
      <c r="AQ4" s="71">
        <v>2</v>
      </c>
      <c r="AR4" s="73">
        <v>2</v>
      </c>
      <c r="AS4" s="21">
        <v>5.8</v>
      </c>
      <c r="AT4" s="24">
        <v>4</v>
      </c>
      <c r="AU4" s="25"/>
      <c r="AV4" s="27">
        <f t="shared" si="43"/>
        <v>4.7</v>
      </c>
      <c r="AW4" s="28">
        <f t="shared" si="44"/>
        <v>4.7</v>
      </c>
      <c r="AX4" s="28" t="str">
        <f t="shared" si="45"/>
        <v>4.7</v>
      </c>
      <c r="AY4" s="32" t="str">
        <f t="shared" si="46"/>
        <v>D</v>
      </c>
      <c r="AZ4" s="30">
        <f>IF(AY4="A",4,IF(AY4="B+",3.5,IF(AY4="B",3,IF(AY4="C+",2.5,IF(AY4="C",2,IF(AY4="D+",1.5,IF(AY4="D",1,0)))))))</f>
        <v>1</v>
      </c>
      <c r="BA4" s="37" t="str">
        <f t="shared" si="48"/>
        <v>1.0</v>
      </c>
      <c r="BB4" s="64">
        <v>3</v>
      </c>
      <c r="BC4" s="68">
        <v>3</v>
      </c>
      <c r="BD4" s="21">
        <v>7.4</v>
      </c>
      <c r="BE4" s="24">
        <v>7</v>
      </c>
      <c r="BF4" s="25"/>
      <c r="BG4" s="27">
        <f>ROUND((BD4*0.4+BE4*0.6),1)</f>
        <v>7.2</v>
      </c>
      <c r="BH4" s="28">
        <f>ROUND(MAX((BD4*0.4+BE4*0.6),(BD4*0.4+BF4*0.6)),1)</f>
        <v>7.2</v>
      </c>
      <c r="BI4" s="28" t="str">
        <f t="shared" si="49"/>
        <v>7.2</v>
      </c>
      <c r="BJ4" s="32" t="str">
        <f>IF(BH4&gt;=8.5,"A",IF(BH4&gt;=8,"B+",IF(BH4&gt;=7,"B",IF(BH4&gt;=6.5,"C+",IF(BH4&gt;=5.5,"C",IF(BH4&gt;=5,"D+",IF(BH4&gt;=4,"D","F")))))))</f>
        <v>B</v>
      </c>
      <c r="BK4" s="30">
        <f>IF(BJ4="A",4,IF(BJ4="B+",3.5,IF(BJ4="B",3,IF(BJ4="C+",2.5,IF(BJ4="C",2,IF(BJ4="D+",1.5,IF(BJ4="D",1,0)))))))</f>
        <v>3</v>
      </c>
      <c r="BL4" s="37" t="str">
        <f t="shared" si="52"/>
        <v>3.0</v>
      </c>
      <c r="BM4" s="64">
        <v>3</v>
      </c>
      <c r="BN4" s="68">
        <v>3</v>
      </c>
      <c r="BO4" s="21">
        <v>5.4</v>
      </c>
      <c r="BP4" s="24">
        <v>5</v>
      </c>
      <c r="BQ4" s="25"/>
      <c r="BR4" s="27">
        <f t="shared" si="4"/>
        <v>5.2</v>
      </c>
      <c r="BS4" s="28">
        <f t="shared" si="5"/>
        <v>5.2</v>
      </c>
      <c r="BT4" s="28" t="str">
        <f t="shared" si="53"/>
        <v>5.2</v>
      </c>
      <c r="BU4" s="32" t="str">
        <f t="shared" si="6"/>
        <v>D+</v>
      </c>
      <c r="BV4" s="66">
        <f t="shared" si="7"/>
        <v>1.5</v>
      </c>
      <c r="BW4" s="37" t="str">
        <f t="shared" si="54"/>
        <v>1.5</v>
      </c>
      <c r="BX4" s="64">
        <v>2</v>
      </c>
      <c r="BY4" s="75">
        <v>2</v>
      </c>
      <c r="BZ4" s="21">
        <v>6.8</v>
      </c>
      <c r="CA4" s="24">
        <v>5</v>
      </c>
      <c r="CB4" s="25"/>
      <c r="CC4" s="27">
        <f>ROUND((BZ4*0.4+CA4*0.6),1)</f>
        <v>5.7</v>
      </c>
      <c r="CD4" s="28">
        <f>ROUND(MAX((BZ4*0.4+CA4*0.6),(BZ4*0.4+CB4*0.6)),1)</f>
        <v>5.7</v>
      </c>
      <c r="CE4" s="28" t="str">
        <f t="shared" si="55"/>
        <v>5.7</v>
      </c>
      <c r="CF4" s="32" t="str">
        <f>IF(CD4&gt;=8.5,"A",IF(CD4&gt;=8,"B+",IF(CD4&gt;=7,"B",IF(CD4&gt;=6.5,"C+",IF(CD4&gt;=5.5,"C",IF(CD4&gt;=5,"D+",IF(CD4&gt;=4,"D","F")))))))</f>
        <v>C</v>
      </c>
      <c r="CG4" s="30">
        <f>IF(CF4="A",4,IF(CF4="B+",3.5,IF(CF4="B",3,IF(CF4="C+",2.5,IF(CF4="C",2,IF(CF4="D+",1.5,IF(CF4="D",1,0)))))))</f>
        <v>2</v>
      </c>
      <c r="CH4" s="37" t="str">
        <f t="shared" si="58"/>
        <v>2.0</v>
      </c>
      <c r="CI4" s="64">
        <v>3</v>
      </c>
      <c r="CJ4" s="68">
        <v>3</v>
      </c>
      <c r="CK4" s="85">
        <f t="shared" si="8"/>
        <v>17</v>
      </c>
      <c r="CL4" s="86">
        <f t="shared" si="59"/>
        <v>6.1882352941176482</v>
      </c>
      <c r="CM4" s="87" t="str">
        <f t="shared" si="60"/>
        <v>6.19</v>
      </c>
      <c r="CN4" s="86">
        <f t="shared" si="9"/>
        <v>2.1176470588235294</v>
      </c>
      <c r="CO4" s="87" t="str">
        <f t="shared" si="61"/>
        <v>2.12</v>
      </c>
      <c r="CP4" s="52" t="str">
        <f t="shared" si="62"/>
        <v>Lên lớp</v>
      </c>
      <c r="CQ4" s="52">
        <f t="shared" ref="CQ4:CQ33" si="176">CJ4+BY4+BN4+BC4+AR4+AG4</f>
        <v>17</v>
      </c>
      <c r="CR4" s="86">
        <f t="shared" si="63"/>
        <v>6.1882352941176482</v>
      </c>
      <c r="CS4" s="127" t="str">
        <f t="shared" si="64"/>
        <v>6.19</v>
      </c>
      <c r="CT4" s="86">
        <f t="shared" ref="CT4:CT33" si="177">(AD4*AG4+AO4*AR4+AZ4*BC4+BK4*BN4+BV4*BY4+CG4*CJ4)/CQ4</f>
        <v>2.1176470588235294</v>
      </c>
      <c r="CU4" s="127" t="str">
        <f t="shared" si="65"/>
        <v>2.12</v>
      </c>
      <c r="CV4" s="52" t="str">
        <f t="shared" si="66"/>
        <v>Lên lớp</v>
      </c>
      <c r="CW4" s="232">
        <v>6.6</v>
      </c>
      <c r="CX4" s="52">
        <v>7</v>
      </c>
      <c r="CY4" s="52"/>
      <c r="CZ4" s="27">
        <f t="shared" si="67"/>
        <v>6.8</v>
      </c>
      <c r="DA4" s="28">
        <f t="shared" si="68"/>
        <v>6.8</v>
      </c>
      <c r="DB4" s="29" t="str">
        <f t="shared" si="69"/>
        <v>6.8</v>
      </c>
      <c r="DC4" s="32" t="str">
        <f t="shared" si="70"/>
        <v>C+</v>
      </c>
      <c r="DD4" s="30">
        <f t="shared" si="71"/>
        <v>2.5</v>
      </c>
      <c r="DE4" s="29" t="str">
        <f t="shared" si="72"/>
        <v>2.5</v>
      </c>
      <c r="DF4" s="71"/>
      <c r="DG4" s="203"/>
      <c r="DH4" s="229">
        <v>6</v>
      </c>
      <c r="DI4" s="230">
        <v>4</v>
      </c>
      <c r="DJ4" s="230"/>
      <c r="DK4" s="27">
        <f t="shared" si="73"/>
        <v>4.8</v>
      </c>
      <c r="DL4" s="28">
        <f t="shared" si="74"/>
        <v>4.8</v>
      </c>
      <c r="DM4" s="30" t="str">
        <f t="shared" si="75"/>
        <v>4.8</v>
      </c>
      <c r="DN4" s="32" t="str">
        <f t="shared" si="76"/>
        <v>D</v>
      </c>
      <c r="DO4" s="30">
        <f t="shared" si="77"/>
        <v>1</v>
      </c>
      <c r="DP4" s="30" t="str">
        <f t="shared" si="78"/>
        <v>1.0</v>
      </c>
      <c r="DQ4" s="71"/>
      <c r="DR4" s="203"/>
      <c r="DS4" s="204">
        <f t="shared" si="79"/>
        <v>5.8</v>
      </c>
      <c r="DT4" s="30" t="str">
        <f t="shared" si="80"/>
        <v>5.8</v>
      </c>
      <c r="DU4" s="32" t="str">
        <f t="shared" si="81"/>
        <v>C</v>
      </c>
      <c r="DV4" s="30">
        <f t="shared" si="82"/>
        <v>2</v>
      </c>
      <c r="DW4" s="30" t="str">
        <f t="shared" si="83"/>
        <v>2.0</v>
      </c>
      <c r="DX4" s="71">
        <v>3</v>
      </c>
      <c r="DY4" s="203">
        <v>3</v>
      </c>
      <c r="DZ4" s="232">
        <v>5.7</v>
      </c>
      <c r="EA4" s="52">
        <v>7</v>
      </c>
      <c r="EB4" s="52"/>
      <c r="EC4" s="27">
        <f t="shared" si="84"/>
        <v>6.5</v>
      </c>
      <c r="ED4" s="28">
        <f t="shared" si="85"/>
        <v>6.5</v>
      </c>
      <c r="EE4" s="29" t="str">
        <f t="shared" si="86"/>
        <v>6.5</v>
      </c>
      <c r="EF4" s="32" t="str">
        <f t="shared" si="87"/>
        <v>C+</v>
      </c>
      <c r="EG4" s="30">
        <f t="shared" si="88"/>
        <v>2.5</v>
      </c>
      <c r="EH4" s="29" t="str">
        <f t="shared" si="89"/>
        <v>2.5</v>
      </c>
      <c r="EI4" s="71">
        <v>3</v>
      </c>
      <c r="EJ4" s="203">
        <v>3</v>
      </c>
      <c r="EK4" s="232">
        <v>5.9</v>
      </c>
      <c r="EL4" s="52">
        <v>6</v>
      </c>
      <c r="EM4" s="52"/>
      <c r="EN4" s="27">
        <f t="shared" si="90"/>
        <v>6</v>
      </c>
      <c r="EO4" s="28">
        <f t="shared" si="91"/>
        <v>6</v>
      </c>
      <c r="EP4" s="29" t="str">
        <f t="shared" si="92"/>
        <v>6.0</v>
      </c>
      <c r="EQ4" s="32" t="str">
        <f t="shared" si="93"/>
        <v>C</v>
      </c>
      <c r="ER4" s="30">
        <f t="shared" si="94"/>
        <v>2</v>
      </c>
      <c r="ES4" s="29" t="str">
        <f t="shared" si="95"/>
        <v>2.0</v>
      </c>
      <c r="ET4" s="71">
        <v>3</v>
      </c>
      <c r="EU4" s="203">
        <v>3</v>
      </c>
      <c r="EV4" s="232">
        <v>5.4</v>
      </c>
      <c r="EW4" s="52">
        <v>6</v>
      </c>
      <c r="EX4" s="52"/>
      <c r="EY4" s="27">
        <f t="shared" si="96"/>
        <v>5.8</v>
      </c>
      <c r="EZ4" s="28">
        <f t="shared" si="97"/>
        <v>5.8</v>
      </c>
      <c r="FA4" s="29" t="str">
        <f t="shared" si="98"/>
        <v>5.8</v>
      </c>
      <c r="FB4" s="32" t="str">
        <f t="shared" si="99"/>
        <v>C</v>
      </c>
      <c r="FC4" s="30">
        <f t="shared" si="100"/>
        <v>2</v>
      </c>
      <c r="FD4" s="29" t="str">
        <f t="shared" si="101"/>
        <v>2.0</v>
      </c>
      <c r="FE4" s="71">
        <v>2</v>
      </c>
      <c r="FF4" s="203">
        <v>2</v>
      </c>
      <c r="FG4" s="232">
        <v>7.3</v>
      </c>
      <c r="FH4" s="52">
        <v>6</v>
      </c>
      <c r="FI4" s="52"/>
      <c r="FJ4" s="27">
        <f t="shared" si="102"/>
        <v>6.5</v>
      </c>
      <c r="FK4" s="28">
        <f t="shared" si="103"/>
        <v>6.5</v>
      </c>
      <c r="FL4" s="29" t="str">
        <f t="shared" si="104"/>
        <v>6.5</v>
      </c>
      <c r="FM4" s="32" t="str">
        <f t="shared" si="105"/>
        <v>C+</v>
      </c>
      <c r="FN4" s="30">
        <f t="shared" si="106"/>
        <v>2.5</v>
      </c>
      <c r="FO4" s="29" t="str">
        <f t="shared" si="107"/>
        <v>2.5</v>
      </c>
      <c r="FP4" s="71">
        <v>3</v>
      </c>
      <c r="FQ4" s="203">
        <v>3</v>
      </c>
      <c r="FR4" s="232">
        <v>7</v>
      </c>
      <c r="FS4" s="52">
        <v>7</v>
      </c>
      <c r="FT4" s="52"/>
      <c r="FU4" s="27">
        <f t="shared" si="108"/>
        <v>7</v>
      </c>
      <c r="FV4" s="28">
        <f t="shared" si="109"/>
        <v>7</v>
      </c>
      <c r="FW4" s="29" t="str">
        <f t="shared" si="110"/>
        <v>7.0</v>
      </c>
      <c r="FX4" s="32" t="str">
        <f t="shared" si="111"/>
        <v>B</v>
      </c>
      <c r="FY4" s="30">
        <f t="shared" si="112"/>
        <v>3</v>
      </c>
      <c r="FZ4" s="29" t="str">
        <f t="shared" si="113"/>
        <v>3.0</v>
      </c>
      <c r="GA4" s="71">
        <v>2</v>
      </c>
      <c r="GB4" s="203">
        <v>2</v>
      </c>
      <c r="GC4" s="232">
        <v>6</v>
      </c>
      <c r="GD4" s="52">
        <v>6</v>
      </c>
      <c r="GE4" s="52"/>
      <c r="GF4" s="27">
        <f t="shared" si="114"/>
        <v>6</v>
      </c>
      <c r="GG4" s="28">
        <f t="shared" si="115"/>
        <v>6</v>
      </c>
      <c r="GH4" s="29" t="str">
        <f t="shared" si="116"/>
        <v>6.0</v>
      </c>
      <c r="GI4" s="32" t="str">
        <f t="shared" si="117"/>
        <v>C</v>
      </c>
      <c r="GJ4" s="30">
        <f t="shared" si="118"/>
        <v>2</v>
      </c>
      <c r="GK4" s="29" t="str">
        <f t="shared" si="119"/>
        <v>2.0</v>
      </c>
      <c r="GL4" s="71">
        <v>2</v>
      </c>
      <c r="GM4" s="203">
        <v>2</v>
      </c>
      <c r="GN4" s="232">
        <v>5</v>
      </c>
      <c r="GO4" s="52">
        <v>7</v>
      </c>
      <c r="GP4" s="52"/>
      <c r="GQ4" s="27">
        <f t="shared" si="120"/>
        <v>6.2</v>
      </c>
      <c r="GR4" s="28">
        <f t="shared" si="121"/>
        <v>6.2</v>
      </c>
      <c r="GS4" s="29" t="str">
        <f t="shared" si="122"/>
        <v>6.2</v>
      </c>
      <c r="GT4" s="32" t="str">
        <f t="shared" si="123"/>
        <v>C</v>
      </c>
      <c r="GU4" s="30">
        <f t="shared" si="124"/>
        <v>2</v>
      </c>
      <c r="GV4" s="29" t="str">
        <f t="shared" si="125"/>
        <v>2.0</v>
      </c>
      <c r="GW4" s="71">
        <v>2</v>
      </c>
      <c r="GX4" s="203">
        <v>2</v>
      </c>
      <c r="GY4" s="85">
        <f t="shared" si="126"/>
        <v>20</v>
      </c>
      <c r="GZ4" s="86">
        <f t="shared" si="127"/>
        <v>6.2200000000000006</v>
      </c>
      <c r="HA4" s="124" t="str">
        <f t="shared" si="128"/>
        <v>6.22</v>
      </c>
      <c r="HB4" s="86">
        <f t="shared" si="129"/>
        <v>2.25</v>
      </c>
      <c r="HC4" s="124" t="str">
        <f t="shared" si="130"/>
        <v>2.25</v>
      </c>
      <c r="HD4" s="52" t="str">
        <f t="shared" si="131"/>
        <v>Lên lớp</v>
      </c>
      <c r="HE4" s="52">
        <f t="shared" si="132"/>
        <v>20</v>
      </c>
      <c r="HF4" s="86">
        <f t="shared" si="133"/>
        <v>6.2200000000000006</v>
      </c>
      <c r="HG4" s="127" t="str">
        <f t="shared" si="134"/>
        <v>6.22</v>
      </c>
      <c r="HH4" s="86">
        <f t="shared" si="135"/>
        <v>2.25</v>
      </c>
      <c r="HI4" s="127" t="str">
        <f t="shared" si="136"/>
        <v>2.25</v>
      </c>
      <c r="HJ4" s="227">
        <f t="shared" si="137"/>
        <v>37</v>
      </c>
      <c r="HK4" s="58">
        <f t="shared" si="138"/>
        <v>37</v>
      </c>
      <c r="HL4" s="228">
        <f t="shared" si="11"/>
        <v>6.205405405405406</v>
      </c>
      <c r="HM4" s="127" t="str">
        <f t="shared" si="139"/>
        <v>6.21</v>
      </c>
      <c r="HN4" s="228">
        <f t="shared" si="12"/>
        <v>2.189189189189189</v>
      </c>
      <c r="HO4" s="127" t="str">
        <f t="shared" si="140"/>
        <v>2.19</v>
      </c>
      <c r="HP4" s="52" t="str">
        <f t="shared" si="141"/>
        <v>Lên lớp</v>
      </c>
      <c r="HQ4" s="58" t="s">
        <v>986</v>
      </c>
      <c r="HR4" s="21">
        <v>7.4</v>
      </c>
      <c r="HS4" s="24">
        <v>7</v>
      </c>
      <c r="HT4" s="25"/>
      <c r="HU4" s="19">
        <f t="shared" ref="HU4:HU37" si="178">ROUND((HR4*0.4+HS4*0.6),1)</f>
        <v>7.2</v>
      </c>
      <c r="HV4" s="43">
        <f t="shared" ref="HV4:HV37" si="179">ROUND(MAX((HR4*0.4+HS4*0.6),(HR4*0.4+HT4*0.6)),1)</f>
        <v>7.2</v>
      </c>
      <c r="HW4" s="26" t="str">
        <f>TEXT(HV4,"0.0")</f>
        <v>7.2</v>
      </c>
      <c r="HX4" s="283" t="str">
        <f t="shared" ref="HX4:HX37" si="180">IF(HV4&gt;=8.5,"A",IF(HV4&gt;=8,"B+",IF(HV4&gt;=7,"B",IF(HV4&gt;=6.5,"C+",IF(HV4&gt;=5.5,"C",IF(HV4&gt;=5,"D+",IF(HV4&gt;=4,"D","F")))))))</f>
        <v>B</v>
      </c>
      <c r="HY4" s="281">
        <f t="shared" ref="HY4:HY37" si="181">IF(HX4="A",4,IF(HX4="B+",3.5,IF(HX4="B",3,IF(HX4="C+",2.5,IF(HX4="C",2,IF(HX4="D+",1.5,IF(HX4="D",1,0)))))))</f>
        <v>3</v>
      </c>
      <c r="HZ4" s="44" t="str">
        <f t="shared" ref="HZ4:HZ37" si="182">TEXT(HY4,"0.0")</f>
        <v>3.0</v>
      </c>
      <c r="IA4" s="64">
        <v>3</v>
      </c>
      <c r="IB4" s="68">
        <v>3</v>
      </c>
      <c r="IC4" s="21">
        <v>8.6999999999999993</v>
      </c>
      <c r="ID4" s="24">
        <v>6</v>
      </c>
      <c r="IE4" s="25"/>
      <c r="IF4" s="19">
        <f t="shared" ref="IF4:IF37" si="183">ROUND((IC4*0.4+ID4*0.6),1)</f>
        <v>7.1</v>
      </c>
      <c r="IG4" s="43">
        <f t="shared" ref="IG4:IG37" si="184">ROUND(MAX((IC4*0.4+ID4*0.6),(IC4*0.4+IE4*0.6)),1)</f>
        <v>7.1</v>
      </c>
      <c r="IH4" s="26" t="str">
        <f>TEXT(IG4,"0.0")</f>
        <v>7.1</v>
      </c>
      <c r="II4" s="283" t="str">
        <f t="shared" ref="II4:II37" si="185">IF(IG4&gt;=8.5,"A",IF(IG4&gt;=8,"B+",IF(IG4&gt;=7,"B",IF(IG4&gt;=6.5,"C+",IF(IG4&gt;=5.5,"C",IF(IG4&gt;=5,"D+",IF(IG4&gt;=4,"D","F")))))))</f>
        <v>B</v>
      </c>
      <c r="IJ4" s="281">
        <f t="shared" ref="IJ4:IJ37" si="186">IF(II4="A",4,IF(II4="B+",3.5,IF(II4="B",3,IF(II4="C+",2.5,IF(II4="C",2,IF(II4="D+",1.5,IF(II4="D",1,0)))))))</f>
        <v>3</v>
      </c>
      <c r="IK4" s="44" t="str">
        <f t="shared" ref="IK4:IK37" si="187">TEXT(IJ4,"0.0")</f>
        <v>3.0</v>
      </c>
      <c r="IL4" s="64">
        <v>1</v>
      </c>
      <c r="IM4" s="68">
        <v>1</v>
      </c>
      <c r="IN4" s="21">
        <v>7.3</v>
      </c>
      <c r="IO4" s="24">
        <v>4</v>
      </c>
      <c r="IP4" s="25"/>
      <c r="IQ4" s="19">
        <f t="shared" ref="IQ4:IQ37" si="188">ROUND((IN4*0.4+IO4*0.6),1)</f>
        <v>5.3</v>
      </c>
      <c r="IR4" s="26">
        <f t="shared" ref="IR4:IR37" si="189">ROUND(MAX((IN4*0.4+IO4*0.6),(IN4*0.4+IP4*0.6)),1)</f>
        <v>5.3</v>
      </c>
      <c r="IS4" s="26" t="str">
        <f t="shared" ref="IS4:IS37" si="190">TEXT(IR4,"0.0")</f>
        <v>5.3</v>
      </c>
      <c r="IT4" s="32" t="str">
        <f t="shared" ref="IT4:IT37" si="191">IF(IR4&gt;=8.5,"A",IF(IR4&gt;=8,"B+",IF(IR4&gt;=7,"B",IF(IR4&gt;=6.5,"C+",IF(IR4&gt;=5.5,"C",IF(IR4&gt;=5,"D+",IF(IR4&gt;=4,"D","F")))))))</f>
        <v>D+</v>
      </c>
      <c r="IU4" s="30">
        <f t="shared" ref="IU4:IU37" si="192">IF(IT4="A",4,IF(IT4="B+",3.5,IF(IT4="B",3,IF(IT4="C+",2.5,IF(IT4="C",2,IF(IT4="D+",1.5,IF(IT4="D",1,0)))))))</f>
        <v>1.5</v>
      </c>
      <c r="IV4" s="37" t="str">
        <f t="shared" ref="IV4:IV37" si="193">TEXT(IU4,"0.0")</f>
        <v>1.5</v>
      </c>
      <c r="IW4" s="64">
        <v>2</v>
      </c>
      <c r="IX4" s="68">
        <v>2</v>
      </c>
      <c r="IY4" s="21">
        <v>7.6</v>
      </c>
      <c r="IZ4" s="24">
        <v>8</v>
      </c>
      <c r="JA4" s="25"/>
      <c r="JB4" s="19">
        <f t="shared" si="142"/>
        <v>7.8</v>
      </c>
      <c r="JC4" s="26">
        <f t="shared" si="143"/>
        <v>7.8</v>
      </c>
      <c r="JD4" s="26" t="str">
        <f t="shared" si="144"/>
        <v>7.8</v>
      </c>
      <c r="JE4" s="32" t="str">
        <f t="shared" si="145"/>
        <v>B</v>
      </c>
      <c r="JF4" s="30">
        <f t="shared" si="146"/>
        <v>3</v>
      </c>
      <c r="JG4" s="37" t="str">
        <f t="shared" si="147"/>
        <v>3.0</v>
      </c>
      <c r="JH4" s="64">
        <v>2</v>
      </c>
      <c r="JI4" s="68">
        <v>2</v>
      </c>
      <c r="JJ4" s="98">
        <v>8</v>
      </c>
      <c r="JK4" s="99">
        <v>6</v>
      </c>
      <c r="JL4" s="187"/>
      <c r="JM4" s="19">
        <f t="shared" si="148"/>
        <v>6.8</v>
      </c>
      <c r="JN4" s="26">
        <f t="shared" si="149"/>
        <v>6.8</v>
      </c>
      <c r="JO4" s="26" t="str">
        <f t="shared" si="150"/>
        <v>6.8</v>
      </c>
      <c r="JP4" s="32" t="str">
        <f t="shared" si="151"/>
        <v>C+</v>
      </c>
      <c r="JQ4" s="30">
        <f t="shared" si="152"/>
        <v>2.5</v>
      </c>
      <c r="JR4" s="37" t="str">
        <f t="shared" si="153"/>
        <v>2.5</v>
      </c>
      <c r="JS4" s="64">
        <v>1</v>
      </c>
      <c r="JT4" s="68">
        <v>1</v>
      </c>
      <c r="JU4" s="98">
        <v>7</v>
      </c>
      <c r="JV4" s="99">
        <v>7</v>
      </c>
      <c r="JW4" s="187"/>
      <c r="JX4" s="27">
        <f t="shared" si="13"/>
        <v>7</v>
      </c>
      <c r="JY4" s="28">
        <f t="shared" si="14"/>
        <v>7</v>
      </c>
      <c r="JZ4" s="26" t="str">
        <f t="shared" si="154"/>
        <v>7.0</v>
      </c>
      <c r="KA4" s="32" t="str">
        <f t="shared" si="15"/>
        <v>B</v>
      </c>
      <c r="KB4" s="30">
        <f t="shared" si="16"/>
        <v>3</v>
      </c>
      <c r="KC4" s="37" t="str">
        <f t="shared" si="17"/>
        <v>3.0</v>
      </c>
      <c r="KD4" s="64">
        <v>2</v>
      </c>
      <c r="KE4" s="68">
        <v>2</v>
      </c>
      <c r="KF4" s="98">
        <v>7.4</v>
      </c>
      <c r="KG4" s="99">
        <v>7</v>
      </c>
      <c r="KH4" s="187"/>
      <c r="KI4" s="27">
        <f t="shared" si="18"/>
        <v>7.2</v>
      </c>
      <c r="KJ4" s="28">
        <f t="shared" si="19"/>
        <v>7.2</v>
      </c>
      <c r="KK4" s="26" t="str">
        <f t="shared" si="155"/>
        <v>7.2</v>
      </c>
      <c r="KL4" s="32" t="str">
        <f t="shared" si="20"/>
        <v>B</v>
      </c>
      <c r="KM4" s="30">
        <f t="shared" si="21"/>
        <v>3</v>
      </c>
      <c r="KN4" s="37" t="str">
        <f t="shared" si="22"/>
        <v>3.0</v>
      </c>
      <c r="KO4" s="64">
        <v>2</v>
      </c>
      <c r="KP4" s="68">
        <v>2</v>
      </c>
      <c r="KQ4" s="98">
        <v>8</v>
      </c>
      <c r="KR4" s="99">
        <v>5</v>
      </c>
      <c r="KS4" s="187"/>
      <c r="KT4" s="27">
        <f t="shared" si="23"/>
        <v>6.2</v>
      </c>
      <c r="KU4" s="28">
        <f t="shared" si="24"/>
        <v>6.2</v>
      </c>
      <c r="KV4" s="26" t="str">
        <f t="shared" si="156"/>
        <v>6.2</v>
      </c>
      <c r="KW4" s="32" t="str">
        <f>IF(KU4&gt;=8.5,"A",IF(KU4&gt;=8,"B+",IF(KU4&gt;=7,"B",IF(KU4&gt;=6.5,"C+",IF(KU4&gt;=5.5,"C",IF(KU4&gt;=5,"D+",IF(KU4&gt;=4,"D","F")))))))</f>
        <v>C</v>
      </c>
      <c r="KX4" s="323">
        <f t="shared" si="25"/>
        <v>2</v>
      </c>
      <c r="KY4" s="37" t="str">
        <f t="shared" si="26"/>
        <v>2.0</v>
      </c>
      <c r="KZ4" s="64">
        <v>2</v>
      </c>
      <c r="LA4" s="68">
        <v>2</v>
      </c>
      <c r="LB4" s="21">
        <v>7.3</v>
      </c>
      <c r="LC4" s="24">
        <v>8</v>
      </c>
      <c r="LD4" s="25"/>
      <c r="LE4" s="19">
        <f t="shared" ref="LE4:LE28" si="194">ROUND((LB4*0.4+LC4*0.6),1)</f>
        <v>7.7</v>
      </c>
      <c r="LF4" s="26">
        <f t="shared" si="157"/>
        <v>7.7</v>
      </c>
      <c r="LG4" s="28" t="str">
        <f>TEXT(LF4,"0.0")</f>
        <v>7.7</v>
      </c>
      <c r="LH4" s="32" t="str">
        <f t="shared" si="158"/>
        <v>B</v>
      </c>
      <c r="LI4" s="30">
        <f t="shared" si="159"/>
        <v>3</v>
      </c>
      <c r="LJ4" s="37" t="str">
        <f t="shared" si="160"/>
        <v>3.0</v>
      </c>
      <c r="LK4" s="62">
        <v>3</v>
      </c>
      <c r="LL4" s="279">
        <v>3</v>
      </c>
      <c r="LM4" s="85">
        <f t="shared" si="161"/>
        <v>18</v>
      </c>
      <c r="LN4" s="86">
        <f t="shared" si="162"/>
        <v>5.7777777777777777</v>
      </c>
      <c r="LO4" s="124" t="str">
        <f t="shared" si="163"/>
        <v>5.78</v>
      </c>
      <c r="LP4" s="86">
        <f t="shared" si="164"/>
        <v>2.1944444444444446</v>
      </c>
      <c r="LQ4" s="124" t="str">
        <f t="shared" si="165"/>
        <v>2.19</v>
      </c>
      <c r="LR4" s="330" t="str">
        <f t="shared" si="166"/>
        <v>Lên lớp</v>
      </c>
      <c r="LS4" s="331">
        <f t="shared" si="167"/>
        <v>18</v>
      </c>
      <c r="LT4" s="332">
        <f t="shared" si="168"/>
        <v>6.9777777777777787</v>
      </c>
      <c r="LU4" s="332">
        <f t="shared" si="169"/>
        <v>2.6944444444444446</v>
      </c>
      <c r="LV4" s="334">
        <f t="shared" si="170"/>
        <v>55</v>
      </c>
      <c r="LW4" s="335">
        <f t="shared" si="171"/>
        <v>55</v>
      </c>
      <c r="LX4" s="336">
        <f t="shared" si="172"/>
        <v>6.4581818181818189</v>
      </c>
      <c r="LY4" s="337">
        <f t="shared" si="173"/>
        <v>2.3545454545454545</v>
      </c>
      <c r="LZ4" s="336" t="str">
        <f t="shared" si="174"/>
        <v>2.35</v>
      </c>
      <c r="MA4" s="330" t="str">
        <f t="shared" si="175"/>
        <v>Lên lớp</v>
      </c>
    </row>
    <row r="5" spans="1:339" s="233" customFormat="1" ht="18">
      <c r="A5" s="10">
        <v>4</v>
      </c>
      <c r="B5" s="76" t="s">
        <v>222</v>
      </c>
      <c r="C5" s="77" t="s">
        <v>230</v>
      </c>
      <c r="D5" s="78" t="s">
        <v>231</v>
      </c>
      <c r="E5" s="79" t="s">
        <v>225</v>
      </c>
      <c r="F5" s="51"/>
      <c r="G5" s="50" t="s">
        <v>556</v>
      </c>
      <c r="H5" s="50" t="s">
        <v>17</v>
      </c>
      <c r="I5" s="82" t="s">
        <v>529</v>
      </c>
      <c r="J5" s="82" t="s">
        <v>777</v>
      </c>
      <c r="K5" s="12">
        <v>5.5</v>
      </c>
      <c r="L5" s="28" t="str">
        <f t="shared" si="27"/>
        <v>5.5</v>
      </c>
      <c r="M5" s="32" t="str">
        <f t="shared" ref="M5:M37" si="195">IF(K5&gt;=8.5,"A",IF(K5&gt;=8,"B+",IF(K5&gt;=7,"B",IF(K5&gt;=6.5,"C+",IF(K5&gt;=5.5,"C",IF(K5&gt;=5,"D+",IF(K5&gt;=4,"D","F")))))))</f>
        <v>C</v>
      </c>
      <c r="N5" s="39">
        <f t="shared" ref="N5:N37" si="196">IF(M5="A",4,IF(M5="B+",3.5,IF(M5="B",3,IF(M5="C+",2.5,IF(M5="C",2,IF(M5="D+",1.5,IF(M5="D",1,0)))))))</f>
        <v>2</v>
      </c>
      <c r="O5" s="37" t="str">
        <f t="shared" si="30"/>
        <v>2.0</v>
      </c>
      <c r="P5" s="11">
        <v>2</v>
      </c>
      <c r="Q5" s="16">
        <v>6</v>
      </c>
      <c r="R5" s="28" t="str">
        <f t="shared" si="31"/>
        <v>6.0</v>
      </c>
      <c r="S5" s="32" t="str">
        <f t="shared" ref="S5:S37" si="197">IF(Q5&gt;=8.5,"A",IF(Q5&gt;=8,"B+",IF(Q5&gt;=7,"B",IF(Q5&gt;=6.5,"C+",IF(Q5&gt;=5.5,"C",IF(Q5&gt;=5,"D+",IF(Q5&gt;=4,"D","F")))))))</f>
        <v>C</v>
      </c>
      <c r="T5" s="39">
        <f t="shared" ref="T5:T37" si="198">IF(S5="A",4,IF(S5="B+",3.5,IF(S5="B",3,IF(S5="C+",2.5,IF(S5="C",2,IF(S5="D+",1.5,IF(S5="D",1,0)))))))</f>
        <v>2</v>
      </c>
      <c r="U5" s="37" t="str">
        <f t="shared" si="34"/>
        <v>2.0</v>
      </c>
      <c r="V5" s="11">
        <v>3</v>
      </c>
      <c r="W5" s="21">
        <v>8.3000000000000007</v>
      </c>
      <c r="X5" s="24">
        <v>7</v>
      </c>
      <c r="Y5" s="25"/>
      <c r="Z5" s="27">
        <f t="shared" si="0"/>
        <v>7.5</v>
      </c>
      <c r="AA5" s="28">
        <f t="shared" si="1"/>
        <v>7.5</v>
      </c>
      <c r="AB5" s="28" t="str">
        <f t="shared" si="35"/>
        <v>7.5</v>
      </c>
      <c r="AC5" s="32" t="str">
        <f t="shared" si="2"/>
        <v>B</v>
      </c>
      <c r="AD5" s="30">
        <f t="shared" si="3"/>
        <v>3</v>
      </c>
      <c r="AE5" s="37" t="str">
        <f t="shared" si="36"/>
        <v>3.0</v>
      </c>
      <c r="AF5" s="64">
        <v>4</v>
      </c>
      <c r="AG5" s="68">
        <v>4</v>
      </c>
      <c r="AH5" s="21">
        <v>7</v>
      </c>
      <c r="AI5" s="24">
        <v>8</v>
      </c>
      <c r="AJ5" s="25"/>
      <c r="AK5" s="27">
        <f t="shared" si="37"/>
        <v>7.6</v>
      </c>
      <c r="AL5" s="28">
        <f t="shared" si="38"/>
        <v>7.6</v>
      </c>
      <c r="AM5" s="28" t="str">
        <f t="shared" si="39"/>
        <v>7.6</v>
      </c>
      <c r="AN5" s="32" t="str">
        <f t="shared" ref="AN5:AN37" si="199">IF(AL5&gt;=8.5,"A",IF(AL5&gt;=8,"B+",IF(AL5&gt;=7,"B",IF(AL5&gt;=6.5,"C+",IF(AL5&gt;=5.5,"C",IF(AL5&gt;=5,"D+",IF(AL5&gt;=4,"D","F")))))))</f>
        <v>B</v>
      </c>
      <c r="AO5" s="30">
        <f t="shared" ref="AO5:AO37" si="200">IF(AN5="A",4,IF(AN5="B+",3.5,IF(AN5="B",3,IF(AN5="C+",2.5,IF(AN5="C",2,IF(AN5="D+",1.5,IF(AN5="D",1,0)))))))</f>
        <v>3</v>
      </c>
      <c r="AP5" s="37" t="str">
        <f t="shared" si="42"/>
        <v>3.0</v>
      </c>
      <c r="AQ5" s="71">
        <v>2</v>
      </c>
      <c r="AR5" s="73">
        <v>2</v>
      </c>
      <c r="AS5" s="21">
        <v>5.2</v>
      </c>
      <c r="AT5" s="24">
        <v>4</v>
      </c>
      <c r="AU5" s="25"/>
      <c r="AV5" s="27">
        <f t="shared" si="43"/>
        <v>4.5</v>
      </c>
      <c r="AW5" s="28">
        <f t="shared" si="44"/>
        <v>4.5</v>
      </c>
      <c r="AX5" s="28" t="str">
        <f t="shared" si="45"/>
        <v>4.5</v>
      </c>
      <c r="AY5" s="32" t="str">
        <f t="shared" si="46"/>
        <v>D</v>
      </c>
      <c r="AZ5" s="30">
        <f t="shared" ref="AZ5:AZ37" si="201">IF(AY5="A",4,IF(AY5="B+",3.5,IF(AY5="B",3,IF(AY5="C+",2.5,IF(AY5="C",2,IF(AY5="D+",1.5,IF(AY5="D",1,0)))))))</f>
        <v>1</v>
      </c>
      <c r="BA5" s="37" t="str">
        <f t="shared" si="48"/>
        <v>1.0</v>
      </c>
      <c r="BB5" s="64">
        <v>3</v>
      </c>
      <c r="BC5" s="68">
        <v>3</v>
      </c>
      <c r="BD5" s="21">
        <v>5.4</v>
      </c>
      <c r="BE5" s="24">
        <v>6</v>
      </c>
      <c r="BF5" s="25"/>
      <c r="BG5" s="27">
        <f t="shared" ref="BG5:BG37" si="202">ROUND((BD5*0.4+BE5*0.6),1)</f>
        <v>5.8</v>
      </c>
      <c r="BH5" s="28">
        <f t="shared" ref="BH5:BH37" si="203">ROUND(MAX((BD5*0.4+BE5*0.6),(BD5*0.4+BF5*0.6)),1)</f>
        <v>5.8</v>
      </c>
      <c r="BI5" s="28" t="str">
        <f t="shared" si="49"/>
        <v>5.8</v>
      </c>
      <c r="BJ5" s="32" t="str">
        <f t="shared" ref="BJ5:BJ37" si="204">IF(BH5&gt;=8.5,"A",IF(BH5&gt;=8,"B+",IF(BH5&gt;=7,"B",IF(BH5&gt;=6.5,"C+",IF(BH5&gt;=5.5,"C",IF(BH5&gt;=5,"D+",IF(BH5&gt;=4,"D","F")))))))</f>
        <v>C</v>
      </c>
      <c r="BK5" s="30">
        <f t="shared" ref="BK5:BK37" si="205">IF(BJ5="A",4,IF(BJ5="B+",3.5,IF(BJ5="B",3,IF(BJ5="C+",2.5,IF(BJ5="C",2,IF(BJ5="D+",1.5,IF(BJ5="D",1,0)))))))</f>
        <v>2</v>
      </c>
      <c r="BL5" s="37" t="str">
        <f t="shared" si="52"/>
        <v>2.0</v>
      </c>
      <c r="BM5" s="64">
        <v>3</v>
      </c>
      <c r="BN5" s="68">
        <v>3</v>
      </c>
      <c r="BO5" s="21">
        <v>6</v>
      </c>
      <c r="BP5" s="24">
        <v>6</v>
      </c>
      <c r="BQ5" s="25"/>
      <c r="BR5" s="27">
        <f t="shared" si="4"/>
        <v>6</v>
      </c>
      <c r="BS5" s="28">
        <f t="shared" si="5"/>
        <v>6</v>
      </c>
      <c r="BT5" s="28" t="str">
        <f t="shared" si="53"/>
        <v>6.0</v>
      </c>
      <c r="BU5" s="32" t="str">
        <f t="shared" si="6"/>
        <v>C</v>
      </c>
      <c r="BV5" s="66">
        <f t="shared" si="7"/>
        <v>2</v>
      </c>
      <c r="BW5" s="37" t="str">
        <f t="shared" si="54"/>
        <v>2.0</v>
      </c>
      <c r="BX5" s="64">
        <v>2</v>
      </c>
      <c r="BY5" s="75">
        <v>2</v>
      </c>
      <c r="BZ5" s="21">
        <v>7.3</v>
      </c>
      <c r="CA5" s="24">
        <v>3</v>
      </c>
      <c r="CB5" s="25"/>
      <c r="CC5" s="27">
        <f t="shared" ref="CC5:CC37" si="206">ROUND((BZ5*0.4+CA5*0.6),1)</f>
        <v>4.7</v>
      </c>
      <c r="CD5" s="28">
        <f t="shared" ref="CD5:CD37" si="207">ROUND(MAX((BZ5*0.4+CA5*0.6),(BZ5*0.4+CB5*0.6)),1)</f>
        <v>4.7</v>
      </c>
      <c r="CE5" s="28" t="str">
        <f t="shared" si="55"/>
        <v>4.7</v>
      </c>
      <c r="CF5" s="32" t="str">
        <f t="shared" ref="CF5:CF37" si="208">IF(CD5&gt;=8.5,"A",IF(CD5&gt;=8,"B+",IF(CD5&gt;=7,"B",IF(CD5&gt;=6.5,"C+",IF(CD5&gt;=5.5,"C",IF(CD5&gt;=5,"D+",IF(CD5&gt;=4,"D","F")))))))</f>
        <v>D</v>
      </c>
      <c r="CG5" s="30">
        <f t="shared" ref="CG5:CG37" si="209">IF(CF5="A",4,IF(CF5="B+",3.5,IF(CF5="B",3,IF(CF5="C+",2.5,IF(CF5="C",2,IF(CF5="D+",1.5,IF(CF5="D",1,0)))))))</f>
        <v>1</v>
      </c>
      <c r="CH5" s="37" t="str">
        <f t="shared" si="58"/>
        <v>1.0</v>
      </c>
      <c r="CI5" s="64">
        <v>3</v>
      </c>
      <c r="CJ5" s="68">
        <v>3</v>
      </c>
      <c r="CK5" s="85">
        <f t="shared" si="8"/>
        <v>17</v>
      </c>
      <c r="CL5" s="86">
        <f t="shared" si="59"/>
        <v>6.011764705882352</v>
      </c>
      <c r="CM5" s="87" t="str">
        <f t="shared" si="60"/>
        <v>6.01</v>
      </c>
      <c r="CN5" s="86">
        <f t="shared" si="9"/>
        <v>2</v>
      </c>
      <c r="CO5" s="87" t="str">
        <f t="shared" si="61"/>
        <v>2.00</v>
      </c>
      <c r="CP5" s="52" t="str">
        <f t="shared" si="62"/>
        <v>Lên lớp</v>
      </c>
      <c r="CQ5" s="52">
        <f t="shared" si="176"/>
        <v>17</v>
      </c>
      <c r="CR5" s="86">
        <f t="shared" si="63"/>
        <v>6.011764705882352</v>
      </c>
      <c r="CS5" s="127" t="str">
        <f t="shared" si="64"/>
        <v>6.01</v>
      </c>
      <c r="CT5" s="86">
        <f t="shared" si="177"/>
        <v>2</v>
      </c>
      <c r="CU5" s="127" t="str">
        <f t="shared" si="65"/>
        <v>2.00</v>
      </c>
      <c r="CV5" s="52" t="str">
        <f t="shared" si="66"/>
        <v>Lên lớp</v>
      </c>
      <c r="CW5" s="232">
        <v>7.8</v>
      </c>
      <c r="CX5" s="52">
        <v>8</v>
      </c>
      <c r="CY5" s="52"/>
      <c r="CZ5" s="27">
        <f t="shared" si="67"/>
        <v>7.9</v>
      </c>
      <c r="DA5" s="28">
        <f t="shared" si="68"/>
        <v>7.9</v>
      </c>
      <c r="DB5" s="29" t="str">
        <f t="shared" si="69"/>
        <v>7.9</v>
      </c>
      <c r="DC5" s="32" t="str">
        <f t="shared" si="70"/>
        <v>B</v>
      </c>
      <c r="DD5" s="30">
        <f t="shared" si="71"/>
        <v>3</v>
      </c>
      <c r="DE5" s="29" t="str">
        <f t="shared" si="72"/>
        <v>3.0</v>
      </c>
      <c r="DF5" s="71"/>
      <c r="DG5" s="203"/>
      <c r="DH5" s="229">
        <v>6.6</v>
      </c>
      <c r="DI5" s="230">
        <v>9</v>
      </c>
      <c r="DJ5" s="230"/>
      <c r="DK5" s="27">
        <f t="shared" si="73"/>
        <v>8</v>
      </c>
      <c r="DL5" s="28">
        <f t="shared" si="74"/>
        <v>8</v>
      </c>
      <c r="DM5" s="30" t="str">
        <f t="shared" si="75"/>
        <v>8.0</v>
      </c>
      <c r="DN5" s="32" t="str">
        <f t="shared" si="76"/>
        <v>B+</v>
      </c>
      <c r="DO5" s="30">
        <f t="shared" si="77"/>
        <v>3.5</v>
      </c>
      <c r="DP5" s="30" t="str">
        <f t="shared" si="78"/>
        <v>3.5</v>
      </c>
      <c r="DQ5" s="71"/>
      <c r="DR5" s="203"/>
      <c r="DS5" s="204">
        <f t="shared" si="79"/>
        <v>7.95</v>
      </c>
      <c r="DT5" s="30" t="str">
        <f t="shared" si="80"/>
        <v>8.0</v>
      </c>
      <c r="DU5" s="32" t="str">
        <f t="shared" si="81"/>
        <v>B</v>
      </c>
      <c r="DV5" s="30">
        <f t="shared" si="82"/>
        <v>3</v>
      </c>
      <c r="DW5" s="30" t="str">
        <f t="shared" si="83"/>
        <v>3.0</v>
      </c>
      <c r="DX5" s="71">
        <v>3</v>
      </c>
      <c r="DY5" s="203">
        <v>3</v>
      </c>
      <c r="DZ5" s="232">
        <v>6.4</v>
      </c>
      <c r="EA5" s="52">
        <v>7</v>
      </c>
      <c r="EB5" s="52"/>
      <c r="EC5" s="27">
        <f t="shared" si="84"/>
        <v>6.8</v>
      </c>
      <c r="ED5" s="28">
        <f t="shared" si="85"/>
        <v>6.8</v>
      </c>
      <c r="EE5" s="29" t="str">
        <f t="shared" si="86"/>
        <v>6.8</v>
      </c>
      <c r="EF5" s="32" t="str">
        <f t="shared" si="87"/>
        <v>C+</v>
      </c>
      <c r="EG5" s="30">
        <f t="shared" si="88"/>
        <v>2.5</v>
      </c>
      <c r="EH5" s="29" t="str">
        <f t="shared" si="89"/>
        <v>2.5</v>
      </c>
      <c r="EI5" s="71">
        <v>3</v>
      </c>
      <c r="EJ5" s="203">
        <v>3</v>
      </c>
      <c r="EK5" s="232">
        <v>6.3</v>
      </c>
      <c r="EL5" s="52">
        <v>5</v>
      </c>
      <c r="EM5" s="52"/>
      <c r="EN5" s="27">
        <f t="shared" si="90"/>
        <v>5.5</v>
      </c>
      <c r="EO5" s="28">
        <f t="shared" si="91"/>
        <v>5.5</v>
      </c>
      <c r="EP5" s="29" t="str">
        <f t="shared" si="92"/>
        <v>5.5</v>
      </c>
      <c r="EQ5" s="32" t="str">
        <f t="shared" si="93"/>
        <v>C</v>
      </c>
      <c r="ER5" s="30">
        <f t="shared" si="94"/>
        <v>2</v>
      </c>
      <c r="ES5" s="29" t="str">
        <f t="shared" si="95"/>
        <v>2.0</v>
      </c>
      <c r="ET5" s="71">
        <v>3</v>
      </c>
      <c r="EU5" s="203">
        <v>3</v>
      </c>
      <c r="EV5" s="232">
        <v>6.6</v>
      </c>
      <c r="EW5" s="52">
        <v>9</v>
      </c>
      <c r="EX5" s="52"/>
      <c r="EY5" s="27">
        <f t="shared" si="96"/>
        <v>8</v>
      </c>
      <c r="EZ5" s="28">
        <f t="shared" si="97"/>
        <v>8</v>
      </c>
      <c r="FA5" s="29" t="str">
        <f t="shared" si="98"/>
        <v>8.0</v>
      </c>
      <c r="FB5" s="32" t="str">
        <f t="shared" si="99"/>
        <v>B+</v>
      </c>
      <c r="FC5" s="30">
        <f t="shared" si="100"/>
        <v>3.5</v>
      </c>
      <c r="FD5" s="29" t="str">
        <f t="shared" si="101"/>
        <v>3.5</v>
      </c>
      <c r="FE5" s="71">
        <v>2</v>
      </c>
      <c r="FF5" s="203">
        <v>2</v>
      </c>
      <c r="FG5" s="232">
        <v>6.6</v>
      </c>
      <c r="FH5" s="52">
        <v>7</v>
      </c>
      <c r="FI5" s="52"/>
      <c r="FJ5" s="27">
        <f t="shared" si="102"/>
        <v>6.8</v>
      </c>
      <c r="FK5" s="28">
        <f t="shared" si="103"/>
        <v>6.8</v>
      </c>
      <c r="FL5" s="29" t="str">
        <f t="shared" si="104"/>
        <v>6.8</v>
      </c>
      <c r="FM5" s="32" t="str">
        <f t="shared" si="105"/>
        <v>C+</v>
      </c>
      <c r="FN5" s="30">
        <f t="shared" si="106"/>
        <v>2.5</v>
      </c>
      <c r="FO5" s="29" t="str">
        <f t="shared" si="107"/>
        <v>2.5</v>
      </c>
      <c r="FP5" s="71">
        <v>3</v>
      </c>
      <c r="FQ5" s="203">
        <v>3</v>
      </c>
      <c r="FR5" s="232">
        <v>7.7</v>
      </c>
      <c r="FS5" s="52">
        <v>8</v>
      </c>
      <c r="FT5" s="52"/>
      <c r="FU5" s="27">
        <f t="shared" si="108"/>
        <v>7.9</v>
      </c>
      <c r="FV5" s="28">
        <f t="shared" si="109"/>
        <v>7.9</v>
      </c>
      <c r="FW5" s="29" t="str">
        <f t="shared" si="110"/>
        <v>7.9</v>
      </c>
      <c r="FX5" s="32" t="str">
        <f t="shared" si="111"/>
        <v>B</v>
      </c>
      <c r="FY5" s="30">
        <f t="shared" si="112"/>
        <v>3</v>
      </c>
      <c r="FZ5" s="29" t="str">
        <f t="shared" si="113"/>
        <v>3.0</v>
      </c>
      <c r="GA5" s="71">
        <v>2</v>
      </c>
      <c r="GB5" s="203">
        <v>2</v>
      </c>
      <c r="GC5" s="232">
        <v>7</v>
      </c>
      <c r="GD5" s="52">
        <v>5</v>
      </c>
      <c r="GE5" s="52"/>
      <c r="GF5" s="27">
        <f t="shared" si="114"/>
        <v>5.8</v>
      </c>
      <c r="GG5" s="28">
        <f t="shared" si="115"/>
        <v>5.8</v>
      </c>
      <c r="GH5" s="29" t="str">
        <f t="shared" si="116"/>
        <v>5.8</v>
      </c>
      <c r="GI5" s="32" t="str">
        <f t="shared" si="117"/>
        <v>C</v>
      </c>
      <c r="GJ5" s="30">
        <f t="shared" si="118"/>
        <v>2</v>
      </c>
      <c r="GK5" s="29" t="str">
        <f t="shared" si="119"/>
        <v>2.0</v>
      </c>
      <c r="GL5" s="71">
        <v>2</v>
      </c>
      <c r="GM5" s="203">
        <v>2</v>
      </c>
      <c r="GN5" s="232">
        <v>5.3</v>
      </c>
      <c r="GO5" s="52">
        <v>6</v>
      </c>
      <c r="GP5" s="52"/>
      <c r="GQ5" s="27">
        <f t="shared" si="120"/>
        <v>5.7</v>
      </c>
      <c r="GR5" s="28">
        <f t="shared" si="121"/>
        <v>5.7</v>
      </c>
      <c r="GS5" s="29" t="str">
        <f t="shared" si="122"/>
        <v>5.7</v>
      </c>
      <c r="GT5" s="32" t="str">
        <f t="shared" si="123"/>
        <v>C</v>
      </c>
      <c r="GU5" s="30">
        <f t="shared" si="124"/>
        <v>2</v>
      </c>
      <c r="GV5" s="29" t="str">
        <f t="shared" si="125"/>
        <v>2.0</v>
      </c>
      <c r="GW5" s="71">
        <v>2</v>
      </c>
      <c r="GX5" s="203">
        <v>2</v>
      </c>
      <c r="GY5" s="85">
        <f t="shared" si="126"/>
        <v>20</v>
      </c>
      <c r="GZ5" s="86">
        <f t="shared" si="127"/>
        <v>6.7974999999999994</v>
      </c>
      <c r="HA5" s="124" t="str">
        <f t="shared" si="128"/>
        <v>6.80</v>
      </c>
      <c r="HB5" s="86">
        <f t="shared" si="129"/>
        <v>2.5499999999999998</v>
      </c>
      <c r="HC5" s="124" t="str">
        <f t="shared" si="130"/>
        <v>2.55</v>
      </c>
      <c r="HD5" s="52" t="str">
        <f t="shared" si="131"/>
        <v>Lên lớp</v>
      </c>
      <c r="HE5" s="52">
        <f t="shared" si="132"/>
        <v>20</v>
      </c>
      <c r="HF5" s="86">
        <f t="shared" si="133"/>
        <v>6.7974999999999994</v>
      </c>
      <c r="HG5" s="127" t="str">
        <f t="shared" si="134"/>
        <v>6.80</v>
      </c>
      <c r="HH5" s="86">
        <f t="shared" si="135"/>
        <v>2.5499999999999998</v>
      </c>
      <c r="HI5" s="127" t="str">
        <f t="shared" si="136"/>
        <v>2.55</v>
      </c>
      <c r="HJ5" s="227">
        <f t="shared" si="137"/>
        <v>37</v>
      </c>
      <c r="HK5" s="58">
        <f t="shared" si="138"/>
        <v>37</v>
      </c>
      <c r="HL5" s="228">
        <f t="shared" si="11"/>
        <v>6.4364864864864861</v>
      </c>
      <c r="HM5" s="127" t="str">
        <f t="shared" si="139"/>
        <v>6.44</v>
      </c>
      <c r="HN5" s="228">
        <f t="shared" si="12"/>
        <v>2.2972972972972974</v>
      </c>
      <c r="HO5" s="127" t="str">
        <f t="shared" si="140"/>
        <v>2.30</v>
      </c>
      <c r="HP5" s="52" t="str">
        <f t="shared" si="141"/>
        <v>Lên lớp</v>
      </c>
      <c r="HQ5" s="58" t="s">
        <v>986</v>
      </c>
      <c r="HR5" s="21">
        <v>5.3</v>
      </c>
      <c r="HS5" s="24">
        <v>6</v>
      </c>
      <c r="HT5" s="25"/>
      <c r="HU5" s="19">
        <f t="shared" si="178"/>
        <v>5.7</v>
      </c>
      <c r="HV5" s="43">
        <f t="shared" si="179"/>
        <v>5.7</v>
      </c>
      <c r="HW5" s="26" t="str">
        <f t="shared" ref="HW5:HW37" si="210">TEXT(HV5,"0.0")</f>
        <v>5.7</v>
      </c>
      <c r="HX5" s="283" t="str">
        <f t="shared" si="180"/>
        <v>C</v>
      </c>
      <c r="HY5" s="281">
        <f t="shared" si="181"/>
        <v>2</v>
      </c>
      <c r="HZ5" s="44" t="str">
        <f t="shared" si="182"/>
        <v>2.0</v>
      </c>
      <c r="IA5" s="64">
        <v>3</v>
      </c>
      <c r="IB5" s="68">
        <v>3</v>
      </c>
      <c r="IC5" s="21">
        <v>7.7</v>
      </c>
      <c r="ID5" s="24">
        <v>5</v>
      </c>
      <c r="IE5" s="25"/>
      <c r="IF5" s="19">
        <f t="shared" si="183"/>
        <v>6.1</v>
      </c>
      <c r="IG5" s="43">
        <f t="shared" si="184"/>
        <v>6.1</v>
      </c>
      <c r="IH5" s="26" t="str">
        <f t="shared" ref="IH5:IH37" si="211">TEXT(IG5,"0.0")</f>
        <v>6.1</v>
      </c>
      <c r="II5" s="283" t="str">
        <f t="shared" si="185"/>
        <v>C</v>
      </c>
      <c r="IJ5" s="281">
        <f t="shared" si="186"/>
        <v>2</v>
      </c>
      <c r="IK5" s="44" t="str">
        <f t="shared" si="187"/>
        <v>2.0</v>
      </c>
      <c r="IL5" s="64">
        <v>1</v>
      </c>
      <c r="IM5" s="68">
        <v>1</v>
      </c>
      <c r="IN5" s="21">
        <v>6.3</v>
      </c>
      <c r="IO5" s="24">
        <v>5</v>
      </c>
      <c r="IP5" s="25"/>
      <c r="IQ5" s="19">
        <f t="shared" si="188"/>
        <v>5.5</v>
      </c>
      <c r="IR5" s="26">
        <f t="shared" si="189"/>
        <v>5.5</v>
      </c>
      <c r="IS5" s="26" t="str">
        <f t="shared" si="190"/>
        <v>5.5</v>
      </c>
      <c r="IT5" s="32" t="str">
        <f t="shared" si="191"/>
        <v>C</v>
      </c>
      <c r="IU5" s="30">
        <f t="shared" si="192"/>
        <v>2</v>
      </c>
      <c r="IV5" s="37" t="str">
        <f t="shared" si="193"/>
        <v>2.0</v>
      </c>
      <c r="IW5" s="64">
        <v>2</v>
      </c>
      <c r="IX5" s="68">
        <v>2</v>
      </c>
      <c r="IY5" s="21">
        <v>7.4</v>
      </c>
      <c r="IZ5" s="24">
        <v>9</v>
      </c>
      <c r="JA5" s="25"/>
      <c r="JB5" s="19">
        <f t="shared" si="142"/>
        <v>8.4</v>
      </c>
      <c r="JC5" s="26">
        <f t="shared" si="143"/>
        <v>8.4</v>
      </c>
      <c r="JD5" s="26" t="str">
        <f t="shared" si="144"/>
        <v>8.4</v>
      </c>
      <c r="JE5" s="32" t="str">
        <f t="shared" si="145"/>
        <v>B+</v>
      </c>
      <c r="JF5" s="30">
        <f t="shared" si="146"/>
        <v>3.5</v>
      </c>
      <c r="JG5" s="37" t="str">
        <f t="shared" si="147"/>
        <v>3.5</v>
      </c>
      <c r="JH5" s="64">
        <v>2</v>
      </c>
      <c r="JI5" s="68">
        <v>2</v>
      </c>
      <c r="JJ5" s="98">
        <v>5</v>
      </c>
      <c r="JK5" s="99">
        <v>9</v>
      </c>
      <c r="JL5" s="187"/>
      <c r="JM5" s="19">
        <f t="shared" si="148"/>
        <v>7.4</v>
      </c>
      <c r="JN5" s="26">
        <f t="shared" si="149"/>
        <v>7.4</v>
      </c>
      <c r="JO5" s="26" t="str">
        <f t="shared" si="150"/>
        <v>7.4</v>
      </c>
      <c r="JP5" s="32" t="str">
        <f t="shared" si="151"/>
        <v>B</v>
      </c>
      <c r="JQ5" s="30">
        <f t="shared" si="152"/>
        <v>3</v>
      </c>
      <c r="JR5" s="37" t="str">
        <f t="shared" si="153"/>
        <v>3.0</v>
      </c>
      <c r="JS5" s="64">
        <v>1</v>
      </c>
      <c r="JT5" s="68">
        <v>1</v>
      </c>
      <c r="JU5" s="98">
        <v>6</v>
      </c>
      <c r="JV5" s="99">
        <v>6</v>
      </c>
      <c r="JW5" s="187"/>
      <c r="JX5" s="19">
        <f t="shared" si="13"/>
        <v>6</v>
      </c>
      <c r="JY5" s="26">
        <f t="shared" si="14"/>
        <v>6</v>
      </c>
      <c r="JZ5" s="26" t="str">
        <f t="shared" si="154"/>
        <v>6.0</v>
      </c>
      <c r="KA5" s="32" t="str">
        <f t="shared" si="15"/>
        <v>C</v>
      </c>
      <c r="KB5" s="30">
        <f t="shared" si="16"/>
        <v>2</v>
      </c>
      <c r="KC5" s="37" t="str">
        <f t="shared" si="17"/>
        <v>2.0</v>
      </c>
      <c r="KD5" s="64">
        <v>2</v>
      </c>
      <c r="KE5" s="68">
        <v>2</v>
      </c>
      <c r="KF5" s="98">
        <v>7.4</v>
      </c>
      <c r="KG5" s="99">
        <v>7</v>
      </c>
      <c r="KH5" s="187"/>
      <c r="KI5" s="27">
        <f t="shared" si="18"/>
        <v>7.2</v>
      </c>
      <c r="KJ5" s="28">
        <f t="shared" si="19"/>
        <v>7.2</v>
      </c>
      <c r="KK5" s="26" t="str">
        <f t="shared" si="155"/>
        <v>7.2</v>
      </c>
      <c r="KL5" s="32" t="str">
        <f t="shared" si="20"/>
        <v>B</v>
      </c>
      <c r="KM5" s="30">
        <f t="shared" si="21"/>
        <v>3</v>
      </c>
      <c r="KN5" s="37" t="str">
        <f t="shared" si="22"/>
        <v>3.0</v>
      </c>
      <c r="KO5" s="64">
        <v>2</v>
      </c>
      <c r="KP5" s="68">
        <v>2</v>
      </c>
      <c r="KQ5" s="98">
        <v>5.2</v>
      </c>
      <c r="KR5" s="99">
        <v>8</v>
      </c>
      <c r="KS5" s="187"/>
      <c r="KT5" s="19">
        <f t="shared" si="23"/>
        <v>6.9</v>
      </c>
      <c r="KU5" s="26">
        <f t="shared" si="24"/>
        <v>6.9</v>
      </c>
      <c r="KV5" s="26" t="str">
        <f t="shared" si="156"/>
        <v>6.9</v>
      </c>
      <c r="KW5" s="32" t="str">
        <f t="shared" ref="KW5:KW28" si="212">IF(KU5&gt;=8.5,"A",IF(KU5&gt;=8,"B+",IF(KU5&gt;=7,"B",IF(KU5&gt;=6.5,"C+",IF(KU5&gt;=5.5,"C",IF(KU5&gt;=5,"D+",IF(KU5&gt;=4,"D","F")))))))</f>
        <v>C+</v>
      </c>
      <c r="KX5" s="30">
        <f t="shared" si="25"/>
        <v>2.5</v>
      </c>
      <c r="KY5" s="37" t="str">
        <f t="shared" si="26"/>
        <v>2.5</v>
      </c>
      <c r="KZ5" s="64">
        <v>2</v>
      </c>
      <c r="LA5" s="68">
        <v>2</v>
      </c>
      <c r="LB5" s="21">
        <v>7.4</v>
      </c>
      <c r="LC5" s="24">
        <v>7</v>
      </c>
      <c r="LD5" s="25"/>
      <c r="LE5" s="19">
        <f t="shared" si="194"/>
        <v>7.2</v>
      </c>
      <c r="LF5" s="26">
        <f t="shared" si="157"/>
        <v>7.2</v>
      </c>
      <c r="LG5" s="26" t="str">
        <f t="shared" ref="LG5:LG28" si="213">TEXT(LF5,"0.0")</f>
        <v>7.2</v>
      </c>
      <c r="LH5" s="32" t="str">
        <f t="shared" si="158"/>
        <v>B</v>
      </c>
      <c r="LI5" s="30">
        <f t="shared" si="159"/>
        <v>3</v>
      </c>
      <c r="LJ5" s="37" t="str">
        <f t="shared" si="160"/>
        <v>3.0</v>
      </c>
      <c r="LK5" s="62">
        <v>3</v>
      </c>
      <c r="LL5" s="279">
        <v>3</v>
      </c>
      <c r="LM5" s="85">
        <f t="shared" si="161"/>
        <v>18</v>
      </c>
      <c r="LN5" s="86">
        <f t="shared" si="162"/>
        <v>5.7277777777777779</v>
      </c>
      <c r="LO5" s="124" t="str">
        <f t="shared" si="163"/>
        <v>5.73</v>
      </c>
      <c r="LP5" s="86">
        <f t="shared" si="164"/>
        <v>2.2222222222222223</v>
      </c>
      <c r="LQ5" s="124" t="str">
        <f t="shared" si="165"/>
        <v>2.22</v>
      </c>
      <c r="LR5" s="330" t="str">
        <f t="shared" si="166"/>
        <v>Lên lớp</v>
      </c>
      <c r="LS5" s="331">
        <f t="shared" si="167"/>
        <v>18</v>
      </c>
      <c r="LT5" s="332">
        <f t="shared" si="168"/>
        <v>6.6777777777777789</v>
      </c>
      <c r="LU5" s="332">
        <f t="shared" si="169"/>
        <v>2.5555555555555554</v>
      </c>
      <c r="LV5" s="334">
        <f t="shared" si="170"/>
        <v>55</v>
      </c>
      <c r="LW5" s="335">
        <f t="shared" si="171"/>
        <v>55</v>
      </c>
      <c r="LX5" s="336">
        <f t="shared" si="172"/>
        <v>6.5154545454545456</v>
      </c>
      <c r="LY5" s="337">
        <f t="shared" si="173"/>
        <v>2.3818181818181818</v>
      </c>
      <c r="LZ5" s="336" t="str">
        <f t="shared" si="174"/>
        <v>2.38</v>
      </c>
      <c r="MA5" s="330" t="str">
        <f t="shared" si="175"/>
        <v>Lên lớp</v>
      </c>
    </row>
    <row r="6" spans="1:339" s="233" customFormat="1" ht="18">
      <c r="A6" s="10">
        <v>5</v>
      </c>
      <c r="B6" s="76" t="s">
        <v>222</v>
      </c>
      <c r="C6" s="77" t="s">
        <v>232</v>
      </c>
      <c r="D6" s="78" t="s">
        <v>233</v>
      </c>
      <c r="E6" s="79" t="s">
        <v>234</v>
      </c>
      <c r="F6" s="60"/>
      <c r="G6" s="50" t="s">
        <v>557</v>
      </c>
      <c r="H6" s="50" t="s">
        <v>17</v>
      </c>
      <c r="I6" s="82" t="s">
        <v>593</v>
      </c>
      <c r="J6" s="82" t="s">
        <v>593</v>
      </c>
      <c r="K6" s="12">
        <v>5.8</v>
      </c>
      <c r="L6" s="28" t="str">
        <f t="shared" si="27"/>
        <v>5.8</v>
      </c>
      <c r="M6" s="32" t="str">
        <f t="shared" si="195"/>
        <v>C</v>
      </c>
      <c r="N6" s="39">
        <f t="shared" si="196"/>
        <v>2</v>
      </c>
      <c r="O6" s="37" t="str">
        <f t="shared" si="30"/>
        <v>2.0</v>
      </c>
      <c r="P6" s="11">
        <v>2</v>
      </c>
      <c r="Q6" s="16">
        <v>5</v>
      </c>
      <c r="R6" s="28" t="str">
        <f t="shared" si="31"/>
        <v>5.0</v>
      </c>
      <c r="S6" s="32" t="str">
        <f t="shared" si="197"/>
        <v>D+</v>
      </c>
      <c r="T6" s="39">
        <f t="shared" si="198"/>
        <v>1.5</v>
      </c>
      <c r="U6" s="37" t="str">
        <f t="shared" si="34"/>
        <v>1.5</v>
      </c>
      <c r="V6" s="11">
        <v>3</v>
      </c>
      <c r="W6" s="21">
        <v>7.5</v>
      </c>
      <c r="X6" s="24">
        <v>7</v>
      </c>
      <c r="Y6" s="25"/>
      <c r="Z6" s="27">
        <f t="shared" si="0"/>
        <v>7.2</v>
      </c>
      <c r="AA6" s="28">
        <f t="shared" si="1"/>
        <v>7.2</v>
      </c>
      <c r="AB6" s="28" t="str">
        <f t="shared" si="35"/>
        <v>7.2</v>
      </c>
      <c r="AC6" s="32" t="str">
        <f t="shared" si="2"/>
        <v>B</v>
      </c>
      <c r="AD6" s="30">
        <f t="shared" si="3"/>
        <v>3</v>
      </c>
      <c r="AE6" s="37" t="str">
        <f t="shared" si="36"/>
        <v>3.0</v>
      </c>
      <c r="AF6" s="64">
        <v>4</v>
      </c>
      <c r="AG6" s="68">
        <v>4</v>
      </c>
      <c r="AH6" s="21">
        <v>7.7</v>
      </c>
      <c r="AI6" s="24">
        <v>8</v>
      </c>
      <c r="AJ6" s="25"/>
      <c r="AK6" s="27">
        <f t="shared" si="37"/>
        <v>7.9</v>
      </c>
      <c r="AL6" s="28">
        <f t="shared" si="38"/>
        <v>7.9</v>
      </c>
      <c r="AM6" s="28" t="str">
        <f t="shared" si="39"/>
        <v>7.9</v>
      </c>
      <c r="AN6" s="32" t="str">
        <f t="shared" si="199"/>
        <v>B</v>
      </c>
      <c r="AO6" s="30">
        <f t="shared" si="200"/>
        <v>3</v>
      </c>
      <c r="AP6" s="37" t="str">
        <f t="shared" si="42"/>
        <v>3.0</v>
      </c>
      <c r="AQ6" s="71">
        <v>2</v>
      </c>
      <c r="AR6" s="73">
        <v>2</v>
      </c>
      <c r="AS6" s="21">
        <v>5.5</v>
      </c>
      <c r="AT6" s="24">
        <v>5</v>
      </c>
      <c r="AU6" s="25"/>
      <c r="AV6" s="27">
        <f t="shared" si="43"/>
        <v>5.2</v>
      </c>
      <c r="AW6" s="28">
        <f t="shared" si="44"/>
        <v>5.2</v>
      </c>
      <c r="AX6" s="28" t="str">
        <f t="shared" si="45"/>
        <v>5.2</v>
      </c>
      <c r="AY6" s="32" t="str">
        <f t="shared" si="46"/>
        <v>D+</v>
      </c>
      <c r="AZ6" s="30">
        <f t="shared" si="201"/>
        <v>1.5</v>
      </c>
      <c r="BA6" s="37" t="str">
        <f t="shared" si="48"/>
        <v>1.5</v>
      </c>
      <c r="BB6" s="64">
        <v>3</v>
      </c>
      <c r="BC6" s="68">
        <v>3</v>
      </c>
      <c r="BD6" s="21">
        <v>5.8</v>
      </c>
      <c r="BE6" s="24">
        <v>6</v>
      </c>
      <c r="BF6" s="25"/>
      <c r="BG6" s="27">
        <f t="shared" si="202"/>
        <v>5.9</v>
      </c>
      <c r="BH6" s="28">
        <f t="shared" si="203"/>
        <v>5.9</v>
      </c>
      <c r="BI6" s="28" t="str">
        <f t="shared" si="49"/>
        <v>5.9</v>
      </c>
      <c r="BJ6" s="32" t="str">
        <f t="shared" si="204"/>
        <v>C</v>
      </c>
      <c r="BK6" s="30">
        <f t="shared" si="205"/>
        <v>2</v>
      </c>
      <c r="BL6" s="37" t="str">
        <f t="shared" si="52"/>
        <v>2.0</v>
      </c>
      <c r="BM6" s="64">
        <v>3</v>
      </c>
      <c r="BN6" s="68">
        <v>3</v>
      </c>
      <c r="BO6" s="21">
        <v>6.7</v>
      </c>
      <c r="BP6" s="24">
        <v>6</v>
      </c>
      <c r="BQ6" s="25"/>
      <c r="BR6" s="27">
        <f t="shared" si="4"/>
        <v>6.3</v>
      </c>
      <c r="BS6" s="28">
        <f t="shared" si="5"/>
        <v>6.3</v>
      </c>
      <c r="BT6" s="28" t="str">
        <f t="shared" si="53"/>
        <v>6.3</v>
      </c>
      <c r="BU6" s="32" t="str">
        <f t="shared" si="6"/>
        <v>C</v>
      </c>
      <c r="BV6" s="66">
        <f t="shared" si="7"/>
        <v>2</v>
      </c>
      <c r="BW6" s="37" t="str">
        <f t="shared" si="54"/>
        <v>2.0</v>
      </c>
      <c r="BX6" s="64">
        <v>2</v>
      </c>
      <c r="BY6" s="75">
        <v>2</v>
      </c>
      <c r="BZ6" s="21">
        <v>6.8</v>
      </c>
      <c r="CA6" s="24">
        <v>4</v>
      </c>
      <c r="CB6" s="25"/>
      <c r="CC6" s="27">
        <f t="shared" si="206"/>
        <v>5.0999999999999996</v>
      </c>
      <c r="CD6" s="28">
        <f t="shared" si="207"/>
        <v>5.0999999999999996</v>
      </c>
      <c r="CE6" s="28" t="str">
        <f t="shared" si="55"/>
        <v>5.1</v>
      </c>
      <c r="CF6" s="32" t="str">
        <f t="shared" si="208"/>
        <v>D+</v>
      </c>
      <c r="CG6" s="30">
        <f t="shared" si="209"/>
        <v>1.5</v>
      </c>
      <c r="CH6" s="37" t="str">
        <f t="shared" si="58"/>
        <v>1.5</v>
      </c>
      <c r="CI6" s="64">
        <v>3</v>
      </c>
      <c r="CJ6" s="68">
        <v>3</v>
      </c>
      <c r="CK6" s="85">
        <f t="shared" si="8"/>
        <v>17</v>
      </c>
      <c r="CL6" s="86">
        <f t="shared" si="59"/>
        <v>6.223529411764706</v>
      </c>
      <c r="CM6" s="87" t="str">
        <f t="shared" si="60"/>
        <v>6.22</v>
      </c>
      <c r="CN6" s="86">
        <f t="shared" si="9"/>
        <v>2.1764705882352939</v>
      </c>
      <c r="CO6" s="87" t="str">
        <f t="shared" si="61"/>
        <v>2.18</v>
      </c>
      <c r="CP6" s="52" t="str">
        <f t="shared" si="62"/>
        <v>Lên lớp</v>
      </c>
      <c r="CQ6" s="52">
        <f t="shared" si="176"/>
        <v>17</v>
      </c>
      <c r="CR6" s="86">
        <f t="shared" si="63"/>
        <v>6.223529411764706</v>
      </c>
      <c r="CS6" s="127" t="str">
        <f t="shared" si="64"/>
        <v>6.22</v>
      </c>
      <c r="CT6" s="86">
        <f t="shared" si="177"/>
        <v>2.1764705882352939</v>
      </c>
      <c r="CU6" s="127" t="str">
        <f t="shared" si="65"/>
        <v>2.18</v>
      </c>
      <c r="CV6" s="52" t="str">
        <f t="shared" si="66"/>
        <v>Lên lớp</v>
      </c>
      <c r="CW6" s="232">
        <v>8</v>
      </c>
      <c r="CX6" s="52">
        <v>9</v>
      </c>
      <c r="CY6" s="52"/>
      <c r="CZ6" s="27">
        <f t="shared" si="67"/>
        <v>8.6</v>
      </c>
      <c r="DA6" s="28">
        <f t="shared" si="68"/>
        <v>8.6</v>
      </c>
      <c r="DB6" s="29" t="str">
        <f t="shared" si="69"/>
        <v>8.6</v>
      </c>
      <c r="DC6" s="32" t="str">
        <f t="shared" si="70"/>
        <v>A</v>
      </c>
      <c r="DD6" s="30">
        <f t="shared" si="71"/>
        <v>4</v>
      </c>
      <c r="DE6" s="29" t="str">
        <f t="shared" si="72"/>
        <v>4.0</v>
      </c>
      <c r="DF6" s="71"/>
      <c r="DG6" s="203"/>
      <c r="DH6" s="229">
        <v>7.6</v>
      </c>
      <c r="DI6" s="230">
        <v>9</v>
      </c>
      <c r="DJ6" s="230"/>
      <c r="DK6" s="27">
        <f t="shared" si="73"/>
        <v>8.4</v>
      </c>
      <c r="DL6" s="28">
        <f t="shared" si="74"/>
        <v>8.4</v>
      </c>
      <c r="DM6" s="30" t="str">
        <f t="shared" si="75"/>
        <v>8.4</v>
      </c>
      <c r="DN6" s="32" t="str">
        <f t="shared" si="76"/>
        <v>B+</v>
      </c>
      <c r="DO6" s="30">
        <f t="shared" si="77"/>
        <v>3.5</v>
      </c>
      <c r="DP6" s="30" t="str">
        <f t="shared" si="78"/>
        <v>3.5</v>
      </c>
      <c r="DQ6" s="71"/>
      <c r="DR6" s="203"/>
      <c r="DS6" s="204">
        <f t="shared" si="79"/>
        <v>8.5</v>
      </c>
      <c r="DT6" s="30" t="str">
        <f t="shared" si="80"/>
        <v>8.5</v>
      </c>
      <c r="DU6" s="32" t="str">
        <f t="shared" si="81"/>
        <v>A</v>
      </c>
      <c r="DV6" s="30">
        <f t="shared" si="82"/>
        <v>4</v>
      </c>
      <c r="DW6" s="30" t="str">
        <f t="shared" si="83"/>
        <v>4.0</v>
      </c>
      <c r="DX6" s="71">
        <v>3</v>
      </c>
      <c r="DY6" s="203">
        <v>3</v>
      </c>
      <c r="DZ6" s="232">
        <v>5.3</v>
      </c>
      <c r="EA6" s="52">
        <v>6</v>
      </c>
      <c r="EB6" s="52"/>
      <c r="EC6" s="27">
        <f t="shared" si="84"/>
        <v>5.7</v>
      </c>
      <c r="ED6" s="28">
        <f t="shared" si="85"/>
        <v>5.7</v>
      </c>
      <c r="EE6" s="29" t="str">
        <f t="shared" si="86"/>
        <v>5.7</v>
      </c>
      <c r="EF6" s="32" t="str">
        <f t="shared" si="87"/>
        <v>C</v>
      </c>
      <c r="EG6" s="30">
        <f t="shared" si="88"/>
        <v>2</v>
      </c>
      <c r="EH6" s="29" t="str">
        <f t="shared" si="89"/>
        <v>2.0</v>
      </c>
      <c r="EI6" s="71">
        <v>3</v>
      </c>
      <c r="EJ6" s="203">
        <v>3</v>
      </c>
      <c r="EK6" s="232">
        <v>7.1</v>
      </c>
      <c r="EL6" s="52">
        <v>5</v>
      </c>
      <c r="EM6" s="52"/>
      <c r="EN6" s="27">
        <f t="shared" si="90"/>
        <v>5.8</v>
      </c>
      <c r="EO6" s="28">
        <f t="shared" si="91"/>
        <v>5.8</v>
      </c>
      <c r="EP6" s="29" t="str">
        <f t="shared" si="92"/>
        <v>5.8</v>
      </c>
      <c r="EQ6" s="32" t="str">
        <f t="shared" si="93"/>
        <v>C</v>
      </c>
      <c r="ER6" s="30">
        <f t="shared" si="94"/>
        <v>2</v>
      </c>
      <c r="ES6" s="29" t="str">
        <f t="shared" si="95"/>
        <v>2.0</v>
      </c>
      <c r="ET6" s="71">
        <v>3</v>
      </c>
      <c r="EU6" s="203">
        <v>3</v>
      </c>
      <c r="EV6" s="232">
        <v>7.4</v>
      </c>
      <c r="EW6" s="52">
        <v>8</v>
      </c>
      <c r="EX6" s="52"/>
      <c r="EY6" s="27">
        <f t="shared" si="96"/>
        <v>7.8</v>
      </c>
      <c r="EZ6" s="28">
        <f t="shared" si="97"/>
        <v>7.8</v>
      </c>
      <c r="FA6" s="29" t="str">
        <f t="shared" si="98"/>
        <v>7.8</v>
      </c>
      <c r="FB6" s="32" t="str">
        <f t="shared" si="99"/>
        <v>B</v>
      </c>
      <c r="FC6" s="30">
        <f t="shared" si="100"/>
        <v>3</v>
      </c>
      <c r="FD6" s="29" t="str">
        <f t="shared" si="101"/>
        <v>3.0</v>
      </c>
      <c r="FE6" s="71">
        <v>2</v>
      </c>
      <c r="FF6" s="203">
        <v>2</v>
      </c>
      <c r="FG6" s="232">
        <v>7</v>
      </c>
      <c r="FH6" s="52">
        <v>7</v>
      </c>
      <c r="FI6" s="52"/>
      <c r="FJ6" s="27">
        <f t="shared" si="102"/>
        <v>7</v>
      </c>
      <c r="FK6" s="28">
        <f t="shared" si="103"/>
        <v>7</v>
      </c>
      <c r="FL6" s="29" t="str">
        <f t="shared" si="104"/>
        <v>7.0</v>
      </c>
      <c r="FM6" s="32" t="str">
        <f t="shared" si="105"/>
        <v>B</v>
      </c>
      <c r="FN6" s="30">
        <f t="shared" si="106"/>
        <v>3</v>
      </c>
      <c r="FO6" s="29" t="str">
        <f t="shared" si="107"/>
        <v>3.0</v>
      </c>
      <c r="FP6" s="71">
        <v>3</v>
      </c>
      <c r="FQ6" s="203">
        <v>3</v>
      </c>
      <c r="FR6" s="232">
        <v>8</v>
      </c>
      <c r="FS6" s="52">
        <v>9</v>
      </c>
      <c r="FT6" s="52"/>
      <c r="FU6" s="27">
        <f t="shared" si="108"/>
        <v>8.6</v>
      </c>
      <c r="FV6" s="28">
        <f t="shared" si="109"/>
        <v>8.6</v>
      </c>
      <c r="FW6" s="29" t="str">
        <f t="shared" si="110"/>
        <v>8.6</v>
      </c>
      <c r="FX6" s="32" t="str">
        <f t="shared" si="111"/>
        <v>A</v>
      </c>
      <c r="FY6" s="30">
        <f t="shared" si="112"/>
        <v>4</v>
      </c>
      <c r="FZ6" s="29" t="str">
        <f t="shared" si="113"/>
        <v>4.0</v>
      </c>
      <c r="GA6" s="71">
        <v>2</v>
      </c>
      <c r="GB6" s="203">
        <v>2</v>
      </c>
      <c r="GC6" s="232">
        <v>8</v>
      </c>
      <c r="GD6" s="52">
        <v>6</v>
      </c>
      <c r="GE6" s="52"/>
      <c r="GF6" s="27">
        <f t="shared" si="114"/>
        <v>6.8</v>
      </c>
      <c r="GG6" s="28">
        <f t="shared" si="115"/>
        <v>6.8</v>
      </c>
      <c r="GH6" s="29" t="str">
        <f t="shared" si="116"/>
        <v>6.8</v>
      </c>
      <c r="GI6" s="32" t="str">
        <f t="shared" si="117"/>
        <v>C+</v>
      </c>
      <c r="GJ6" s="30">
        <f t="shared" si="118"/>
        <v>2.5</v>
      </c>
      <c r="GK6" s="29" t="str">
        <f t="shared" si="119"/>
        <v>2.5</v>
      </c>
      <c r="GL6" s="71">
        <v>2</v>
      </c>
      <c r="GM6" s="203">
        <v>2</v>
      </c>
      <c r="GN6" s="232">
        <v>5.7</v>
      </c>
      <c r="GO6" s="52">
        <v>7</v>
      </c>
      <c r="GP6" s="52"/>
      <c r="GQ6" s="27">
        <f t="shared" si="120"/>
        <v>6.5</v>
      </c>
      <c r="GR6" s="28">
        <f t="shared" si="121"/>
        <v>6.5</v>
      </c>
      <c r="GS6" s="29" t="str">
        <f t="shared" si="122"/>
        <v>6.5</v>
      </c>
      <c r="GT6" s="32" t="str">
        <f t="shared" si="123"/>
        <v>C+</v>
      </c>
      <c r="GU6" s="30">
        <f t="shared" si="124"/>
        <v>2.5</v>
      </c>
      <c r="GV6" s="29" t="str">
        <f t="shared" si="125"/>
        <v>2.5</v>
      </c>
      <c r="GW6" s="71">
        <v>2</v>
      </c>
      <c r="GX6" s="203">
        <v>2</v>
      </c>
      <c r="GY6" s="85">
        <f t="shared" si="126"/>
        <v>20</v>
      </c>
      <c r="GZ6" s="86">
        <f t="shared" si="127"/>
        <v>7.0199999999999987</v>
      </c>
      <c r="HA6" s="124" t="str">
        <f t="shared" si="128"/>
        <v>7.02</v>
      </c>
      <c r="HB6" s="86">
        <f t="shared" si="129"/>
        <v>2.85</v>
      </c>
      <c r="HC6" s="124" t="str">
        <f t="shared" si="130"/>
        <v>2.85</v>
      </c>
      <c r="HD6" s="52" t="str">
        <f t="shared" si="131"/>
        <v>Lên lớp</v>
      </c>
      <c r="HE6" s="52">
        <f t="shared" si="132"/>
        <v>20</v>
      </c>
      <c r="HF6" s="86">
        <f t="shared" si="133"/>
        <v>7.0199999999999987</v>
      </c>
      <c r="HG6" s="127" t="str">
        <f t="shared" si="134"/>
        <v>7.02</v>
      </c>
      <c r="HH6" s="86">
        <f t="shared" si="135"/>
        <v>2.85</v>
      </c>
      <c r="HI6" s="127" t="str">
        <f t="shared" si="136"/>
        <v>2.85</v>
      </c>
      <c r="HJ6" s="227">
        <f t="shared" si="137"/>
        <v>37</v>
      </c>
      <c r="HK6" s="58">
        <f t="shared" si="138"/>
        <v>37</v>
      </c>
      <c r="HL6" s="228">
        <f t="shared" si="11"/>
        <v>6.654054054054054</v>
      </c>
      <c r="HM6" s="127" t="str">
        <f t="shared" si="139"/>
        <v>6.65</v>
      </c>
      <c r="HN6" s="228">
        <f t="shared" si="12"/>
        <v>2.5405405405405403</v>
      </c>
      <c r="HO6" s="127" t="str">
        <f t="shared" si="140"/>
        <v>2.54</v>
      </c>
      <c r="HP6" s="52" t="str">
        <f t="shared" si="141"/>
        <v>Lên lớp</v>
      </c>
      <c r="HQ6" s="58" t="s">
        <v>986</v>
      </c>
      <c r="HR6" s="21">
        <v>8.6999999999999993</v>
      </c>
      <c r="HS6" s="24">
        <v>9</v>
      </c>
      <c r="HT6" s="25"/>
      <c r="HU6" s="27">
        <f t="shared" si="178"/>
        <v>8.9</v>
      </c>
      <c r="HV6" s="282">
        <f t="shared" si="179"/>
        <v>8.9</v>
      </c>
      <c r="HW6" s="26" t="str">
        <f t="shared" si="210"/>
        <v>8.9</v>
      </c>
      <c r="HX6" s="283" t="str">
        <f t="shared" si="180"/>
        <v>A</v>
      </c>
      <c r="HY6" s="281">
        <f t="shared" si="181"/>
        <v>4</v>
      </c>
      <c r="HZ6" s="44" t="str">
        <f t="shared" si="182"/>
        <v>4.0</v>
      </c>
      <c r="IA6" s="64">
        <v>3</v>
      </c>
      <c r="IB6" s="68">
        <v>3</v>
      </c>
      <c r="IC6" s="21">
        <v>9</v>
      </c>
      <c r="ID6" s="24">
        <v>7</v>
      </c>
      <c r="IE6" s="25"/>
      <c r="IF6" s="27">
        <f t="shared" si="183"/>
        <v>7.8</v>
      </c>
      <c r="IG6" s="282">
        <f t="shared" si="184"/>
        <v>7.8</v>
      </c>
      <c r="IH6" s="26" t="str">
        <f t="shared" si="211"/>
        <v>7.8</v>
      </c>
      <c r="II6" s="283" t="str">
        <f t="shared" si="185"/>
        <v>B</v>
      </c>
      <c r="IJ6" s="281">
        <f t="shared" si="186"/>
        <v>3</v>
      </c>
      <c r="IK6" s="44" t="str">
        <f t="shared" si="187"/>
        <v>3.0</v>
      </c>
      <c r="IL6" s="64">
        <v>1</v>
      </c>
      <c r="IM6" s="68">
        <v>1</v>
      </c>
      <c r="IN6" s="21">
        <v>7.7</v>
      </c>
      <c r="IO6" s="24">
        <v>5</v>
      </c>
      <c r="IP6" s="25"/>
      <c r="IQ6" s="27">
        <f t="shared" si="188"/>
        <v>6.1</v>
      </c>
      <c r="IR6" s="28">
        <f t="shared" si="189"/>
        <v>6.1</v>
      </c>
      <c r="IS6" s="26" t="str">
        <f t="shared" si="190"/>
        <v>6.1</v>
      </c>
      <c r="IT6" s="32" t="str">
        <f t="shared" si="191"/>
        <v>C</v>
      </c>
      <c r="IU6" s="30">
        <f t="shared" si="192"/>
        <v>2</v>
      </c>
      <c r="IV6" s="37" t="str">
        <f t="shared" si="193"/>
        <v>2.0</v>
      </c>
      <c r="IW6" s="64">
        <v>2</v>
      </c>
      <c r="IX6" s="68">
        <v>2</v>
      </c>
      <c r="IY6" s="21">
        <v>7.2</v>
      </c>
      <c r="IZ6" s="24">
        <v>6</v>
      </c>
      <c r="JA6" s="25"/>
      <c r="JB6" s="19">
        <f t="shared" si="142"/>
        <v>6.5</v>
      </c>
      <c r="JC6" s="26">
        <f t="shared" si="143"/>
        <v>6.5</v>
      </c>
      <c r="JD6" s="26" t="str">
        <f t="shared" si="144"/>
        <v>6.5</v>
      </c>
      <c r="JE6" s="32" t="str">
        <f t="shared" si="145"/>
        <v>C+</v>
      </c>
      <c r="JF6" s="30">
        <f t="shared" si="146"/>
        <v>2.5</v>
      </c>
      <c r="JG6" s="37" t="str">
        <f t="shared" si="147"/>
        <v>2.5</v>
      </c>
      <c r="JH6" s="64">
        <v>2</v>
      </c>
      <c r="JI6" s="68">
        <v>2</v>
      </c>
      <c r="JJ6" s="98">
        <v>7.1</v>
      </c>
      <c r="JK6" s="99">
        <v>8</v>
      </c>
      <c r="JL6" s="187"/>
      <c r="JM6" s="19">
        <f t="shared" si="148"/>
        <v>7.6</v>
      </c>
      <c r="JN6" s="26">
        <f t="shared" si="149"/>
        <v>7.6</v>
      </c>
      <c r="JO6" s="26" t="str">
        <f t="shared" si="150"/>
        <v>7.6</v>
      </c>
      <c r="JP6" s="32" t="str">
        <f t="shared" si="151"/>
        <v>B</v>
      </c>
      <c r="JQ6" s="30">
        <f t="shared" si="152"/>
        <v>3</v>
      </c>
      <c r="JR6" s="37" t="str">
        <f t="shared" si="153"/>
        <v>3.0</v>
      </c>
      <c r="JS6" s="64">
        <v>1</v>
      </c>
      <c r="JT6" s="68">
        <v>1</v>
      </c>
      <c r="JU6" s="98">
        <v>6</v>
      </c>
      <c r="JV6" s="99">
        <v>7</v>
      </c>
      <c r="JW6" s="187"/>
      <c r="JX6" s="27">
        <f t="shared" si="13"/>
        <v>6.6</v>
      </c>
      <c r="JY6" s="28">
        <f t="shared" si="14"/>
        <v>6.6</v>
      </c>
      <c r="JZ6" s="26" t="str">
        <f t="shared" si="154"/>
        <v>6.6</v>
      </c>
      <c r="KA6" s="32" t="str">
        <f t="shared" si="15"/>
        <v>C+</v>
      </c>
      <c r="KB6" s="30">
        <f t="shared" si="16"/>
        <v>2.5</v>
      </c>
      <c r="KC6" s="37" t="str">
        <f t="shared" si="17"/>
        <v>2.5</v>
      </c>
      <c r="KD6" s="64">
        <v>2</v>
      </c>
      <c r="KE6" s="68">
        <v>2</v>
      </c>
      <c r="KF6" s="98">
        <v>8</v>
      </c>
      <c r="KG6" s="99">
        <v>8</v>
      </c>
      <c r="KH6" s="187"/>
      <c r="KI6" s="27">
        <f t="shared" si="18"/>
        <v>8</v>
      </c>
      <c r="KJ6" s="28">
        <f t="shared" si="19"/>
        <v>8</v>
      </c>
      <c r="KK6" s="26" t="str">
        <f t="shared" si="155"/>
        <v>8.0</v>
      </c>
      <c r="KL6" s="32" t="str">
        <f t="shared" si="20"/>
        <v>B+</v>
      </c>
      <c r="KM6" s="30">
        <f t="shared" si="21"/>
        <v>3.5</v>
      </c>
      <c r="KN6" s="37" t="str">
        <f t="shared" si="22"/>
        <v>3.5</v>
      </c>
      <c r="KO6" s="64">
        <v>2</v>
      </c>
      <c r="KP6" s="68">
        <v>2</v>
      </c>
      <c r="KQ6" s="98">
        <v>7.8</v>
      </c>
      <c r="KR6" s="99">
        <v>7</v>
      </c>
      <c r="KS6" s="187"/>
      <c r="KT6" s="27">
        <f t="shared" si="23"/>
        <v>7.3</v>
      </c>
      <c r="KU6" s="28">
        <f t="shared" si="24"/>
        <v>7.3</v>
      </c>
      <c r="KV6" s="26" t="str">
        <f t="shared" si="156"/>
        <v>7.3</v>
      </c>
      <c r="KW6" s="32" t="str">
        <f t="shared" si="212"/>
        <v>B</v>
      </c>
      <c r="KX6" s="30">
        <f t="shared" si="25"/>
        <v>3</v>
      </c>
      <c r="KY6" s="37" t="str">
        <f t="shared" si="26"/>
        <v>3.0</v>
      </c>
      <c r="KZ6" s="64">
        <v>2</v>
      </c>
      <c r="LA6" s="68">
        <v>2</v>
      </c>
      <c r="LB6" s="21">
        <v>7.7</v>
      </c>
      <c r="LC6" s="24">
        <v>7</v>
      </c>
      <c r="LD6" s="25"/>
      <c r="LE6" s="19">
        <f t="shared" si="194"/>
        <v>7.3</v>
      </c>
      <c r="LF6" s="26">
        <f t="shared" si="157"/>
        <v>7.3</v>
      </c>
      <c r="LG6" s="26" t="str">
        <f t="shared" si="213"/>
        <v>7.3</v>
      </c>
      <c r="LH6" s="32" t="str">
        <f t="shared" si="158"/>
        <v>B</v>
      </c>
      <c r="LI6" s="30">
        <f t="shared" si="159"/>
        <v>3</v>
      </c>
      <c r="LJ6" s="37" t="str">
        <f t="shared" si="160"/>
        <v>3.0</v>
      </c>
      <c r="LK6" s="62">
        <v>3</v>
      </c>
      <c r="LL6" s="279">
        <v>3</v>
      </c>
      <c r="LM6" s="85">
        <f t="shared" si="161"/>
        <v>18</v>
      </c>
      <c r="LN6" s="86">
        <f t="shared" si="162"/>
        <v>5.905555555555555</v>
      </c>
      <c r="LO6" s="124" t="str">
        <f t="shared" si="163"/>
        <v>5.91</v>
      </c>
      <c r="LP6" s="86">
        <f t="shared" si="164"/>
        <v>2.3333333333333335</v>
      </c>
      <c r="LQ6" s="124" t="str">
        <f t="shared" si="165"/>
        <v>2.33</v>
      </c>
      <c r="LR6" s="330" t="str">
        <f t="shared" si="166"/>
        <v>Lên lớp</v>
      </c>
      <c r="LS6" s="331">
        <f t="shared" si="167"/>
        <v>18</v>
      </c>
      <c r="LT6" s="332">
        <f t="shared" si="168"/>
        <v>7.3888888888888893</v>
      </c>
      <c r="LU6" s="332">
        <f t="shared" si="169"/>
        <v>3</v>
      </c>
      <c r="LV6" s="334">
        <f t="shared" si="170"/>
        <v>55</v>
      </c>
      <c r="LW6" s="335">
        <f t="shared" si="171"/>
        <v>55</v>
      </c>
      <c r="LX6" s="336">
        <f t="shared" si="172"/>
        <v>6.8945454545454545</v>
      </c>
      <c r="LY6" s="337">
        <f t="shared" si="173"/>
        <v>2.6909090909090909</v>
      </c>
      <c r="LZ6" s="336" t="str">
        <f t="shared" si="174"/>
        <v>2.69</v>
      </c>
      <c r="MA6" s="330" t="str">
        <f t="shared" si="175"/>
        <v>Lên lớp</v>
      </c>
    </row>
    <row r="7" spans="1:339" s="233" customFormat="1" ht="18">
      <c r="A7" s="10">
        <v>6</v>
      </c>
      <c r="B7" s="76" t="s">
        <v>222</v>
      </c>
      <c r="C7" s="77" t="s">
        <v>235</v>
      </c>
      <c r="D7" s="78" t="s">
        <v>236</v>
      </c>
      <c r="E7" s="79" t="s">
        <v>237</v>
      </c>
      <c r="F7" s="58"/>
      <c r="G7" s="50" t="s">
        <v>519</v>
      </c>
      <c r="H7" s="50" t="s">
        <v>17</v>
      </c>
      <c r="I7" s="82" t="s">
        <v>594</v>
      </c>
      <c r="J7" s="82" t="s">
        <v>778</v>
      </c>
      <c r="K7" s="12">
        <v>6.8</v>
      </c>
      <c r="L7" s="28" t="str">
        <f t="shared" si="27"/>
        <v>6.8</v>
      </c>
      <c r="M7" s="32" t="str">
        <f t="shared" si="195"/>
        <v>C+</v>
      </c>
      <c r="N7" s="39">
        <f t="shared" si="196"/>
        <v>2.5</v>
      </c>
      <c r="O7" s="37" t="str">
        <f t="shared" si="30"/>
        <v>2.5</v>
      </c>
      <c r="P7" s="11">
        <v>2</v>
      </c>
      <c r="Q7" s="16">
        <v>5</v>
      </c>
      <c r="R7" s="28" t="str">
        <f t="shared" si="31"/>
        <v>5.0</v>
      </c>
      <c r="S7" s="32" t="str">
        <f t="shared" si="197"/>
        <v>D+</v>
      </c>
      <c r="T7" s="39">
        <f t="shared" si="198"/>
        <v>1.5</v>
      </c>
      <c r="U7" s="37" t="str">
        <f t="shared" si="34"/>
        <v>1.5</v>
      </c>
      <c r="V7" s="11">
        <v>3</v>
      </c>
      <c r="W7" s="21">
        <v>8</v>
      </c>
      <c r="X7" s="24">
        <v>7</v>
      </c>
      <c r="Y7" s="25"/>
      <c r="Z7" s="27">
        <f t="shared" si="0"/>
        <v>7.4</v>
      </c>
      <c r="AA7" s="28">
        <f t="shared" si="1"/>
        <v>7.4</v>
      </c>
      <c r="AB7" s="28" t="str">
        <f t="shared" si="35"/>
        <v>7.4</v>
      </c>
      <c r="AC7" s="32" t="str">
        <f t="shared" si="2"/>
        <v>B</v>
      </c>
      <c r="AD7" s="30">
        <f t="shared" si="3"/>
        <v>3</v>
      </c>
      <c r="AE7" s="37" t="str">
        <f t="shared" si="36"/>
        <v>3.0</v>
      </c>
      <c r="AF7" s="64">
        <v>4</v>
      </c>
      <c r="AG7" s="68">
        <v>4</v>
      </c>
      <c r="AH7" s="21">
        <v>7.7</v>
      </c>
      <c r="AI7" s="24">
        <v>8</v>
      </c>
      <c r="AJ7" s="25"/>
      <c r="AK7" s="27">
        <f t="shared" si="37"/>
        <v>7.9</v>
      </c>
      <c r="AL7" s="28">
        <f t="shared" si="38"/>
        <v>7.9</v>
      </c>
      <c r="AM7" s="28" t="str">
        <f t="shared" si="39"/>
        <v>7.9</v>
      </c>
      <c r="AN7" s="32" t="str">
        <f t="shared" si="199"/>
        <v>B</v>
      </c>
      <c r="AO7" s="30">
        <f t="shared" si="200"/>
        <v>3</v>
      </c>
      <c r="AP7" s="37" t="str">
        <f t="shared" si="42"/>
        <v>3.0</v>
      </c>
      <c r="AQ7" s="71">
        <v>2</v>
      </c>
      <c r="AR7" s="73">
        <v>2</v>
      </c>
      <c r="AS7" s="21">
        <v>5.2</v>
      </c>
      <c r="AT7" s="24">
        <v>3</v>
      </c>
      <c r="AU7" s="25">
        <v>5</v>
      </c>
      <c r="AV7" s="27">
        <f t="shared" si="43"/>
        <v>3.9</v>
      </c>
      <c r="AW7" s="28">
        <f t="shared" si="44"/>
        <v>5.0999999999999996</v>
      </c>
      <c r="AX7" s="28" t="str">
        <f t="shared" si="45"/>
        <v>5.1</v>
      </c>
      <c r="AY7" s="32" t="str">
        <f t="shared" si="46"/>
        <v>D+</v>
      </c>
      <c r="AZ7" s="30">
        <f t="shared" si="201"/>
        <v>1.5</v>
      </c>
      <c r="BA7" s="37" t="str">
        <f t="shared" si="48"/>
        <v>1.5</v>
      </c>
      <c r="BB7" s="64">
        <v>3</v>
      </c>
      <c r="BC7" s="68">
        <v>3</v>
      </c>
      <c r="BD7" s="21">
        <v>7.2</v>
      </c>
      <c r="BE7" s="24">
        <v>7</v>
      </c>
      <c r="BF7" s="25"/>
      <c r="BG7" s="27">
        <f t="shared" si="202"/>
        <v>7.1</v>
      </c>
      <c r="BH7" s="28">
        <f t="shared" si="203"/>
        <v>7.1</v>
      </c>
      <c r="BI7" s="28" t="str">
        <f t="shared" si="49"/>
        <v>7.1</v>
      </c>
      <c r="BJ7" s="32" t="str">
        <f t="shared" si="204"/>
        <v>B</v>
      </c>
      <c r="BK7" s="30">
        <f t="shared" si="205"/>
        <v>3</v>
      </c>
      <c r="BL7" s="37" t="str">
        <f t="shared" si="52"/>
        <v>3.0</v>
      </c>
      <c r="BM7" s="64">
        <v>3</v>
      </c>
      <c r="BN7" s="68">
        <v>3</v>
      </c>
      <c r="BO7" s="21">
        <v>6.5</v>
      </c>
      <c r="BP7" s="24">
        <v>5</v>
      </c>
      <c r="BQ7" s="25"/>
      <c r="BR7" s="27">
        <f t="shared" si="4"/>
        <v>5.6</v>
      </c>
      <c r="BS7" s="28">
        <f t="shared" si="5"/>
        <v>5.6</v>
      </c>
      <c r="BT7" s="28" t="str">
        <f t="shared" si="53"/>
        <v>5.6</v>
      </c>
      <c r="BU7" s="32" t="str">
        <f t="shared" si="6"/>
        <v>C</v>
      </c>
      <c r="BV7" s="66">
        <f t="shared" si="7"/>
        <v>2</v>
      </c>
      <c r="BW7" s="37" t="str">
        <f t="shared" si="54"/>
        <v>2.0</v>
      </c>
      <c r="BX7" s="64">
        <v>2</v>
      </c>
      <c r="BY7" s="75">
        <v>2</v>
      </c>
      <c r="BZ7" s="21">
        <v>6.7</v>
      </c>
      <c r="CA7" s="24">
        <v>5</v>
      </c>
      <c r="CB7" s="25"/>
      <c r="CC7" s="27">
        <f t="shared" si="206"/>
        <v>5.7</v>
      </c>
      <c r="CD7" s="28">
        <f t="shared" si="207"/>
        <v>5.7</v>
      </c>
      <c r="CE7" s="28" t="str">
        <f t="shared" si="55"/>
        <v>5.7</v>
      </c>
      <c r="CF7" s="32" t="str">
        <f t="shared" si="208"/>
        <v>C</v>
      </c>
      <c r="CG7" s="30">
        <f t="shared" si="209"/>
        <v>2</v>
      </c>
      <c r="CH7" s="37" t="str">
        <f t="shared" si="58"/>
        <v>2.0</v>
      </c>
      <c r="CI7" s="64">
        <v>3</v>
      </c>
      <c r="CJ7" s="68">
        <v>3</v>
      </c>
      <c r="CK7" s="85">
        <f t="shared" si="8"/>
        <v>17</v>
      </c>
      <c r="CL7" s="86">
        <f t="shared" si="59"/>
        <v>6.488235294117648</v>
      </c>
      <c r="CM7" s="87" t="str">
        <f t="shared" si="60"/>
        <v>6.49</v>
      </c>
      <c r="CN7" s="86">
        <f t="shared" si="9"/>
        <v>2.4411764705882355</v>
      </c>
      <c r="CO7" s="87" t="str">
        <f t="shared" si="61"/>
        <v>2.44</v>
      </c>
      <c r="CP7" s="52" t="str">
        <f t="shared" si="62"/>
        <v>Lên lớp</v>
      </c>
      <c r="CQ7" s="52">
        <f t="shared" si="176"/>
        <v>17</v>
      </c>
      <c r="CR7" s="86">
        <f t="shared" si="63"/>
        <v>6.488235294117648</v>
      </c>
      <c r="CS7" s="127" t="str">
        <f t="shared" si="64"/>
        <v>6.49</v>
      </c>
      <c r="CT7" s="86">
        <f t="shared" si="177"/>
        <v>2.4411764705882355</v>
      </c>
      <c r="CU7" s="127" t="str">
        <f t="shared" si="65"/>
        <v>2.44</v>
      </c>
      <c r="CV7" s="52" t="str">
        <f t="shared" si="66"/>
        <v>Lên lớp</v>
      </c>
      <c r="CW7" s="232">
        <v>7.4</v>
      </c>
      <c r="CX7" s="52">
        <v>9</v>
      </c>
      <c r="CY7" s="52"/>
      <c r="CZ7" s="27">
        <f t="shared" si="67"/>
        <v>8.4</v>
      </c>
      <c r="DA7" s="28">
        <f t="shared" si="68"/>
        <v>8.4</v>
      </c>
      <c r="DB7" s="29" t="str">
        <f t="shared" si="69"/>
        <v>8.4</v>
      </c>
      <c r="DC7" s="32" t="str">
        <f t="shared" si="70"/>
        <v>B+</v>
      </c>
      <c r="DD7" s="30">
        <f t="shared" si="71"/>
        <v>3.5</v>
      </c>
      <c r="DE7" s="29" t="str">
        <f t="shared" si="72"/>
        <v>3.5</v>
      </c>
      <c r="DF7" s="71"/>
      <c r="DG7" s="203"/>
      <c r="DH7" s="229">
        <v>7.6</v>
      </c>
      <c r="DI7" s="230">
        <v>9</v>
      </c>
      <c r="DJ7" s="230"/>
      <c r="DK7" s="27">
        <f t="shared" si="73"/>
        <v>8.4</v>
      </c>
      <c r="DL7" s="28">
        <f t="shared" si="74"/>
        <v>8.4</v>
      </c>
      <c r="DM7" s="30" t="str">
        <f t="shared" si="75"/>
        <v>8.4</v>
      </c>
      <c r="DN7" s="32" t="str">
        <f t="shared" si="76"/>
        <v>B+</v>
      </c>
      <c r="DO7" s="30">
        <f t="shared" si="77"/>
        <v>3.5</v>
      </c>
      <c r="DP7" s="30" t="str">
        <f t="shared" si="78"/>
        <v>3.5</v>
      </c>
      <c r="DQ7" s="71"/>
      <c r="DR7" s="203"/>
      <c r="DS7" s="204">
        <f t="shared" si="79"/>
        <v>8.4</v>
      </c>
      <c r="DT7" s="30" t="str">
        <f t="shared" si="80"/>
        <v>8.4</v>
      </c>
      <c r="DU7" s="32" t="str">
        <f t="shared" si="81"/>
        <v>B+</v>
      </c>
      <c r="DV7" s="30">
        <f t="shared" si="82"/>
        <v>3.5</v>
      </c>
      <c r="DW7" s="30" t="str">
        <f t="shared" si="83"/>
        <v>3.5</v>
      </c>
      <c r="DX7" s="71">
        <v>3</v>
      </c>
      <c r="DY7" s="203">
        <v>3</v>
      </c>
      <c r="DZ7" s="232">
        <v>5.4</v>
      </c>
      <c r="EA7" s="52">
        <v>4</v>
      </c>
      <c r="EB7" s="52"/>
      <c r="EC7" s="27">
        <f t="shared" si="84"/>
        <v>4.5999999999999996</v>
      </c>
      <c r="ED7" s="28">
        <f t="shared" si="85"/>
        <v>4.5999999999999996</v>
      </c>
      <c r="EE7" s="29" t="str">
        <f t="shared" si="86"/>
        <v>4.6</v>
      </c>
      <c r="EF7" s="32" t="str">
        <f t="shared" si="87"/>
        <v>D</v>
      </c>
      <c r="EG7" s="30">
        <f t="shared" si="88"/>
        <v>1</v>
      </c>
      <c r="EH7" s="29" t="str">
        <f t="shared" si="89"/>
        <v>1.0</v>
      </c>
      <c r="EI7" s="71">
        <v>3</v>
      </c>
      <c r="EJ7" s="203">
        <v>3</v>
      </c>
      <c r="EK7" s="232">
        <v>5.7</v>
      </c>
      <c r="EL7" s="52">
        <v>7</v>
      </c>
      <c r="EM7" s="52"/>
      <c r="EN7" s="27">
        <f t="shared" si="90"/>
        <v>6.5</v>
      </c>
      <c r="EO7" s="28">
        <f t="shared" si="91"/>
        <v>6.5</v>
      </c>
      <c r="EP7" s="29" t="str">
        <f t="shared" si="92"/>
        <v>6.5</v>
      </c>
      <c r="EQ7" s="32" t="str">
        <f t="shared" si="93"/>
        <v>C+</v>
      </c>
      <c r="ER7" s="30">
        <f t="shared" si="94"/>
        <v>2.5</v>
      </c>
      <c r="ES7" s="29" t="str">
        <f t="shared" si="95"/>
        <v>2.5</v>
      </c>
      <c r="ET7" s="71">
        <v>3</v>
      </c>
      <c r="EU7" s="203">
        <v>3</v>
      </c>
      <c r="EV7" s="232">
        <v>5.4</v>
      </c>
      <c r="EW7" s="52">
        <v>8</v>
      </c>
      <c r="EX7" s="52"/>
      <c r="EY7" s="27">
        <f t="shared" si="96"/>
        <v>7</v>
      </c>
      <c r="EZ7" s="28">
        <f t="shared" si="97"/>
        <v>7</v>
      </c>
      <c r="FA7" s="29" t="str">
        <f t="shared" si="98"/>
        <v>7.0</v>
      </c>
      <c r="FB7" s="32" t="str">
        <f t="shared" si="99"/>
        <v>B</v>
      </c>
      <c r="FC7" s="30">
        <f t="shared" si="100"/>
        <v>3</v>
      </c>
      <c r="FD7" s="29" t="str">
        <f t="shared" si="101"/>
        <v>3.0</v>
      </c>
      <c r="FE7" s="71">
        <v>2</v>
      </c>
      <c r="FF7" s="203">
        <v>2</v>
      </c>
      <c r="FG7" s="232">
        <v>8</v>
      </c>
      <c r="FH7" s="52">
        <v>7</v>
      </c>
      <c r="FI7" s="52"/>
      <c r="FJ7" s="27">
        <f t="shared" si="102"/>
        <v>7.4</v>
      </c>
      <c r="FK7" s="28">
        <f t="shared" si="103"/>
        <v>7.4</v>
      </c>
      <c r="FL7" s="29" t="str">
        <f t="shared" si="104"/>
        <v>7.4</v>
      </c>
      <c r="FM7" s="32" t="str">
        <f t="shared" si="105"/>
        <v>B</v>
      </c>
      <c r="FN7" s="30">
        <f t="shared" si="106"/>
        <v>3</v>
      </c>
      <c r="FO7" s="29" t="str">
        <f t="shared" si="107"/>
        <v>3.0</v>
      </c>
      <c r="FP7" s="71">
        <v>3</v>
      </c>
      <c r="FQ7" s="203">
        <v>3</v>
      </c>
      <c r="FR7" s="232">
        <v>9</v>
      </c>
      <c r="FS7" s="52">
        <v>8</v>
      </c>
      <c r="FT7" s="52"/>
      <c r="FU7" s="27">
        <f t="shared" si="108"/>
        <v>8.4</v>
      </c>
      <c r="FV7" s="28">
        <f t="shared" si="109"/>
        <v>8.4</v>
      </c>
      <c r="FW7" s="29" t="str">
        <f t="shared" si="110"/>
        <v>8.4</v>
      </c>
      <c r="FX7" s="32" t="str">
        <f t="shared" si="111"/>
        <v>B+</v>
      </c>
      <c r="FY7" s="30">
        <f t="shared" si="112"/>
        <v>3.5</v>
      </c>
      <c r="FZ7" s="29" t="str">
        <f t="shared" si="113"/>
        <v>3.5</v>
      </c>
      <c r="GA7" s="71">
        <v>2</v>
      </c>
      <c r="GB7" s="203">
        <v>2</v>
      </c>
      <c r="GC7" s="232">
        <v>6.3</v>
      </c>
      <c r="GD7" s="52">
        <v>6</v>
      </c>
      <c r="GE7" s="52"/>
      <c r="GF7" s="27">
        <f t="shared" si="114"/>
        <v>6.1</v>
      </c>
      <c r="GG7" s="28">
        <f t="shared" si="115"/>
        <v>6.1</v>
      </c>
      <c r="GH7" s="29" t="str">
        <f t="shared" si="116"/>
        <v>6.1</v>
      </c>
      <c r="GI7" s="32" t="str">
        <f t="shared" si="117"/>
        <v>C</v>
      </c>
      <c r="GJ7" s="30">
        <f t="shared" si="118"/>
        <v>2</v>
      </c>
      <c r="GK7" s="29" t="str">
        <f t="shared" si="119"/>
        <v>2.0</v>
      </c>
      <c r="GL7" s="71">
        <v>2</v>
      </c>
      <c r="GM7" s="203">
        <v>2</v>
      </c>
      <c r="GN7" s="232">
        <v>5</v>
      </c>
      <c r="GO7" s="52">
        <v>5</v>
      </c>
      <c r="GP7" s="52"/>
      <c r="GQ7" s="27">
        <f t="shared" si="120"/>
        <v>5</v>
      </c>
      <c r="GR7" s="28">
        <f t="shared" si="121"/>
        <v>5</v>
      </c>
      <c r="GS7" s="29" t="str">
        <f t="shared" si="122"/>
        <v>5.0</v>
      </c>
      <c r="GT7" s="32" t="str">
        <f t="shared" si="123"/>
        <v>D+</v>
      </c>
      <c r="GU7" s="30">
        <f t="shared" si="124"/>
        <v>1.5</v>
      </c>
      <c r="GV7" s="29" t="str">
        <f t="shared" si="125"/>
        <v>1.5</v>
      </c>
      <c r="GW7" s="71">
        <v>2</v>
      </c>
      <c r="GX7" s="203">
        <v>2</v>
      </c>
      <c r="GY7" s="85">
        <f t="shared" si="126"/>
        <v>20</v>
      </c>
      <c r="GZ7" s="86">
        <f t="shared" si="127"/>
        <v>6.6849999999999996</v>
      </c>
      <c r="HA7" s="124" t="str">
        <f t="shared" si="128"/>
        <v>6.69</v>
      </c>
      <c r="HB7" s="86">
        <f t="shared" si="129"/>
        <v>2.5</v>
      </c>
      <c r="HC7" s="124" t="str">
        <f t="shared" si="130"/>
        <v>2.50</v>
      </c>
      <c r="HD7" s="52" t="str">
        <f t="shared" si="131"/>
        <v>Lên lớp</v>
      </c>
      <c r="HE7" s="52">
        <f t="shared" si="132"/>
        <v>20</v>
      </c>
      <c r="HF7" s="86">
        <f t="shared" si="133"/>
        <v>6.6849999999999996</v>
      </c>
      <c r="HG7" s="127" t="str">
        <f t="shared" si="134"/>
        <v>6.69</v>
      </c>
      <c r="HH7" s="86">
        <f t="shared" si="135"/>
        <v>2.5</v>
      </c>
      <c r="HI7" s="127" t="str">
        <f t="shared" si="136"/>
        <v>2.50</v>
      </c>
      <c r="HJ7" s="227">
        <f t="shared" si="137"/>
        <v>37</v>
      </c>
      <c r="HK7" s="58">
        <f t="shared" si="138"/>
        <v>37</v>
      </c>
      <c r="HL7" s="228">
        <f t="shared" si="11"/>
        <v>6.5945945945945947</v>
      </c>
      <c r="HM7" s="127" t="str">
        <f t="shared" si="139"/>
        <v>6.59</v>
      </c>
      <c r="HN7" s="228">
        <f t="shared" si="12"/>
        <v>2.4729729729729728</v>
      </c>
      <c r="HO7" s="127" t="str">
        <f t="shared" si="140"/>
        <v>2.47</v>
      </c>
      <c r="HP7" s="52" t="str">
        <f t="shared" si="141"/>
        <v>Lên lớp</v>
      </c>
      <c r="HQ7" s="58" t="s">
        <v>986</v>
      </c>
      <c r="HR7" s="21">
        <v>7.9</v>
      </c>
      <c r="HS7" s="24">
        <v>6</v>
      </c>
      <c r="HT7" s="25"/>
      <c r="HU7" s="27">
        <f t="shared" si="178"/>
        <v>6.8</v>
      </c>
      <c r="HV7" s="282">
        <f t="shared" si="179"/>
        <v>6.8</v>
      </c>
      <c r="HW7" s="26" t="str">
        <f t="shared" si="210"/>
        <v>6.8</v>
      </c>
      <c r="HX7" s="283" t="str">
        <f t="shared" si="180"/>
        <v>C+</v>
      </c>
      <c r="HY7" s="281">
        <f t="shared" si="181"/>
        <v>2.5</v>
      </c>
      <c r="HZ7" s="44" t="str">
        <f t="shared" si="182"/>
        <v>2.5</v>
      </c>
      <c r="IA7" s="64">
        <v>3</v>
      </c>
      <c r="IB7" s="68">
        <v>3</v>
      </c>
      <c r="IC7" s="21">
        <v>9</v>
      </c>
      <c r="ID7" s="24">
        <v>6</v>
      </c>
      <c r="IE7" s="25"/>
      <c r="IF7" s="27">
        <f t="shared" si="183"/>
        <v>7.2</v>
      </c>
      <c r="IG7" s="282">
        <f t="shared" si="184"/>
        <v>7.2</v>
      </c>
      <c r="IH7" s="26" t="str">
        <f t="shared" si="211"/>
        <v>7.2</v>
      </c>
      <c r="II7" s="283" t="str">
        <f t="shared" si="185"/>
        <v>B</v>
      </c>
      <c r="IJ7" s="281">
        <f t="shared" si="186"/>
        <v>3</v>
      </c>
      <c r="IK7" s="44" t="str">
        <f t="shared" si="187"/>
        <v>3.0</v>
      </c>
      <c r="IL7" s="64">
        <v>1</v>
      </c>
      <c r="IM7" s="68">
        <v>1</v>
      </c>
      <c r="IN7" s="21">
        <v>5.7</v>
      </c>
      <c r="IO7" s="24">
        <v>5</v>
      </c>
      <c r="IP7" s="25"/>
      <c r="IQ7" s="27">
        <f t="shared" si="188"/>
        <v>5.3</v>
      </c>
      <c r="IR7" s="28">
        <f t="shared" si="189"/>
        <v>5.3</v>
      </c>
      <c r="IS7" s="26" t="str">
        <f t="shared" si="190"/>
        <v>5.3</v>
      </c>
      <c r="IT7" s="32" t="str">
        <f t="shared" si="191"/>
        <v>D+</v>
      </c>
      <c r="IU7" s="30">
        <f t="shared" si="192"/>
        <v>1.5</v>
      </c>
      <c r="IV7" s="37" t="str">
        <f t="shared" si="193"/>
        <v>1.5</v>
      </c>
      <c r="IW7" s="64">
        <v>2</v>
      </c>
      <c r="IX7" s="68">
        <v>2</v>
      </c>
      <c r="IY7" s="21">
        <v>6.2</v>
      </c>
      <c r="IZ7" s="24">
        <v>7</v>
      </c>
      <c r="JA7" s="25"/>
      <c r="JB7" s="19">
        <f t="shared" si="142"/>
        <v>6.7</v>
      </c>
      <c r="JC7" s="26">
        <f t="shared" si="143"/>
        <v>6.7</v>
      </c>
      <c r="JD7" s="26" t="str">
        <f t="shared" si="144"/>
        <v>6.7</v>
      </c>
      <c r="JE7" s="32" t="str">
        <f t="shared" si="145"/>
        <v>C+</v>
      </c>
      <c r="JF7" s="30">
        <f t="shared" si="146"/>
        <v>2.5</v>
      </c>
      <c r="JG7" s="37" t="str">
        <f t="shared" si="147"/>
        <v>2.5</v>
      </c>
      <c r="JH7" s="64">
        <v>2</v>
      </c>
      <c r="JI7" s="68">
        <v>2</v>
      </c>
      <c r="JJ7" s="98">
        <v>5.4</v>
      </c>
      <c r="JK7" s="99">
        <v>7</v>
      </c>
      <c r="JL7" s="187"/>
      <c r="JM7" s="19">
        <f t="shared" si="148"/>
        <v>6.4</v>
      </c>
      <c r="JN7" s="26">
        <f t="shared" si="149"/>
        <v>6.4</v>
      </c>
      <c r="JO7" s="26" t="str">
        <f t="shared" si="150"/>
        <v>6.4</v>
      </c>
      <c r="JP7" s="32" t="str">
        <f t="shared" si="151"/>
        <v>C</v>
      </c>
      <c r="JQ7" s="30">
        <f t="shared" si="152"/>
        <v>2</v>
      </c>
      <c r="JR7" s="37" t="str">
        <f t="shared" si="153"/>
        <v>2.0</v>
      </c>
      <c r="JS7" s="64">
        <v>1</v>
      </c>
      <c r="JT7" s="68">
        <v>1</v>
      </c>
      <c r="JU7" s="98">
        <v>7.3</v>
      </c>
      <c r="JV7" s="99">
        <v>7</v>
      </c>
      <c r="JW7" s="187"/>
      <c r="JX7" s="27">
        <f t="shared" si="13"/>
        <v>7.1</v>
      </c>
      <c r="JY7" s="28">
        <f t="shared" si="14"/>
        <v>7.1</v>
      </c>
      <c r="JZ7" s="26" t="str">
        <f t="shared" si="154"/>
        <v>7.1</v>
      </c>
      <c r="KA7" s="32" t="str">
        <f t="shared" si="15"/>
        <v>B</v>
      </c>
      <c r="KB7" s="30">
        <f t="shared" si="16"/>
        <v>3</v>
      </c>
      <c r="KC7" s="37" t="str">
        <f t="shared" si="17"/>
        <v>3.0</v>
      </c>
      <c r="KD7" s="64">
        <v>2</v>
      </c>
      <c r="KE7" s="68">
        <v>2</v>
      </c>
      <c r="KF7" s="98">
        <v>6.8</v>
      </c>
      <c r="KG7" s="99">
        <v>7</v>
      </c>
      <c r="KH7" s="187"/>
      <c r="KI7" s="27">
        <f t="shared" si="18"/>
        <v>6.9</v>
      </c>
      <c r="KJ7" s="28">
        <f t="shared" si="19"/>
        <v>6.9</v>
      </c>
      <c r="KK7" s="26" t="str">
        <f t="shared" si="155"/>
        <v>6.9</v>
      </c>
      <c r="KL7" s="32" t="str">
        <f t="shared" si="20"/>
        <v>C+</v>
      </c>
      <c r="KM7" s="30">
        <f t="shared" si="21"/>
        <v>2.5</v>
      </c>
      <c r="KN7" s="37" t="str">
        <f t="shared" si="22"/>
        <v>2.5</v>
      </c>
      <c r="KO7" s="64">
        <v>2</v>
      </c>
      <c r="KP7" s="68">
        <v>2</v>
      </c>
      <c r="KQ7" s="98">
        <v>6.2</v>
      </c>
      <c r="KR7" s="99">
        <v>8</v>
      </c>
      <c r="KS7" s="187"/>
      <c r="KT7" s="19">
        <f t="shared" si="23"/>
        <v>7.3</v>
      </c>
      <c r="KU7" s="26">
        <f t="shared" si="24"/>
        <v>7.3</v>
      </c>
      <c r="KV7" s="26" t="str">
        <f t="shared" si="156"/>
        <v>7.3</v>
      </c>
      <c r="KW7" s="32" t="str">
        <f t="shared" si="212"/>
        <v>B</v>
      </c>
      <c r="KX7" s="30">
        <f t="shared" si="25"/>
        <v>3</v>
      </c>
      <c r="KY7" s="37" t="str">
        <f t="shared" si="26"/>
        <v>3.0</v>
      </c>
      <c r="KZ7" s="64">
        <v>2</v>
      </c>
      <c r="LA7" s="68">
        <v>2</v>
      </c>
      <c r="LB7" s="21">
        <v>6.9</v>
      </c>
      <c r="LC7" s="24">
        <v>7</v>
      </c>
      <c r="LD7" s="25"/>
      <c r="LE7" s="19">
        <f t="shared" si="194"/>
        <v>7</v>
      </c>
      <c r="LF7" s="26">
        <f t="shared" si="157"/>
        <v>7</v>
      </c>
      <c r="LG7" s="26" t="str">
        <f t="shared" si="213"/>
        <v>7.0</v>
      </c>
      <c r="LH7" s="32" t="str">
        <f t="shared" si="158"/>
        <v>B</v>
      </c>
      <c r="LI7" s="30">
        <f t="shared" si="159"/>
        <v>3</v>
      </c>
      <c r="LJ7" s="37" t="str">
        <f t="shared" si="160"/>
        <v>3.0</v>
      </c>
      <c r="LK7" s="62">
        <v>3</v>
      </c>
      <c r="LL7" s="279">
        <v>3</v>
      </c>
      <c r="LM7" s="85">
        <f t="shared" si="161"/>
        <v>18</v>
      </c>
      <c r="LN7" s="86">
        <f t="shared" si="162"/>
        <v>5.6222222222222218</v>
      </c>
      <c r="LO7" s="124" t="str">
        <f t="shared" si="163"/>
        <v>5.62</v>
      </c>
      <c r="LP7" s="86">
        <f t="shared" si="164"/>
        <v>2.1666666666666665</v>
      </c>
      <c r="LQ7" s="124" t="str">
        <f t="shared" si="165"/>
        <v>2.17</v>
      </c>
      <c r="LR7" s="330" t="str">
        <f t="shared" si="166"/>
        <v>Lên lớp</v>
      </c>
      <c r="LS7" s="331">
        <f t="shared" si="167"/>
        <v>18</v>
      </c>
      <c r="LT7" s="332">
        <f t="shared" si="168"/>
        <v>6.7555555555555546</v>
      </c>
      <c r="LU7" s="332">
        <f t="shared" si="169"/>
        <v>2.5833333333333335</v>
      </c>
      <c r="LV7" s="334">
        <f t="shared" si="170"/>
        <v>55</v>
      </c>
      <c r="LW7" s="335">
        <f t="shared" si="171"/>
        <v>55</v>
      </c>
      <c r="LX7" s="336">
        <f t="shared" si="172"/>
        <v>6.6472727272727266</v>
      </c>
      <c r="LY7" s="337">
        <f t="shared" si="173"/>
        <v>2.5090909090909093</v>
      </c>
      <c r="LZ7" s="336" t="str">
        <f t="shared" si="174"/>
        <v>2.51</v>
      </c>
      <c r="MA7" s="330" t="str">
        <f t="shared" si="175"/>
        <v>Lên lớp</v>
      </c>
    </row>
    <row r="8" spans="1:339" s="233" customFormat="1" ht="18">
      <c r="A8" s="10">
        <v>7</v>
      </c>
      <c r="B8" s="76" t="s">
        <v>222</v>
      </c>
      <c r="C8" s="77" t="s">
        <v>238</v>
      </c>
      <c r="D8" s="78" t="s">
        <v>239</v>
      </c>
      <c r="E8" s="79" t="s">
        <v>240</v>
      </c>
      <c r="F8" s="58"/>
      <c r="G8" s="50" t="s">
        <v>558</v>
      </c>
      <c r="H8" s="50" t="s">
        <v>17</v>
      </c>
      <c r="I8" s="82" t="s">
        <v>595</v>
      </c>
      <c r="J8" s="82" t="s">
        <v>780</v>
      </c>
      <c r="K8" s="12">
        <v>6.3</v>
      </c>
      <c r="L8" s="28" t="str">
        <f t="shared" si="27"/>
        <v>6.3</v>
      </c>
      <c r="M8" s="32" t="str">
        <f t="shared" si="195"/>
        <v>C</v>
      </c>
      <c r="N8" s="39">
        <f t="shared" si="196"/>
        <v>2</v>
      </c>
      <c r="O8" s="37" t="str">
        <f t="shared" si="30"/>
        <v>2.0</v>
      </c>
      <c r="P8" s="11">
        <v>2</v>
      </c>
      <c r="Q8" s="16">
        <v>6</v>
      </c>
      <c r="R8" s="28" t="str">
        <f t="shared" si="31"/>
        <v>6.0</v>
      </c>
      <c r="S8" s="32" t="str">
        <f t="shared" si="197"/>
        <v>C</v>
      </c>
      <c r="T8" s="39">
        <f t="shared" si="198"/>
        <v>2</v>
      </c>
      <c r="U8" s="37" t="str">
        <f t="shared" si="34"/>
        <v>2.0</v>
      </c>
      <c r="V8" s="11">
        <v>3</v>
      </c>
      <c r="W8" s="21">
        <v>7.3</v>
      </c>
      <c r="X8" s="24">
        <v>6</v>
      </c>
      <c r="Y8" s="25"/>
      <c r="Z8" s="27">
        <f t="shared" si="0"/>
        <v>6.5</v>
      </c>
      <c r="AA8" s="28">
        <f t="shared" si="1"/>
        <v>6.5</v>
      </c>
      <c r="AB8" s="28" t="str">
        <f t="shared" si="35"/>
        <v>6.5</v>
      </c>
      <c r="AC8" s="32" t="str">
        <f t="shared" si="2"/>
        <v>C+</v>
      </c>
      <c r="AD8" s="30">
        <f t="shared" si="3"/>
        <v>2.5</v>
      </c>
      <c r="AE8" s="37" t="str">
        <f t="shared" si="36"/>
        <v>2.5</v>
      </c>
      <c r="AF8" s="64">
        <v>4</v>
      </c>
      <c r="AG8" s="68">
        <v>4</v>
      </c>
      <c r="AH8" s="21">
        <v>8</v>
      </c>
      <c r="AI8" s="24">
        <v>8</v>
      </c>
      <c r="AJ8" s="25"/>
      <c r="AK8" s="27">
        <f t="shared" si="37"/>
        <v>8</v>
      </c>
      <c r="AL8" s="28">
        <f t="shared" si="38"/>
        <v>8</v>
      </c>
      <c r="AM8" s="28" t="str">
        <f t="shared" si="39"/>
        <v>8.0</v>
      </c>
      <c r="AN8" s="32" t="str">
        <f t="shared" si="199"/>
        <v>B+</v>
      </c>
      <c r="AO8" s="30">
        <f t="shared" si="200"/>
        <v>3.5</v>
      </c>
      <c r="AP8" s="37" t="str">
        <f t="shared" si="42"/>
        <v>3.5</v>
      </c>
      <c r="AQ8" s="71">
        <v>2</v>
      </c>
      <c r="AR8" s="73">
        <v>2</v>
      </c>
      <c r="AS8" s="21">
        <v>5</v>
      </c>
      <c r="AT8" s="24">
        <v>3</v>
      </c>
      <c r="AU8" s="25">
        <v>4</v>
      </c>
      <c r="AV8" s="27">
        <f t="shared" si="43"/>
        <v>3.8</v>
      </c>
      <c r="AW8" s="28">
        <f t="shared" si="44"/>
        <v>4.4000000000000004</v>
      </c>
      <c r="AX8" s="28" t="str">
        <f t="shared" si="45"/>
        <v>4.4</v>
      </c>
      <c r="AY8" s="32" t="str">
        <f t="shared" si="46"/>
        <v>D</v>
      </c>
      <c r="AZ8" s="30">
        <f t="shared" si="201"/>
        <v>1</v>
      </c>
      <c r="BA8" s="37" t="str">
        <f t="shared" si="48"/>
        <v>1.0</v>
      </c>
      <c r="BB8" s="64">
        <v>3</v>
      </c>
      <c r="BC8" s="68">
        <v>3</v>
      </c>
      <c r="BD8" s="21">
        <v>6.8</v>
      </c>
      <c r="BE8" s="24">
        <v>6</v>
      </c>
      <c r="BF8" s="25"/>
      <c r="BG8" s="27">
        <f t="shared" si="202"/>
        <v>6.3</v>
      </c>
      <c r="BH8" s="28">
        <f t="shared" si="203"/>
        <v>6.3</v>
      </c>
      <c r="BI8" s="28" t="str">
        <f t="shared" si="49"/>
        <v>6.3</v>
      </c>
      <c r="BJ8" s="32" t="str">
        <f t="shared" si="204"/>
        <v>C</v>
      </c>
      <c r="BK8" s="30">
        <f t="shared" si="205"/>
        <v>2</v>
      </c>
      <c r="BL8" s="37" t="str">
        <f t="shared" si="52"/>
        <v>2.0</v>
      </c>
      <c r="BM8" s="64">
        <v>3</v>
      </c>
      <c r="BN8" s="68">
        <v>3</v>
      </c>
      <c r="BO8" s="21">
        <v>6.1</v>
      </c>
      <c r="BP8" s="24">
        <v>4</v>
      </c>
      <c r="BQ8" s="25"/>
      <c r="BR8" s="27">
        <f t="shared" si="4"/>
        <v>4.8</v>
      </c>
      <c r="BS8" s="28">
        <f t="shared" si="5"/>
        <v>4.8</v>
      </c>
      <c r="BT8" s="28" t="str">
        <f t="shared" si="53"/>
        <v>4.8</v>
      </c>
      <c r="BU8" s="32" t="str">
        <f t="shared" si="6"/>
        <v>D</v>
      </c>
      <c r="BV8" s="66">
        <f t="shared" si="7"/>
        <v>1</v>
      </c>
      <c r="BW8" s="37" t="str">
        <f t="shared" si="54"/>
        <v>1.0</v>
      </c>
      <c r="BX8" s="64">
        <v>2</v>
      </c>
      <c r="BY8" s="75">
        <v>2</v>
      </c>
      <c r="BZ8" s="21">
        <v>6.8</v>
      </c>
      <c r="CA8" s="24">
        <v>5</v>
      </c>
      <c r="CB8" s="25"/>
      <c r="CC8" s="27">
        <f t="shared" si="206"/>
        <v>5.7</v>
      </c>
      <c r="CD8" s="28">
        <f t="shared" si="207"/>
        <v>5.7</v>
      </c>
      <c r="CE8" s="28" t="str">
        <f t="shared" si="55"/>
        <v>5.7</v>
      </c>
      <c r="CF8" s="32" t="str">
        <f t="shared" si="208"/>
        <v>C</v>
      </c>
      <c r="CG8" s="30">
        <f t="shared" si="209"/>
        <v>2</v>
      </c>
      <c r="CH8" s="37" t="str">
        <f t="shared" si="58"/>
        <v>2.0</v>
      </c>
      <c r="CI8" s="64">
        <v>3</v>
      </c>
      <c r="CJ8" s="68">
        <v>3</v>
      </c>
      <c r="CK8" s="85">
        <f t="shared" si="8"/>
        <v>17</v>
      </c>
      <c r="CL8" s="86">
        <f t="shared" si="59"/>
        <v>5.9294117647058817</v>
      </c>
      <c r="CM8" s="87" t="str">
        <f t="shared" si="60"/>
        <v>5.93</v>
      </c>
      <c r="CN8" s="86">
        <f t="shared" si="9"/>
        <v>2</v>
      </c>
      <c r="CO8" s="87" t="str">
        <f t="shared" si="61"/>
        <v>2.00</v>
      </c>
      <c r="CP8" s="52" t="str">
        <f t="shared" si="62"/>
        <v>Lên lớp</v>
      </c>
      <c r="CQ8" s="52">
        <f t="shared" si="176"/>
        <v>17</v>
      </c>
      <c r="CR8" s="86">
        <f t="shared" si="63"/>
        <v>5.9294117647058817</v>
      </c>
      <c r="CS8" s="127" t="str">
        <f t="shared" si="64"/>
        <v>5.93</v>
      </c>
      <c r="CT8" s="86">
        <f t="shared" si="177"/>
        <v>2</v>
      </c>
      <c r="CU8" s="127" t="str">
        <f t="shared" si="65"/>
        <v>2.00</v>
      </c>
      <c r="CV8" s="52" t="str">
        <f t="shared" si="66"/>
        <v>Lên lớp</v>
      </c>
      <c r="CW8" s="232">
        <v>6.8</v>
      </c>
      <c r="CX8" s="52">
        <v>7</v>
      </c>
      <c r="CY8" s="52"/>
      <c r="CZ8" s="27">
        <f t="shared" si="67"/>
        <v>6.9</v>
      </c>
      <c r="DA8" s="28">
        <f t="shared" si="68"/>
        <v>6.9</v>
      </c>
      <c r="DB8" s="29" t="str">
        <f t="shared" si="69"/>
        <v>6.9</v>
      </c>
      <c r="DC8" s="32" t="str">
        <f t="shared" si="70"/>
        <v>C+</v>
      </c>
      <c r="DD8" s="30">
        <f t="shared" si="71"/>
        <v>2.5</v>
      </c>
      <c r="DE8" s="29" t="str">
        <f t="shared" si="72"/>
        <v>2.5</v>
      </c>
      <c r="DF8" s="71"/>
      <c r="DG8" s="203"/>
      <c r="DH8" s="229">
        <v>7</v>
      </c>
      <c r="DI8" s="230">
        <v>7</v>
      </c>
      <c r="DJ8" s="230"/>
      <c r="DK8" s="27">
        <f t="shared" si="73"/>
        <v>7</v>
      </c>
      <c r="DL8" s="28">
        <f t="shared" si="74"/>
        <v>7</v>
      </c>
      <c r="DM8" s="30" t="str">
        <f t="shared" si="75"/>
        <v>7.0</v>
      </c>
      <c r="DN8" s="32" t="str">
        <f t="shared" si="76"/>
        <v>B</v>
      </c>
      <c r="DO8" s="30">
        <f t="shared" si="77"/>
        <v>3</v>
      </c>
      <c r="DP8" s="30" t="str">
        <f t="shared" si="78"/>
        <v>3.0</v>
      </c>
      <c r="DQ8" s="71"/>
      <c r="DR8" s="203"/>
      <c r="DS8" s="204">
        <f t="shared" si="79"/>
        <v>6.95</v>
      </c>
      <c r="DT8" s="30" t="str">
        <f t="shared" si="80"/>
        <v>7.0</v>
      </c>
      <c r="DU8" s="32" t="str">
        <f t="shared" si="81"/>
        <v>C+</v>
      </c>
      <c r="DV8" s="30">
        <f t="shared" si="82"/>
        <v>2.5</v>
      </c>
      <c r="DW8" s="30" t="str">
        <f t="shared" si="83"/>
        <v>2.5</v>
      </c>
      <c r="DX8" s="71">
        <v>3</v>
      </c>
      <c r="DY8" s="203">
        <v>3</v>
      </c>
      <c r="DZ8" s="234">
        <v>6.6</v>
      </c>
      <c r="EA8" s="230">
        <v>0</v>
      </c>
      <c r="EB8" s="52">
        <v>5</v>
      </c>
      <c r="EC8" s="27">
        <f t="shared" si="84"/>
        <v>2.6</v>
      </c>
      <c r="ED8" s="28">
        <f t="shared" si="85"/>
        <v>5.6</v>
      </c>
      <c r="EE8" s="29" t="str">
        <f t="shared" si="86"/>
        <v>5.6</v>
      </c>
      <c r="EF8" s="32" t="str">
        <f t="shared" si="87"/>
        <v>C</v>
      </c>
      <c r="EG8" s="30">
        <f t="shared" si="88"/>
        <v>2</v>
      </c>
      <c r="EH8" s="29" t="str">
        <f t="shared" si="89"/>
        <v>2.0</v>
      </c>
      <c r="EI8" s="71">
        <v>3</v>
      </c>
      <c r="EJ8" s="203">
        <v>3</v>
      </c>
      <c r="EK8" s="232">
        <v>5.4</v>
      </c>
      <c r="EL8" s="52">
        <v>2</v>
      </c>
      <c r="EM8" s="52">
        <v>7</v>
      </c>
      <c r="EN8" s="27">
        <f t="shared" si="90"/>
        <v>3.4</v>
      </c>
      <c r="EO8" s="28">
        <f t="shared" si="91"/>
        <v>6.4</v>
      </c>
      <c r="EP8" s="29" t="str">
        <f t="shared" si="92"/>
        <v>6.4</v>
      </c>
      <c r="EQ8" s="32" t="str">
        <f t="shared" si="93"/>
        <v>C</v>
      </c>
      <c r="ER8" s="30">
        <f t="shared" si="94"/>
        <v>2</v>
      </c>
      <c r="ES8" s="29" t="str">
        <f t="shared" si="95"/>
        <v>2.0</v>
      </c>
      <c r="ET8" s="71">
        <v>3</v>
      </c>
      <c r="EU8" s="203">
        <v>3</v>
      </c>
      <c r="EV8" s="232">
        <v>6.4</v>
      </c>
      <c r="EW8" s="52">
        <v>5</v>
      </c>
      <c r="EX8" s="52"/>
      <c r="EY8" s="27">
        <f t="shared" si="96"/>
        <v>5.6</v>
      </c>
      <c r="EZ8" s="28">
        <f t="shared" si="97"/>
        <v>5.6</v>
      </c>
      <c r="FA8" s="29" t="str">
        <f t="shared" si="98"/>
        <v>5.6</v>
      </c>
      <c r="FB8" s="32" t="str">
        <f t="shared" si="99"/>
        <v>C</v>
      </c>
      <c r="FC8" s="30">
        <f t="shared" si="100"/>
        <v>2</v>
      </c>
      <c r="FD8" s="29" t="str">
        <f t="shared" si="101"/>
        <v>2.0</v>
      </c>
      <c r="FE8" s="71">
        <v>2</v>
      </c>
      <c r="FF8" s="203">
        <v>2</v>
      </c>
      <c r="FG8" s="232">
        <v>7.9</v>
      </c>
      <c r="FH8" s="52">
        <v>5</v>
      </c>
      <c r="FI8" s="52"/>
      <c r="FJ8" s="27">
        <f t="shared" si="102"/>
        <v>6.2</v>
      </c>
      <c r="FK8" s="28">
        <f t="shared" si="103"/>
        <v>6.2</v>
      </c>
      <c r="FL8" s="29" t="str">
        <f t="shared" si="104"/>
        <v>6.2</v>
      </c>
      <c r="FM8" s="32" t="str">
        <f t="shared" si="105"/>
        <v>C</v>
      </c>
      <c r="FN8" s="30">
        <f t="shared" si="106"/>
        <v>2</v>
      </c>
      <c r="FO8" s="29" t="str">
        <f t="shared" si="107"/>
        <v>2.0</v>
      </c>
      <c r="FP8" s="71">
        <v>3</v>
      </c>
      <c r="FQ8" s="203">
        <v>3</v>
      </c>
      <c r="FR8" s="232">
        <v>7.3</v>
      </c>
      <c r="FS8" s="52">
        <v>4</v>
      </c>
      <c r="FT8" s="52"/>
      <c r="FU8" s="27">
        <f t="shared" si="108"/>
        <v>5.3</v>
      </c>
      <c r="FV8" s="28">
        <f t="shared" si="109"/>
        <v>5.3</v>
      </c>
      <c r="FW8" s="29" t="str">
        <f t="shared" si="110"/>
        <v>5.3</v>
      </c>
      <c r="FX8" s="32" t="str">
        <f t="shared" si="111"/>
        <v>D+</v>
      </c>
      <c r="FY8" s="30">
        <f t="shared" si="112"/>
        <v>1.5</v>
      </c>
      <c r="FZ8" s="29" t="str">
        <f t="shared" si="113"/>
        <v>1.5</v>
      </c>
      <c r="GA8" s="71">
        <v>2</v>
      </c>
      <c r="GB8" s="203">
        <v>2</v>
      </c>
      <c r="GC8" s="232">
        <v>5</v>
      </c>
      <c r="GD8" s="52">
        <v>6</v>
      </c>
      <c r="GE8" s="52"/>
      <c r="GF8" s="27">
        <f t="shared" si="114"/>
        <v>5.6</v>
      </c>
      <c r="GG8" s="28">
        <f t="shared" si="115"/>
        <v>5.6</v>
      </c>
      <c r="GH8" s="29" t="str">
        <f t="shared" si="116"/>
        <v>5.6</v>
      </c>
      <c r="GI8" s="32" t="str">
        <f t="shared" si="117"/>
        <v>C</v>
      </c>
      <c r="GJ8" s="30">
        <f t="shared" si="118"/>
        <v>2</v>
      </c>
      <c r="GK8" s="29" t="str">
        <f t="shared" si="119"/>
        <v>2.0</v>
      </c>
      <c r="GL8" s="71">
        <v>2</v>
      </c>
      <c r="GM8" s="203">
        <v>2</v>
      </c>
      <c r="GN8" s="232">
        <v>5</v>
      </c>
      <c r="GO8" s="52">
        <v>3</v>
      </c>
      <c r="GP8" s="52">
        <v>1</v>
      </c>
      <c r="GQ8" s="27">
        <f t="shared" si="120"/>
        <v>3.8</v>
      </c>
      <c r="GR8" s="28">
        <f t="shared" si="121"/>
        <v>3.8</v>
      </c>
      <c r="GS8" s="29" t="str">
        <f t="shared" si="122"/>
        <v>3.8</v>
      </c>
      <c r="GT8" s="32" t="str">
        <f t="shared" si="123"/>
        <v>F</v>
      </c>
      <c r="GU8" s="30">
        <f t="shared" si="124"/>
        <v>0</v>
      </c>
      <c r="GV8" s="29" t="str">
        <f t="shared" si="125"/>
        <v>0.0</v>
      </c>
      <c r="GW8" s="71">
        <v>2</v>
      </c>
      <c r="GX8" s="203"/>
      <c r="GY8" s="85">
        <f t="shared" si="126"/>
        <v>20</v>
      </c>
      <c r="GZ8" s="86">
        <f t="shared" si="127"/>
        <v>5.8025000000000002</v>
      </c>
      <c r="HA8" s="124" t="str">
        <f t="shared" si="128"/>
        <v>5.80</v>
      </c>
      <c r="HB8" s="86">
        <f t="shared" si="129"/>
        <v>1.825</v>
      </c>
      <c r="HC8" s="124" t="str">
        <f t="shared" si="130"/>
        <v>1.83</v>
      </c>
      <c r="HD8" s="52" t="str">
        <f t="shared" si="131"/>
        <v>Lên lớp</v>
      </c>
      <c r="HE8" s="52">
        <f t="shared" si="132"/>
        <v>18</v>
      </c>
      <c r="HF8" s="86">
        <f t="shared" si="133"/>
        <v>6.0250000000000004</v>
      </c>
      <c r="HG8" s="127" t="str">
        <f t="shared" si="134"/>
        <v>6.03</v>
      </c>
      <c r="HH8" s="86">
        <f t="shared" si="135"/>
        <v>2.0277777777777777</v>
      </c>
      <c r="HI8" s="127" t="str">
        <f t="shared" si="136"/>
        <v>2.03</v>
      </c>
      <c r="HJ8" s="227">
        <f t="shared" si="137"/>
        <v>37</v>
      </c>
      <c r="HK8" s="58">
        <f t="shared" si="138"/>
        <v>35</v>
      </c>
      <c r="HL8" s="228">
        <f t="shared" si="11"/>
        <v>5.9785714285714286</v>
      </c>
      <c r="HM8" s="127" t="str">
        <f t="shared" si="139"/>
        <v>5.98</v>
      </c>
      <c r="HN8" s="228">
        <f t="shared" si="12"/>
        <v>2.0142857142857142</v>
      </c>
      <c r="HO8" s="127" t="str">
        <f t="shared" si="140"/>
        <v>2.01</v>
      </c>
      <c r="HP8" s="52" t="str">
        <f t="shared" si="141"/>
        <v>Lên lớp</v>
      </c>
      <c r="HQ8" s="58" t="s">
        <v>986</v>
      </c>
      <c r="HR8" s="21">
        <v>6.9</v>
      </c>
      <c r="HS8" s="24">
        <v>5</v>
      </c>
      <c r="HT8" s="25"/>
      <c r="HU8" s="27">
        <f t="shared" si="178"/>
        <v>5.8</v>
      </c>
      <c r="HV8" s="282">
        <f t="shared" si="179"/>
        <v>5.8</v>
      </c>
      <c r="HW8" s="26" t="str">
        <f t="shared" si="210"/>
        <v>5.8</v>
      </c>
      <c r="HX8" s="283" t="str">
        <f t="shared" si="180"/>
        <v>C</v>
      </c>
      <c r="HY8" s="281">
        <f t="shared" si="181"/>
        <v>2</v>
      </c>
      <c r="HZ8" s="44" t="str">
        <f t="shared" si="182"/>
        <v>2.0</v>
      </c>
      <c r="IA8" s="64">
        <v>3</v>
      </c>
      <c r="IB8" s="68">
        <v>3</v>
      </c>
      <c r="IC8" s="21">
        <v>7.3</v>
      </c>
      <c r="ID8" s="24">
        <v>4</v>
      </c>
      <c r="IE8" s="25"/>
      <c r="IF8" s="27">
        <f t="shared" si="183"/>
        <v>5.3</v>
      </c>
      <c r="IG8" s="282">
        <f t="shared" si="184"/>
        <v>5.3</v>
      </c>
      <c r="IH8" s="26" t="str">
        <f t="shared" si="211"/>
        <v>5.3</v>
      </c>
      <c r="II8" s="283" t="str">
        <f t="shared" si="185"/>
        <v>D+</v>
      </c>
      <c r="IJ8" s="281">
        <f t="shared" si="186"/>
        <v>1.5</v>
      </c>
      <c r="IK8" s="44" t="str">
        <f t="shared" si="187"/>
        <v>1.5</v>
      </c>
      <c r="IL8" s="64">
        <v>1</v>
      </c>
      <c r="IM8" s="68">
        <v>1</v>
      </c>
      <c r="IN8" s="21">
        <v>6.3</v>
      </c>
      <c r="IO8" s="24">
        <v>5</v>
      </c>
      <c r="IP8" s="25"/>
      <c r="IQ8" s="27">
        <f t="shared" si="188"/>
        <v>5.5</v>
      </c>
      <c r="IR8" s="28">
        <f t="shared" si="189"/>
        <v>5.5</v>
      </c>
      <c r="IS8" s="26" t="str">
        <f t="shared" si="190"/>
        <v>5.5</v>
      </c>
      <c r="IT8" s="32" t="str">
        <f t="shared" si="191"/>
        <v>C</v>
      </c>
      <c r="IU8" s="30">
        <f t="shared" si="192"/>
        <v>2</v>
      </c>
      <c r="IV8" s="37" t="str">
        <f t="shared" si="193"/>
        <v>2.0</v>
      </c>
      <c r="IW8" s="64">
        <v>2</v>
      </c>
      <c r="IX8" s="68">
        <v>2</v>
      </c>
      <c r="IY8" s="21">
        <v>6.2</v>
      </c>
      <c r="IZ8" s="24">
        <v>6</v>
      </c>
      <c r="JA8" s="25"/>
      <c r="JB8" s="19">
        <f t="shared" si="142"/>
        <v>6.1</v>
      </c>
      <c r="JC8" s="26">
        <f t="shared" si="143"/>
        <v>6.1</v>
      </c>
      <c r="JD8" s="26" t="str">
        <f t="shared" si="144"/>
        <v>6.1</v>
      </c>
      <c r="JE8" s="32" t="str">
        <f t="shared" si="145"/>
        <v>C</v>
      </c>
      <c r="JF8" s="30">
        <f t="shared" si="146"/>
        <v>2</v>
      </c>
      <c r="JG8" s="37" t="str">
        <f t="shared" si="147"/>
        <v>2.0</v>
      </c>
      <c r="JH8" s="64">
        <v>2</v>
      </c>
      <c r="JI8" s="68">
        <v>2</v>
      </c>
      <c r="JJ8" s="98">
        <v>5.9</v>
      </c>
      <c r="JK8" s="99">
        <v>9</v>
      </c>
      <c r="JL8" s="187"/>
      <c r="JM8" s="19">
        <f t="shared" si="148"/>
        <v>7.8</v>
      </c>
      <c r="JN8" s="26">
        <f t="shared" si="149"/>
        <v>7.8</v>
      </c>
      <c r="JO8" s="26" t="str">
        <f t="shared" si="150"/>
        <v>7.8</v>
      </c>
      <c r="JP8" s="32" t="str">
        <f t="shared" si="151"/>
        <v>B</v>
      </c>
      <c r="JQ8" s="30">
        <f t="shared" si="152"/>
        <v>3</v>
      </c>
      <c r="JR8" s="37" t="str">
        <f t="shared" si="153"/>
        <v>3.0</v>
      </c>
      <c r="JS8" s="64">
        <v>1</v>
      </c>
      <c r="JT8" s="68">
        <v>1</v>
      </c>
      <c r="JU8" s="98">
        <v>6</v>
      </c>
      <c r="JV8" s="99">
        <v>8</v>
      </c>
      <c r="JW8" s="187"/>
      <c r="JX8" s="27">
        <f t="shared" si="13"/>
        <v>7.2</v>
      </c>
      <c r="JY8" s="28">
        <f t="shared" si="14"/>
        <v>7.2</v>
      </c>
      <c r="JZ8" s="28" t="str">
        <f t="shared" si="154"/>
        <v>7.2</v>
      </c>
      <c r="KA8" s="32" t="str">
        <f t="shared" si="15"/>
        <v>B</v>
      </c>
      <c r="KB8" s="30">
        <f t="shared" si="16"/>
        <v>3</v>
      </c>
      <c r="KC8" s="37" t="str">
        <f t="shared" si="17"/>
        <v>3.0</v>
      </c>
      <c r="KD8" s="64">
        <v>2</v>
      </c>
      <c r="KE8" s="68">
        <v>2</v>
      </c>
      <c r="KF8" s="98">
        <v>7.2</v>
      </c>
      <c r="KG8" s="99">
        <v>7</v>
      </c>
      <c r="KH8" s="187"/>
      <c r="KI8" s="27">
        <f t="shared" si="18"/>
        <v>7.1</v>
      </c>
      <c r="KJ8" s="28">
        <f t="shared" si="19"/>
        <v>7.1</v>
      </c>
      <c r="KK8" s="26" t="str">
        <f t="shared" si="155"/>
        <v>7.1</v>
      </c>
      <c r="KL8" s="32" t="str">
        <f t="shared" si="20"/>
        <v>B</v>
      </c>
      <c r="KM8" s="30">
        <f t="shared" si="21"/>
        <v>3</v>
      </c>
      <c r="KN8" s="37" t="str">
        <f t="shared" si="22"/>
        <v>3.0</v>
      </c>
      <c r="KO8" s="64">
        <v>2</v>
      </c>
      <c r="KP8" s="68">
        <v>2</v>
      </c>
      <c r="KQ8" s="98">
        <v>7.2</v>
      </c>
      <c r="KR8" s="99">
        <v>5</v>
      </c>
      <c r="KS8" s="187"/>
      <c r="KT8" s="27">
        <f t="shared" si="23"/>
        <v>5.9</v>
      </c>
      <c r="KU8" s="28">
        <f t="shared" si="24"/>
        <v>5.9</v>
      </c>
      <c r="KV8" s="26" t="str">
        <f t="shared" si="156"/>
        <v>5.9</v>
      </c>
      <c r="KW8" s="32" t="str">
        <f t="shared" si="212"/>
        <v>C</v>
      </c>
      <c r="KX8" s="30">
        <f t="shared" si="25"/>
        <v>2</v>
      </c>
      <c r="KY8" s="37" t="str">
        <f t="shared" si="26"/>
        <v>2.0</v>
      </c>
      <c r="KZ8" s="64">
        <v>2</v>
      </c>
      <c r="LA8" s="68">
        <v>2</v>
      </c>
      <c r="LB8" s="21">
        <v>7.1</v>
      </c>
      <c r="LC8" s="24">
        <v>4</v>
      </c>
      <c r="LD8" s="25"/>
      <c r="LE8" s="19">
        <f t="shared" si="194"/>
        <v>5.2</v>
      </c>
      <c r="LF8" s="26">
        <f t="shared" si="157"/>
        <v>5.2</v>
      </c>
      <c r="LG8" s="26" t="str">
        <f t="shared" si="213"/>
        <v>5.2</v>
      </c>
      <c r="LH8" s="32" t="str">
        <f t="shared" si="158"/>
        <v>D+</v>
      </c>
      <c r="LI8" s="30">
        <f t="shared" si="159"/>
        <v>1.5</v>
      </c>
      <c r="LJ8" s="37" t="str">
        <f t="shared" si="160"/>
        <v>1.5</v>
      </c>
      <c r="LK8" s="62">
        <v>3</v>
      </c>
      <c r="LL8" s="279">
        <v>3</v>
      </c>
      <c r="LM8" s="85">
        <f t="shared" si="161"/>
        <v>18</v>
      </c>
      <c r="LN8" s="86">
        <f t="shared" si="162"/>
        <v>5.1277777777777764</v>
      </c>
      <c r="LO8" s="124" t="str">
        <f t="shared" si="163"/>
        <v>5.13</v>
      </c>
      <c r="LP8" s="86">
        <f t="shared" si="164"/>
        <v>1.8333333333333333</v>
      </c>
      <c r="LQ8" s="124" t="str">
        <f t="shared" si="165"/>
        <v>1.83</v>
      </c>
      <c r="LR8" s="330" t="str">
        <f t="shared" si="166"/>
        <v>Lên lớp</v>
      </c>
      <c r="LS8" s="331">
        <f t="shared" si="167"/>
        <v>18</v>
      </c>
      <c r="LT8" s="332">
        <f t="shared" si="168"/>
        <v>6.094444444444445</v>
      </c>
      <c r="LU8" s="332">
        <f t="shared" si="169"/>
        <v>2.1666666666666665</v>
      </c>
      <c r="LV8" s="334">
        <f t="shared" si="170"/>
        <v>55</v>
      </c>
      <c r="LW8" s="335">
        <f t="shared" si="171"/>
        <v>53</v>
      </c>
      <c r="LX8" s="336">
        <f t="shared" si="172"/>
        <v>6.0179245283018874</v>
      </c>
      <c r="LY8" s="337">
        <f t="shared" si="173"/>
        <v>2.0660377358490565</v>
      </c>
      <c r="LZ8" s="336" t="str">
        <f t="shared" si="174"/>
        <v>2.07</v>
      </c>
      <c r="MA8" s="330" t="str">
        <f t="shared" si="175"/>
        <v>Lên lớp</v>
      </c>
    </row>
    <row r="9" spans="1:339" s="233" customFormat="1" ht="18">
      <c r="A9" s="10">
        <v>8</v>
      </c>
      <c r="B9" s="76" t="s">
        <v>222</v>
      </c>
      <c r="C9" s="77" t="s">
        <v>241</v>
      </c>
      <c r="D9" s="78" t="s">
        <v>242</v>
      </c>
      <c r="E9" s="79" t="s">
        <v>141</v>
      </c>
      <c r="F9" s="58"/>
      <c r="G9" s="50" t="s">
        <v>559</v>
      </c>
      <c r="H9" s="50" t="s">
        <v>17</v>
      </c>
      <c r="I9" s="82" t="s">
        <v>596</v>
      </c>
      <c r="J9" s="82" t="s">
        <v>777</v>
      </c>
      <c r="K9" s="12">
        <v>5.8</v>
      </c>
      <c r="L9" s="28" t="str">
        <f t="shared" si="27"/>
        <v>5.8</v>
      </c>
      <c r="M9" s="32" t="str">
        <f t="shared" si="195"/>
        <v>C</v>
      </c>
      <c r="N9" s="39">
        <f t="shared" si="196"/>
        <v>2</v>
      </c>
      <c r="O9" s="37" t="str">
        <f t="shared" si="30"/>
        <v>2.0</v>
      </c>
      <c r="P9" s="11">
        <v>2</v>
      </c>
      <c r="Q9" s="16">
        <v>6</v>
      </c>
      <c r="R9" s="28" t="str">
        <f t="shared" si="31"/>
        <v>6.0</v>
      </c>
      <c r="S9" s="32" t="str">
        <f t="shared" si="197"/>
        <v>C</v>
      </c>
      <c r="T9" s="39">
        <f t="shared" si="198"/>
        <v>2</v>
      </c>
      <c r="U9" s="37" t="str">
        <f t="shared" si="34"/>
        <v>2.0</v>
      </c>
      <c r="V9" s="11">
        <v>3</v>
      </c>
      <c r="W9" s="21">
        <v>8.1999999999999993</v>
      </c>
      <c r="X9" s="24">
        <v>7</v>
      </c>
      <c r="Y9" s="25"/>
      <c r="Z9" s="27">
        <f t="shared" si="0"/>
        <v>7.5</v>
      </c>
      <c r="AA9" s="28">
        <f t="shared" si="1"/>
        <v>7.5</v>
      </c>
      <c r="AB9" s="28" t="str">
        <f t="shared" si="35"/>
        <v>7.5</v>
      </c>
      <c r="AC9" s="32" t="str">
        <f t="shared" si="2"/>
        <v>B</v>
      </c>
      <c r="AD9" s="30">
        <f t="shared" si="3"/>
        <v>3</v>
      </c>
      <c r="AE9" s="37" t="str">
        <f t="shared" si="36"/>
        <v>3.0</v>
      </c>
      <c r="AF9" s="64">
        <v>4</v>
      </c>
      <c r="AG9" s="68">
        <v>4</v>
      </c>
      <c r="AH9" s="21">
        <v>6.7</v>
      </c>
      <c r="AI9" s="24">
        <v>9</v>
      </c>
      <c r="AJ9" s="25"/>
      <c r="AK9" s="27">
        <f t="shared" si="37"/>
        <v>8.1</v>
      </c>
      <c r="AL9" s="28">
        <f t="shared" si="38"/>
        <v>8.1</v>
      </c>
      <c r="AM9" s="28" t="str">
        <f t="shared" si="39"/>
        <v>8.1</v>
      </c>
      <c r="AN9" s="32" t="str">
        <f t="shared" si="199"/>
        <v>B+</v>
      </c>
      <c r="AO9" s="30">
        <f t="shared" si="200"/>
        <v>3.5</v>
      </c>
      <c r="AP9" s="37" t="str">
        <f t="shared" si="42"/>
        <v>3.5</v>
      </c>
      <c r="AQ9" s="71">
        <v>2</v>
      </c>
      <c r="AR9" s="73">
        <v>2</v>
      </c>
      <c r="AS9" s="21">
        <v>5.2</v>
      </c>
      <c r="AT9" s="24">
        <v>6</v>
      </c>
      <c r="AU9" s="25"/>
      <c r="AV9" s="27">
        <f t="shared" si="43"/>
        <v>5.7</v>
      </c>
      <c r="AW9" s="28">
        <f t="shared" si="44"/>
        <v>5.7</v>
      </c>
      <c r="AX9" s="28" t="str">
        <f t="shared" si="45"/>
        <v>5.7</v>
      </c>
      <c r="AY9" s="32" t="str">
        <f t="shared" si="46"/>
        <v>C</v>
      </c>
      <c r="AZ9" s="30">
        <f t="shared" si="201"/>
        <v>2</v>
      </c>
      <c r="BA9" s="37" t="str">
        <f t="shared" si="48"/>
        <v>2.0</v>
      </c>
      <c r="BB9" s="64">
        <v>3</v>
      </c>
      <c r="BC9" s="68">
        <v>3</v>
      </c>
      <c r="BD9" s="21">
        <v>6.6</v>
      </c>
      <c r="BE9" s="24">
        <v>7</v>
      </c>
      <c r="BF9" s="25"/>
      <c r="BG9" s="27">
        <f t="shared" si="202"/>
        <v>6.8</v>
      </c>
      <c r="BH9" s="28">
        <f t="shared" si="203"/>
        <v>6.8</v>
      </c>
      <c r="BI9" s="28" t="str">
        <f t="shared" si="49"/>
        <v>6.8</v>
      </c>
      <c r="BJ9" s="32" t="str">
        <f t="shared" si="204"/>
        <v>C+</v>
      </c>
      <c r="BK9" s="30">
        <f t="shared" si="205"/>
        <v>2.5</v>
      </c>
      <c r="BL9" s="37" t="str">
        <f t="shared" si="52"/>
        <v>2.5</v>
      </c>
      <c r="BM9" s="64">
        <v>3</v>
      </c>
      <c r="BN9" s="68">
        <v>3</v>
      </c>
      <c r="BO9" s="21">
        <v>5.4</v>
      </c>
      <c r="BP9" s="24">
        <v>6</v>
      </c>
      <c r="BQ9" s="25"/>
      <c r="BR9" s="27">
        <f t="shared" si="4"/>
        <v>5.8</v>
      </c>
      <c r="BS9" s="28">
        <f t="shared" si="5"/>
        <v>5.8</v>
      </c>
      <c r="BT9" s="28" t="str">
        <f t="shared" si="53"/>
        <v>5.8</v>
      </c>
      <c r="BU9" s="32" t="str">
        <f t="shared" si="6"/>
        <v>C</v>
      </c>
      <c r="BV9" s="66">
        <f t="shared" si="7"/>
        <v>2</v>
      </c>
      <c r="BW9" s="37" t="str">
        <f t="shared" si="54"/>
        <v>2.0</v>
      </c>
      <c r="BX9" s="64">
        <v>2</v>
      </c>
      <c r="BY9" s="75">
        <v>2</v>
      </c>
      <c r="BZ9" s="21">
        <v>5.5</v>
      </c>
      <c r="CA9" s="24">
        <v>4</v>
      </c>
      <c r="CB9" s="25"/>
      <c r="CC9" s="27">
        <f t="shared" si="206"/>
        <v>4.5999999999999996</v>
      </c>
      <c r="CD9" s="28">
        <f t="shared" si="207"/>
        <v>4.5999999999999996</v>
      </c>
      <c r="CE9" s="28" t="str">
        <f t="shared" si="55"/>
        <v>4.6</v>
      </c>
      <c r="CF9" s="32" t="str">
        <f t="shared" si="208"/>
        <v>D</v>
      </c>
      <c r="CG9" s="30">
        <f t="shared" si="209"/>
        <v>1</v>
      </c>
      <c r="CH9" s="37" t="str">
        <f t="shared" si="58"/>
        <v>1.0</v>
      </c>
      <c r="CI9" s="64">
        <v>3</v>
      </c>
      <c r="CJ9" s="68">
        <v>3</v>
      </c>
      <c r="CK9" s="85">
        <f t="shared" si="8"/>
        <v>17</v>
      </c>
      <c r="CL9" s="86">
        <f t="shared" si="59"/>
        <v>6.4176470588235288</v>
      </c>
      <c r="CM9" s="87" t="str">
        <f t="shared" si="60"/>
        <v>6.42</v>
      </c>
      <c r="CN9" s="86">
        <f t="shared" si="9"/>
        <v>2.3235294117647061</v>
      </c>
      <c r="CO9" s="87" t="str">
        <f t="shared" si="61"/>
        <v>2.32</v>
      </c>
      <c r="CP9" s="52" t="str">
        <f t="shared" si="62"/>
        <v>Lên lớp</v>
      </c>
      <c r="CQ9" s="52">
        <f t="shared" si="176"/>
        <v>17</v>
      </c>
      <c r="CR9" s="86">
        <f t="shared" si="63"/>
        <v>6.4176470588235288</v>
      </c>
      <c r="CS9" s="127" t="str">
        <f t="shared" si="64"/>
        <v>6.42</v>
      </c>
      <c r="CT9" s="86">
        <f t="shared" si="177"/>
        <v>2.3235294117647061</v>
      </c>
      <c r="CU9" s="127" t="str">
        <f t="shared" si="65"/>
        <v>2.32</v>
      </c>
      <c r="CV9" s="52" t="str">
        <f t="shared" si="66"/>
        <v>Lên lớp</v>
      </c>
      <c r="CW9" s="232">
        <v>6.2</v>
      </c>
      <c r="CX9" s="52">
        <v>7</v>
      </c>
      <c r="CY9" s="52"/>
      <c r="CZ9" s="27">
        <f t="shared" si="67"/>
        <v>6.7</v>
      </c>
      <c r="DA9" s="28">
        <f t="shared" si="68"/>
        <v>6.7</v>
      </c>
      <c r="DB9" s="29" t="str">
        <f t="shared" si="69"/>
        <v>6.7</v>
      </c>
      <c r="DC9" s="32" t="str">
        <f t="shared" si="70"/>
        <v>C+</v>
      </c>
      <c r="DD9" s="30">
        <f t="shared" si="71"/>
        <v>2.5</v>
      </c>
      <c r="DE9" s="29" t="str">
        <f t="shared" si="72"/>
        <v>2.5</v>
      </c>
      <c r="DF9" s="71"/>
      <c r="DG9" s="203"/>
      <c r="DH9" s="229">
        <v>6.6</v>
      </c>
      <c r="DI9" s="230">
        <v>8</v>
      </c>
      <c r="DJ9" s="230"/>
      <c r="DK9" s="27">
        <f t="shared" si="73"/>
        <v>7.4</v>
      </c>
      <c r="DL9" s="28">
        <f t="shared" si="74"/>
        <v>7.4</v>
      </c>
      <c r="DM9" s="30" t="str">
        <f t="shared" si="75"/>
        <v>7.4</v>
      </c>
      <c r="DN9" s="32" t="str">
        <f t="shared" si="76"/>
        <v>B</v>
      </c>
      <c r="DO9" s="30">
        <f t="shared" si="77"/>
        <v>3</v>
      </c>
      <c r="DP9" s="30" t="str">
        <f t="shared" si="78"/>
        <v>3.0</v>
      </c>
      <c r="DQ9" s="71"/>
      <c r="DR9" s="203"/>
      <c r="DS9" s="204">
        <f t="shared" si="79"/>
        <v>7.0500000000000007</v>
      </c>
      <c r="DT9" s="30" t="str">
        <f t="shared" si="80"/>
        <v>7.1</v>
      </c>
      <c r="DU9" s="32" t="str">
        <f t="shared" si="81"/>
        <v>B</v>
      </c>
      <c r="DV9" s="30">
        <f t="shared" si="82"/>
        <v>3</v>
      </c>
      <c r="DW9" s="30" t="str">
        <f t="shared" si="83"/>
        <v>3.0</v>
      </c>
      <c r="DX9" s="71">
        <v>3</v>
      </c>
      <c r="DY9" s="203">
        <v>3</v>
      </c>
      <c r="DZ9" s="232">
        <v>5.6</v>
      </c>
      <c r="EA9" s="52">
        <v>6</v>
      </c>
      <c r="EB9" s="52"/>
      <c r="EC9" s="27">
        <f t="shared" si="84"/>
        <v>5.8</v>
      </c>
      <c r="ED9" s="28">
        <f t="shared" si="85"/>
        <v>5.8</v>
      </c>
      <c r="EE9" s="29" t="str">
        <f t="shared" si="86"/>
        <v>5.8</v>
      </c>
      <c r="EF9" s="32" t="str">
        <f t="shared" si="87"/>
        <v>C</v>
      </c>
      <c r="EG9" s="30">
        <f t="shared" si="88"/>
        <v>2</v>
      </c>
      <c r="EH9" s="29" t="str">
        <f t="shared" si="89"/>
        <v>2.0</v>
      </c>
      <c r="EI9" s="71">
        <v>3</v>
      </c>
      <c r="EJ9" s="203">
        <v>3</v>
      </c>
      <c r="EK9" s="232">
        <v>5.7</v>
      </c>
      <c r="EL9" s="52">
        <v>5</v>
      </c>
      <c r="EM9" s="52"/>
      <c r="EN9" s="27">
        <f t="shared" si="90"/>
        <v>5.3</v>
      </c>
      <c r="EO9" s="28">
        <f t="shared" si="91"/>
        <v>5.3</v>
      </c>
      <c r="EP9" s="29" t="str">
        <f t="shared" si="92"/>
        <v>5.3</v>
      </c>
      <c r="EQ9" s="32" t="str">
        <f t="shared" si="93"/>
        <v>D+</v>
      </c>
      <c r="ER9" s="30">
        <f t="shared" si="94"/>
        <v>1.5</v>
      </c>
      <c r="ES9" s="29" t="str">
        <f t="shared" si="95"/>
        <v>1.5</v>
      </c>
      <c r="ET9" s="71">
        <v>3</v>
      </c>
      <c r="EU9" s="203">
        <v>3</v>
      </c>
      <c r="EV9" s="232">
        <v>6</v>
      </c>
      <c r="EW9" s="52">
        <v>9</v>
      </c>
      <c r="EX9" s="52"/>
      <c r="EY9" s="27">
        <f t="shared" si="96"/>
        <v>7.8</v>
      </c>
      <c r="EZ9" s="28">
        <f t="shared" si="97"/>
        <v>7.8</v>
      </c>
      <c r="FA9" s="29" t="str">
        <f t="shared" si="98"/>
        <v>7.8</v>
      </c>
      <c r="FB9" s="32" t="str">
        <f t="shared" si="99"/>
        <v>B</v>
      </c>
      <c r="FC9" s="30">
        <f t="shared" si="100"/>
        <v>3</v>
      </c>
      <c r="FD9" s="29" t="str">
        <f t="shared" si="101"/>
        <v>3.0</v>
      </c>
      <c r="FE9" s="71">
        <v>2</v>
      </c>
      <c r="FF9" s="203">
        <v>2</v>
      </c>
      <c r="FG9" s="232">
        <v>7</v>
      </c>
      <c r="FH9" s="52">
        <v>4</v>
      </c>
      <c r="FI9" s="52"/>
      <c r="FJ9" s="27">
        <f t="shared" si="102"/>
        <v>5.2</v>
      </c>
      <c r="FK9" s="28">
        <f t="shared" si="103"/>
        <v>5.2</v>
      </c>
      <c r="FL9" s="29" t="str">
        <f t="shared" si="104"/>
        <v>5.2</v>
      </c>
      <c r="FM9" s="32" t="str">
        <f t="shared" si="105"/>
        <v>D+</v>
      </c>
      <c r="FN9" s="30">
        <f t="shared" si="106"/>
        <v>1.5</v>
      </c>
      <c r="FO9" s="29" t="str">
        <f t="shared" si="107"/>
        <v>1.5</v>
      </c>
      <c r="FP9" s="71">
        <v>3</v>
      </c>
      <c r="FQ9" s="203">
        <v>3</v>
      </c>
      <c r="FR9" s="232">
        <v>7.3</v>
      </c>
      <c r="FS9" s="52">
        <v>6</v>
      </c>
      <c r="FT9" s="52"/>
      <c r="FU9" s="27">
        <f t="shared" si="108"/>
        <v>6.5</v>
      </c>
      <c r="FV9" s="28">
        <f t="shared" si="109"/>
        <v>6.5</v>
      </c>
      <c r="FW9" s="29" t="str">
        <f t="shared" si="110"/>
        <v>6.5</v>
      </c>
      <c r="FX9" s="32" t="str">
        <f t="shared" si="111"/>
        <v>C+</v>
      </c>
      <c r="FY9" s="30">
        <f t="shared" si="112"/>
        <v>2.5</v>
      </c>
      <c r="FZ9" s="29" t="str">
        <f t="shared" si="113"/>
        <v>2.5</v>
      </c>
      <c r="GA9" s="71">
        <v>2</v>
      </c>
      <c r="GB9" s="203">
        <v>2</v>
      </c>
      <c r="GC9" s="232">
        <v>8</v>
      </c>
      <c r="GD9" s="52">
        <v>6</v>
      </c>
      <c r="GE9" s="52"/>
      <c r="GF9" s="27">
        <f t="shared" si="114"/>
        <v>6.8</v>
      </c>
      <c r="GG9" s="28">
        <f t="shared" si="115"/>
        <v>6.8</v>
      </c>
      <c r="GH9" s="29" t="str">
        <f t="shared" si="116"/>
        <v>6.8</v>
      </c>
      <c r="GI9" s="32" t="str">
        <f t="shared" si="117"/>
        <v>C+</v>
      </c>
      <c r="GJ9" s="30">
        <f t="shared" si="118"/>
        <v>2.5</v>
      </c>
      <c r="GK9" s="29" t="str">
        <f t="shared" si="119"/>
        <v>2.5</v>
      </c>
      <c r="GL9" s="71">
        <v>2</v>
      </c>
      <c r="GM9" s="203">
        <v>2</v>
      </c>
      <c r="GN9" s="232">
        <v>5</v>
      </c>
      <c r="GO9" s="52">
        <v>5</v>
      </c>
      <c r="GP9" s="52"/>
      <c r="GQ9" s="27">
        <f t="shared" si="120"/>
        <v>5</v>
      </c>
      <c r="GR9" s="28">
        <f t="shared" si="121"/>
        <v>5</v>
      </c>
      <c r="GS9" s="29" t="str">
        <f t="shared" si="122"/>
        <v>5.0</v>
      </c>
      <c r="GT9" s="32" t="str">
        <f t="shared" si="123"/>
        <v>D+</v>
      </c>
      <c r="GU9" s="30">
        <f t="shared" si="124"/>
        <v>1.5</v>
      </c>
      <c r="GV9" s="29" t="str">
        <f t="shared" si="125"/>
        <v>1.5</v>
      </c>
      <c r="GW9" s="71">
        <v>2</v>
      </c>
      <c r="GX9" s="203">
        <v>2</v>
      </c>
      <c r="GY9" s="85">
        <f t="shared" si="126"/>
        <v>20</v>
      </c>
      <c r="GZ9" s="86">
        <f t="shared" si="127"/>
        <v>6.1124999999999998</v>
      </c>
      <c r="HA9" s="124" t="str">
        <f t="shared" si="128"/>
        <v>6.11</v>
      </c>
      <c r="HB9" s="86">
        <f t="shared" si="129"/>
        <v>2.15</v>
      </c>
      <c r="HC9" s="124" t="str">
        <f t="shared" si="130"/>
        <v>2.15</v>
      </c>
      <c r="HD9" s="52" t="str">
        <f t="shared" si="131"/>
        <v>Lên lớp</v>
      </c>
      <c r="HE9" s="52">
        <f t="shared" si="132"/>
        <v>20</v>
      </c>
      <c r="HF9" s="86">
        <f t="shared" si="133"/>
        <v>6.1124999999999998</v>
      </c>
      <c r="HG9" s="127" t="str">
        <f t="shared" si="134"/>
        <v>6.11</v>
      </c>
      <c r="HH9" s="86">
        <f t="shared" si="135"/>
        <v>2.15</v>
      </c>
      <c r="HI9" s="127" t="str">
        <f t="shared" si="136"/>
        <v>2.15</v>
      </c>
      <c r="HJ9" s="227">
        <f t="shared" si="137"/>
        <v>37</v>
      </c>
      <c r="HK9" s="58">
        <f t="shared" si="138"/>
        <v>37</v>
      </c>
      <c r="HL9" s="228">
        <f t="shared" si="11"/>
        <v>6.2527027027027025</v>
      </c>
      <c r="HM9" s="127" t="str">
        <f t="shared" si="139"/>
        <v>6.25</v>
      </c>
      <c r="HN9" s="228">
        <f t="shared" si="12"/>
        <v>2.2297297297297298</v>
      </c>
      <c r="HO9" s="127" t="str">
        <f t="shared" si="140"/>
        <v>2.23</v>
      </c>
      <c r="HP9" s="52" t="str">
        <f t="shared" si="141"/>
        <v>Lên lớp</v>
      </c>
      <c r="HQ9" s="58" t="s">
        <v>986</v>
      </c>
      <c r="HR9" s="21">
        <v>7.7</v>
      </c>
      <c r="HS9" s="24">
        <v>7</v>
      </c>
      <c r="HT9" s="25"/>
      <c r="HU9" s="27">
        <f t="shared" si="178"/>
        <v>7.3</v>
      </c>
      <c r="HV9" s="282">
        <f t="shared" si="179"/>
        <v>7.3</v>
      </c>
      <c r="HW9" s="28" t="str">
        <f t="shared" si="210"/>
        <v>7.3</v>
      </c>
      <c r="HX9" s="283" t="str">
        <f t="shared" si="180"/>
        <v>B</v>
      </c>
      <c r="HY9" s="281">
        <f t="shared" si="181"/>
        <v>3</v>
      </c>
      <c r="HZ9" s="44" t="str">
        <f t="shared" si="182"/>
        <v>3.0</v>
      </c>
      <c r="IA9" s="64">
        <v>3</v>
      </c>
      <c r="IB9" s="68">
        <v>3</v>
      </c>
      <c r="IC9" s="21">
        <v>8.6999999999999993</v>
      </c>
      <c r="ID9" s="24">
        <v>6</v>
      </c>
      <c r="IE9" s="25"/>
      <c r="IF9" s="27">
        <f t="shared" si="183"/>
        <v>7.1</v>
      </c>
      <c r="IG9" s="282">
        <f t="shared" si="184"/>
        <v>7.1</v>
      </c>
      <c r="IH9" s="28" t="str">
        <f t="shared" si="211"/>
        <v>7.1</v>
      </c>
      <c r="II9" s="283" t="str">
        <f t="shared" si="185"/>
        <v>B</v>
      </c>
      <c r="IJ9" s="281">
        <f t="shared" si="186"/>
        <v>3</v>
      </c>
      <c r="IK9" s="44" t="str">
        <f t="shared" si="187"/>
        <v>3.0</v>
      </c>
      <c r="IL9" s="64">
        <v>1</v>
      </c>
      <c r="IM9" s="68">
        <v>1</v>
      </c>
      <c r="IN9" s="21">
        <v>7</v>
      </c>
      <c r="IO9" s="24">
        <v>4</v>
      </c>
      <c r="IP9" s="25"/>
      <c r="IQ9" s="27">
        <f t="shared" si="188"/>
        <v>5.2</v>
      </c>
      <c r="IR9" s="28">
        <f t="shared" si="189"/>
        <v>5.2</v>
      </c>
      <c r="IS9" s="28" t="str">
        <f t="shared" si="190"/>
        <v>5.2</v>
      </c>
      <c r="IT9" s="32" t="str">
        <f t="shared" si="191"/>
        <v>D+</v>
      </c>
      <c r="IU9" s="30">
        <f t="shared" si="192"/>
        <v>1.5</v>
      </c>
      <c r="IV9" s="37" t="str">
        <f t="shared" si="193"/>
        <v>1.5</v>
      </c>
      <c r="IW9" s="64">
        <v>2</v>
      </c>
      <c r="IX9" s="68">
        <v>2</v>
      </c>
      <c r="IY9" s="21">
        <v>6.8</v>
      </c>
      <c r="IZ9" s="24">
        <v>9</v>
      </c>
      <c r="JA9" s="25"/>
      <c r="JB9" s="19">
        <f t="shared" si="142"/>
        <v>8.1</v>
      </c>
      <c r="JC9" s="26">
        <f t="shared" si="143"/>
        <v>8.1</v>
      </c>
      <c r="JD9" s="26" t="str">
        <f t="shared" si="144"/>
        <v>8.1</v>
      </c>
      <c r="JE9" s="32" t="str">
        <f t="shared" si="145"/>
        <v>B+</v>
      </c>
      <c r="JF9" s="30">
        <f t="shared" si="146"/>
        <v>3.5</v>
      </c>
      <c r="JG9" s="37" t="str">
        <f t="shared" si="147"/>
        <v>3.5</v>
      </c>
      <c r="JH9" s="64">
        <v>2</v>
      </c>
      <c r="JI9" s="68">
        <v>2</v>
      </c>
      <c r="JJ9" s="98">
        <v>5.6</v>
      </c>
      <c r="JK9" s="99">
        <v>8</v>
      </c>
      <c r="JL9" s="187"/>
      <c r="JM9" s="19">
        <f t="shared" si="148"/>
        <v>7</v>
      </c>
      <c r="JN9" s="26">
        <f t="shared" si="149"/>
        <v>7</v>
      </c>
      <c r="JO9" s="26" t="str">
        <f t="shared" si="150"/>
        <v>7.0</v>
      </c>
      <c r="JP9" s="32" t="str">
        <f t="shared" si="151"/>
        <v>B</v>
      </c>
      <c r="JQ9" s="30">
        <f t="shared" si="152"/>
        <v>3</v>
      </c>
      <c r="JR9" s="37" t="str">
        <f t="shared" si="153"/>
        <v>3.0</v>
      </c>
      <c r="JS9" s="64">
        <v>1</v>
      </c>
      <c r="JT9" s="68">
        <v>1</v>
      </c>
      <c r="JU9" s="98">
        <v>7.3</v>
      </c>
      <c r="JV9" s="99">
        <v>7</v>
      </c>
      <c r="JW9" s="187"/>
      <c r="JX9" s="27">
        <f t="shared" si="13"/>
        <v>7.1</v>
      </c>
      <c r="JY9" s="28">
        <f t="shared" si="14"/>
        <v>7.1</v>
      </c>
      <c r="JZ9" s="26" t="str">
        <f t="shared" si="154"/>
        <v>7.1</v>
      </c>
      <c r="KA9" s="32" t="str">
        <f t="shared" si="15"/>
        <v>B</v>
      </c>
      <c r="KB9" s="30">
        <f t="shared" si="16"/>
        <v>3</v>
      </c>
      <c r="KC9" s="37" t="str">
        <f t="shared" si="17"/>
        <v>3.0</v>
      </c>
      <c r="KD9" s="64">
        <v>2</v>
      </c>
      <c r="KE9" s="68">
        <v>2</v>
      </c>
      <c r="KF9" s="98">
        <v>6</v>
      </c>
      <c r="KG9" s="99">
        <v>7</v>
      </c>
      <c r="KH9" s="187"/>
      <c r="KI9" s="27">
        <f t="shared" si="18"/>
        <v>6.6</v>
      </c>
      <c r="KJ9" s="28">
        <f t="shared" si="19"/>
        <v>6.6</v>
      </c>
      <c r="KK9" s="28" t="str">
        <f t="shared" si="155"/>
        <v>6.6</v>
      </c>
      <c r="KL9" s="32" t="str">
        <f t="shared" si="20"/>
        <v>C+</v>
      </c>
      <c r="KM9" s="30">
        <f t="shared" si="21"/>
        <v>2.5</v>
      </c>
      <c r="KN9" s="37" t="str">
        <f t="shared" si="22"/>
        <v>2.5</v>
      </c>
      <c r="KO9" s="64">
        <v>2</v>
      </c>
      <c r="KP9" s="68">
        <v>2</v>
      </c>
      <c r="KQ9" s="98">
        <v>7.6</v>
      </c>
      <c r="KR9" s="99">
        <v>5</v>
      </c>
      <c r="KS9" s="187"/>
      <c r="KT9" s="27">
        <f t="shared" si="23"/>
        <v>6</v>
      </c>
      <c r="KU9" s="28">
        <f t="shared" si="24"/>
        <v>6</v>
      </c>
      <c r="KV9" s="28" t="str">
        <f t="shared" si="156"/>
        <v>6.0</v>
      </c>
      <c r="KW9" s="32" t="str">
        <f t="shared" si="212"/>
        <v>C</v>
      </c>
      <c r="KX9" s="30">
        <f t="shared" si="25"/>
        <v>2</v>
      </c>
      <c r="KY9" s="37" t="str">
        <f t="shared" si="26"/>
        <v>2.0</v>
      </c>
      <c r="KZ9" s="64">
        <v>2</v>
      </c>
      <c r="LA9" s="68">
        <v>2</v>
      </c>
      <c r="LB9" s="21">
        <v>7.3</v>
      </c>
      <c r="LC9" s="24">
        <v>6</v>
      </c>
      <c r="LD9" s="25"/>
      <c r="LE9" s="27">
        <f t="shared" si="194"/>
        <v>6.5</v>
      </c>
      <c r="LF9" s="28">
        <f t="shared" si="157"/>
        <v>6.5</v>
      </c>
      <c r="LG9" s="28" t="str">
        <f t="shared" si="213"/>
        <v>6.5</v>
      </c>
      <c r="LH9" s="32" t="str">
        <f t="shared" si="158"/>
        <v>C+</v>
      </c>
      <c r="LI9" s="30">
        <f t="shared" si="159"/>
        <v>2.5</v>
      </c>
      <c r="LJ9" s="37" t="str">
        <f t="shared" si="160"/>
        <v>2.5</v>
      </c>
      <c r="LK9" s="62">
        <v>3</v>
      </c>
      <c r="LL9" s="279">
        <v>3</v>
      </c>
      <c r="LM9" s="85">
        <f t="shared" si="161"/>
        <v>18</v>
      </c>
      <c r="LN9" s="86">
        <f t="shared" si="162"/>
        <v>5.5333333333333341</v>
      </c>
      <c r="LO9" s="124" t="str">
        <f t="shared" si="163"/>
        <v>5.53</v>
      </c>
      <c r="LP9" s="86">
        <f t="shared" si="164"/>
        <v>2.1388888888888888</v>
      </c>
      <c r="LQ9" s="124" t="str">
        <f t="shared" si="165"/>
        <v>2.14</v>
      </c>
      <c r="LR9" s="330" t="str">
        <f t="shared" si="166"/>
        <v>Lên lớp</v>
      </c>
      <c r="LS9" s="331">
        <f t="shared" si="167"/>
        <v>18</v>
      </c>
      <c r="LT9" s="332">
        <f t="shared" si="168"/>
        <v>6.75</v>
      </c>
      <c r="LU9" s="332">
        <f t="shared" si="169"/>
        <v>2.6388888888888888</v>
      </c>
      <c r="LV9" s="334">
        <f t="shared" si="170"/>
        <v>55</v>
      </c>
      <c r="LW9" s="335">
        <f t="shared" si="171"/>
        <v>55</v>
      </c>
      <c r="LX9" s="336">
        <f t="shared" si="172"/>
        <v>6.415454545454546</v>
      </c>
      <c r="LY9" s="337">
        <f t="shared" si="173"/>
        <v>2.3636363636363638</v>
      </c>
      <c r="LZ9" s="336" t="str">
        <f t="shared" si="174"/>
        <v>2.36</v>
      </c>
      <c r="MA9" s="330" t="str">
        <f t="shared" si="175"/>
        <v>Lên lớp</v>
      </c>
    </row>
    <row r="10" spans="1:339" s="233" customFormat="1" ht="18">
      <c r="A10" s="10">
        <v>9</v>
      </c>
      <c r="B10" s="76" t="s">
        <v>222</v>
      </c>
      <c r="C10" s="77" t="s">
        <v>243</v>
      </c>
      <c r="D10" s="78" t="s">
        <v>137</v>
      </c>
      <c r="E10" s="79" t="s">
        <v>244</v>
      </c>
      <c r="F10" s="58"/>
      <c r="G10" s="50" t="s">
        <v>560</v>
      </c>
      <c r="H10" s="50" t="s">
        <v>17</v>
      </c>
      <c r="I10" s="82" t="s">
        <v>597</v>
      </c>
      <c r="J10" s="82" t="s">
        <v>787</v>
      </c>
      <c r="K10" s="12">
        <v>5.3</v>
      </c>
      <c r="L10" s="28" t="str">
        <f t="shared" si="27"/>
        <v>5.3</v>
      </c>
      <c r="M10" s="32" t="str">
        <f t="shared" si="195"/>
        <v>D+</v>
      </c>
      <c r="N10" s="39">
        <f t="shared" si="196"/>
        <v>1.5</v>
      </c>
      <c r="O10" s="37" t="str">
        <f t="shared" si="30"/>
        <v>1.5</v>
      </c>
      <c r="P10" s="11">
        <v>2</v>
      </c>
      <c r="Q10" s="16">
        <v>6</v>
      </c>
      <c r="R10" s="28" t="str">
        <f t="shared" si="31"/>
        <v>6.0</v>
      </c>
      <c r="S10" s="32" t="str">
        <f t="shared" si="197"/>
        <v>C</v>
      </c>
      <c r="T10" s="39">
        <f t="shared" si="198"/>
        <v>2</v>
      </c>
      <c r="U10" s="37" t="str">
        <f t="shared" si="34"/>
        <v>2.0</v>
      </c>
      <c r="V10" s="11">
        <v>3</v>
      </c>
      <c r="W10" s="21">
        <v>7.2</v>
      </c>
      <c r="X10" s="24">
        <v>6</v>
      </c>
      <c r="Y10" s="25"/>
      <c r="Z10" s="27">
        <f t="shared" si="0"/>
        <v>6.5</v>
      </c>
      <c r="AA10" s="28">
        <f t="shared" si="1"/>
        <v>6.5</v>
      </c>
      <c r="AB10" s="28" t="str">
        <f t="shared" si="35"/>
        <v>6.5</v>
      </c>
      <c r="AC10" s="32" t="str">
        <f t="shared" si="2"/>
        <v>C+</v>
      </c>
      <c r="AD10" s="30">
        <f t="shared" si="3"/>
        <v>2.5</v>
      </c>
      <c r="AE10" s="37" t="str">
        <f t="shared" si="36"/>
        <v>2.5</v>
      </c>
      <c r="AF10" s="64">
        <v>4</v>
      </c>
      <c r="AG10" s="68">
        <v>4</v>
      </c>
      <c r="AH10" s="21">
        <v>7.7</v>
      </c>
      <c r="AI10" s="24">
        <v>8</v>
      </c>
      <c r="AJ10" s="25"/>
      <c r="AK10" s="27">
        <f t="shared" si="37"/>
        <v>7.9</v>
      </c>
      <c r="AL10" s="28">
        <f t="shared" si="38"/>
        <v>7.9</v>
      </c>
      <c r="AM10" s="28" t="str">
        <f t="shared" si="39"/>
        <v>7.9</v>
      </c>
      <c r="AN10" s="32" t="str">
        <f t="shared" si="199"/>
        <v>B</v>
      </c>
      <c r="AO10" s="30">
        <f t="shared" si="200"/>
        <v>3</v>
      </c>
      <c r="AP10" s="37" t="str">
        <f t="shared" si="42"/>
        <v>3.0</v>
      </c>
      <c r="AQ10" s="71">
        <v>2</v>
      </c>
      <c r="AR10" s="73">
        <v>2</v>
      </c>
      <c r="AS10" s="21">
        <v>5.2</v>
      </c>
      <c r="AT10" s="24">
        <v>3</v>
      </c>
      <c r="AU10" s="25">
        <v>4</v>
      </c>
      <c r="AV10" s="27">
        <f t="shared" si="43"/>
        <v>3.9</v>
      </c>
      <c r="AW10" s="28">
        <f t="shared" si="44"/>
        <v>4.5</v>
      </c>
      <c r="AX10" s="28" t="str">
        <f t="shared" si="45"/>
        <v>4.5</v>
      </c>
      <c r="AY10" s="32" t="str">
        <f t="shared" si="46"/>
        <v>D</v>
      </c>
      <c r="AZ10" s="30">
        <f t="shared" si="201"/>
        <v>1</v>
      </c>
      <c r="BA10" s="37" t="str">
        <f t="shared" si="48"/>
        <v>1.0</v>
      </c>
      <c r="BB10" s="64">
        <v>3</v>
      </c>
      <c r="BC10" s="68">
        <v>3</v>
      </c>
      <c r="BD10" s="21">
        <v>8.4</v>
      </c>
      <c r="BE10" s="24">
        <v>6</v>
      </c>
      <c r="BF10" s="25"/>
      <c r="BG10" s="27">
        <f t="shared" si="202"/>
        <v>7</v>
      </c>
      <c r="BH10" s="28">
        <f t="shared" si="203"/>
        <v>7</v>
      </c>
      <c r="BI10" s="28" t="str">
        <f t="shared" si="49"/>
        <v>7.0</v>
      </c>
      <c r="BJ10" s="32" t="str">
        <f t="shared" si="204"/>
        <v>B</v>
      </c>
      <c r="BK10" s="30">
        <f t="shared" si="205"/>
        <v>3</v>
      </c>
      <c r="BL10" s="37" t="str">
        <f t="shared" si="52"/>
        <v>3.0</v>
      </c>
      <c r="BM10" s="64">
        <v>3</v>
      </c>
      <c r="BN10" s="68">
        <v>3</v>
      </c>
      <c r="BO10" s="21">
        <v>5.5</v>
      </c>
      <c r="BP10" s="24">
        <v>5</v>
      </c>
      <c r="BQ10" s="25"/>
      <c r="BR10" s="27">
        <f t="shared" si="4"/>
        <v>5.2</v>
      </c>
      <c r="BS10" s="28">
        <f t="shared" si="5"/>
        <v>5.2</v>
      </c>
      <c r="BT10" s="28" t="str">
        <f t="shared" si="53"/>
        <v>5.2</v>
      </c>
      <c r="BU10" s="32" t="str">
        <f t="shared" si="6"/>
        <v>D+</v>
      </c>
      <c r="BV10" s="66">
        <f t="shared" si="7"/>
        <v>1.5</v>
      </c>
      <c r="BW10" s="37" t="str">
        <f t="shared" si="54"/>
        <v>1.5</v>
      </c>
      <c r="BX10" s="64">
        <v>2</v>
      </c>
      <c r="BY10" s="75">
        <v>2</v>
      </c>
      <c r="BZ10" s="21">
        <v>6.2</v>
      </c>
      <c r="CA10" s="24">
        <v>6</v>
      </c>
      <c r="CB10" s="25"/>
      <c r="CC10" s="27">
        <f t="shared" si="206"/>
        <v>6.1</v>
      </c>
      <c r="CD10" s="28">
        <f t="shared" si="207"/>
        <v>6.1</v>
      </c>
      <c r="CE10" s="28" t="str">
        <f t="shared" si="55"/>
        <v>6.1</v>
      </c>
      <c r="CF10" s="32" t="str">
        <f t="shared" si="208"/>
        <v>C</v>
      </c>
      <c r="CG10" s="30">
        <f t="shared" si="209"/>
        <v>2</v>
      </c>
      <c r="CH10" s="37" t="str">
        <f t="shared" si="58"/>
        <v>2.0</v>
      </c>
      <c r="CI10" s="64">
        <v>3</v>
      </c>
      <c r="CJ10" s="68">
        <v>3</v>
      </c>
      <c r="CK10" s="85">
        <f t="shared" si="8"/>
        <v>17</v>
      </c>
      <c r="CL10" s="86">
        <f t="shared" si="59"/>
        <v>6.1764705882352944</v>
      </c>
      <c r="CM10" s="87" t="str">
        <f t="shared" si="60"/>
        <v>6.18</v>
      </c>
      <c r="CN10" s="86">
        <f t="shared" si="9"/>
        <v>2.1764705882352939</v>
      </c>
      <c r="CO10" s="87" t="str">
        <f t="shared" si="61"/>
        <v>2.18</v>
      </c>
      <c r="CP10" s="52" t="str">
        <f t="shared" si="62"/>
        <v>Lên lớp</v>
      </c>
      <c r="CQ10" s="52">
        <f t="shared" si="176"/>
        <v>17</v>
      </c>
      <c r="CR10" s="86">
        <f t="shared" si="63"/>
        <v>6.1764705882352944</v>
      </c>
      <c r="CS10" s="127" t="str">
        <f t="shared" si="64"/>
        <v>6.18</v>
      </c>
      <c r="CT10" s="86">
        <f t="shared" si="177"/>
        <v>2.1764705882352939</v>
      </c>
      <c r="CU10" s="127" t="str">
        <f t="shared" si="65"/>
        <v>2.18</v>
      </c>
      <c r="CV10" s="52" t="str">
        <f t="shared" si="66"/>
        <v>Lên lớp</v>
      </c>
      <c r="CW10" s="232">
        <v>6.2</v>
      </c>
      <c r="CX10" s="52">
        <v>8</v>
      </c>
      <c r="CY10" s="52"/>
      <c r="CZ10" s="27">
        <f t="shared" si="67"/>
        <v>7.3</v>
      </c>
      <c r="DA10" s="28">
        <f t="shared" si="68"/>
        <v>7.3</v>
      </c>
      <c r="DB10" s="29" t="str">
        <f t="shared" si="69"/>
        <v>7.3</v>
      </c>
      <c r="DC10" s="32" t="str">
        <f t="shared" si="70"/>
        <v>B</v>
      </c>
      <c r="DD10" s="30">
        <f t="shared" si="71"/>
        <v>3</v>
      </c>
      <c r="DE10" s="29" t="str">
        <f t="shared" si="72"/>
        <v>3.0</v>
      </c>
      <c r="DF10" s="71"/>
      <c r="DG10" s="203"/>
      <c r="DH10" s="229">
        <v>5.6</v>
      </c>
      <c r="DI10" s="230">
        <v>7</v>
      </c>
      <c r="DJ10" s="230"/>
      <c r="DK10" s="27">
        <f t="shared" si="73"/>
        <v>6.4</v>
      </c>
      <c r="DL10" s="28">
        <f t="shared" si="74"/>
        <v>6.4</v>
      </c>
      <c r="DM10" s="30" t="str">
        <f t="shared" si="75"/>
        <v>6.4</v>
      </c>
      <c r="DN10" s="32" t="str">
        <f t="shared" si="76"/>
        <v>C</v>
      </c>
      <c r="DO10" s="30">
        <f t="shared" si="77"/>
        <v>2</v>
      </c>
      <c r="DP10" s="30" t="str">
        <f t="shared" si="78"/>
        <v>2.0</v>
      </c>
      <c r="DQ10" s="71"/>
      <c r="DR10" s="203"/>
      <c r="DS10" s="204">
        <f t="shared" si="79"/>
        <v>6.85</v>
      </c>
      <c r="DT10" s="30" t="str">
        <f t="shared" si="80"/>
        <v>6.9</v>
      </c>
      <c r="DU10" s="32" t="str">
        <f t="shared" si="81"/>
        <v>C+</v>
      </c>
      <c r="DV10" s="30">
        <f t="shared" si="82"/>
        <v>2.5</v>
      </c>
      <c r="DW10" s="30" t="str">
        <f t="shared" si="83"/>
        <v>2.5</v>
      </c>
      <c r="DX10" s="71">
        <v>3</v>
      </c>
      <c r="DY10" s="203">
        <v>3</v>
      </c>
      <c r="DZ10" s="232">
        <v>7.1</v>
      </c>
      <c r="EA10" s="52">
        <v>6</v>
      </c>
      <c r="EB10" s="52"/>
      <c r="EC10" s="27">
        <f t="shared" si="84"/>
        <v>6.4</v>
      </c>
      <c r="ED10" s="28">
        <f t="shared" si="85"/>
        <v>6.4</v>
      </c>
      <c r="EE10" s="29" t="str">
        <f t="shared" si="86"/>
        <v>6.4</v>
      </c>
      <c r="EF10" s="32" t="str">
        <f t="shared" si="87"/>
        <v>C</v>
      </c>
      <c r="EG10" s="30">
        <f t="shared" si="88"/>
        <v>2</v>
      </c>
      <c r="EH10" s="29" t="str">
        <f t="shared" si="89"/>
        <v>2.0</v>
      </c>
      <c r="EI10" s="71">
        <v>3</v>
      </c>
      <c r="EJ10" s="203">
        <v>3</v>
      </c>
      <c r="EK10" s="232">
        <v>7</v>
      </c>
      <c r="EL10" s="52">
        <v>1</v>
      </c>
      <c r="EM10" s="52">
        <v>4</v>
      </c>
      <c r="EN10" s="27">
        <f t="shared" si="90"/>
        <v>3.4</v>
      </c>
      <c r="EO10" s="28">
        <f t="shared" si="91"/>
        <v>5.2</v>
      </c>
      <c r="EP10" s="29" t="str">
        <f t="shared" si="92"/>
        <v>5.2</v>
      </c>
      <c r="EQ10" s="32" t="str">
        <f t="shared" si="93"/>
        <v>D+</v>
      </c>
      <c r="ER10" s="30">
        <f t="shared" si="94"/>
        <v>1.5</v>
      </c>
      <c r="ES10" s="29" t="str">
        <f t="shared" si="95"/>
        <v>1.5</v>
      </c>
      <c r="ET10" s="71">
        <v>3</v>
      </c>
      <c r="EU10" s="203">
        <v>3</v>
      </c>
      <c r="EV10" s="232">
        <v>6.6</v>
      </c>
      <c r="EW10" s="52">
        <v>9</v>
      </c>
      <c r="EX10" s="52"/>
      <c r="EY10" s="27">
        <f t="shared" si="96"/>
        <v>8</v>
      </c>
      <c r="EZ10" s="28">
        <f t="shared" si="97"/>
        <v>8</v>
      </c>
      <c r="FA10" s="29" t="str">
        <f t="shared" si="98"/>
        <v>8.0</v>
      </c>
      <c r="FB10" s="32" t="str">
        <f t="shared" si="99"/>
        <v>B+</v>
      </c>
      <c r="FC10" s="30">
        <f t="shared" si="100"/>
        <v>3.5</v>
      </c>
      <c r="FD10" s="29" t="str">
        <f t="shared" si="101"/>
        <v>3.5</v>
      </c>
      <c r="FE10" s="71">
        <v>2</v>
      </c>
      <c r="FF10" s="203">
        <v>2</v>
      </c>
      <c r="FG10" s="232">
        <v>8.6999999999999993</v>
      </c>
      <c r="FH10" s="52">
        <v>6</v>
      </c>
      <c r="FI10" s="52"/>
      <c r="FJ10" s="27">
        <f t="shared" si="102"/>
        <v>7.1</v>
      </c>
      <c r="FK10" s="28">
        <f t="shared" si="103"/>
        <v>7.1</v>
      </c>
      <c r="FL10" s="29" t="str">
        <f t="shared" si="104"/>
        <v>7.1</v>
      </c>
      <c r="FM10" s="32" t="str">
        <f t="shared" si="105"/>
        <v>B</v>
      </c>
      <c r="FN10" s="30">
        <f t="shared" si="106"/>
        <v>3</v>
      </c>
      <c r="FO10" s="29" t="str">
        <f t="shared" si="107"/>
        <v>3.0</v>
      </c>
      <c r="FP10" s="71">
        <v>3</v>
      </c>
      <c r="FQ10" s="203">
        <v>3</v>
      </c>
      <c r="FR10" s="232">
        <v>8</v>
      </c>
      <c r="FS10" s="52">
        <v>7</v>
      </c>
      <c r="FT10" s="52"/>
      <c r="FU10" s="27">
        <f t="shared" si="108"/>
        <v>7.4</v>
      </c>
      <c r="FV10" s="28">
        <f t="shared" si="109"/>
        <v>7.4</v>
      </c>
      <c r="FW10" s="29" t="str">
        <f t="shared" si="110"/>
        <v>7.4</v>
      </c>
      <c r="FX10" s="32" t="str">
        <f t="shared" si="111"/>
        <v>B</v>
      </c>
      <c r="FY10" s="30">
        <f t="shared" si="112"/>
        <v>3</v>
      </c>
      <c r="FZ10" s="29" t="str">
        <f t="shared" si="113"/>
        <v>3.0</v>
      </c>
      <c r="GA10" s="71">
        <v>2</v>
      </c>
      <c r="GB10" s="203">
        <v>2</v>
      </c>
      <c r="GC10" s="232">
        <v>5.3</v>
      </c>
      <c r="GD10" s="52">
        <v>7</v>
      </c>
      <c r="GE10" s="52"/>
      <c r="GF10" s="27">
        <f t="shared" si="114"/>
        <v>6.3</v>
      </c>
      <c r="GG10" s="28">
        <f t="shared" si="115"/>
        <v>6.3</v>
      </c>
      <c r="GH10" s="29" t="str">
        <f t="shared" si="116"/>
        <v>6.3</v>
      </c>
      <c r="GI10" s="32" t="str">
        <f t="shared" si="117"/>
        <v>C</v>
      </c>
      <c r="GJ10" s="30">
        <f t="shared" si="118"/>
        <v>2</v>
      </c>
      <c r="GK10" s="29" t="str">
        <f t="shared" si="119"/>
        <v>2.0</v>
      </c>
      <c r="GL10" s="71">
        <v>2</v>
      </c>
      <c r="GM10" s="203">
        <v>2</v>
      </c>
      <c r="GN10" s="232">
        <v>5</v>
      </c>
      <c r="GO10" s="52">
        <v>7</v>
      </c>
      <c r="GP10" s="52"/>
      <c r="GQ10" s="27">
        <f t="shared" si="120"/>
        <v>6.2</v>
      </c>
      <c r="GR10" s="28">
        <f t="shared" si="121"/>
        <v>6.2</v>
      </c>
      <c r="GS10" s="29" t="str">
        <f t="shared" si="122"/>
        <v>6.2</v>
      </c>
      <c r="GT10" s="32" t="str">
        <f t="shared" si="123"/>
        <v>C</v>
      </c>
      <c r="GU10" s="30">
        <f t="shared" si="124"/>
        <v>2</v>
      </c>
      <c r="GV10" s="29" t="str">
        <f t="shared" si="125"/>
        <v>2.0</v>
      </c>
      <c r="GW10" s="71">
        <v>2</v>
      </c>
      <c r="GX10" s="203">
        <v>2</v>
      </c>
      <c r="GY10" s="85">
        <f t="shared" si="126"/>
        <v>20</v>
      </c>
      <c r="GZ10" s="86">
        <f t="shared" si="127"/>
        <v>6.6224999999999996</v>
      </c>
      <c r="HA10" s="124" t="str">
        <f t="shared" si="128"/>
        <v>6.62</v>
      </c>
      <c r="HB10" s="86">
        <f t="shared" si="129"/>
        <v>2.4</v>
      </c>
      <c r="HC10" s="124" t="str">
        <f t="shared" si="130"/>
        <v>2.40</v>
      </c>
      <c r="HD10" s="52" t="str">
        <f t="shared" si="131"/>
        <v>Lên lớp</v>
      </c>
      <c r="HE10" s="52">
        <f t="shared" si="132"/>
        <v>20</v>
      </c>
      <c r="HF10" s="86">
        <f t="shared" si="133"/>
        <v>6.6224999999999996</v>
      </c>
      <c r="HG10" s="127" t="str">
        <f t="shared" si="134"/>
        <v>6.62</v>
      </c>
      <c r="HH10" s="86">
        <f t="shared" si="135"/>
        <v>2.4</v>
      </c>
      <c r="HI10" s="127" t="str">
        <f t="shared" si="136"/>
        <v>2.40</v>
      </c>
      <c r="HJ10" s="227">
        <f t="shared" si="137"/>
        <v>37</v>
      </c>
      <c r="HK10" s="58">
        <f t="shared" si="138"/>
        <v>37</v>
      </c>
      <c r="HL10" s="228">
        <f t="shared" si="11"/>
        <v>6.4175675675675672</v>
      </c>
      <c r="HM10" s="127" t="str">
        <f t="shared" si="139"/>
        <v>6.42</v>
      </c>
      <c r="HN10" s="228">
        <f t="shared" si="12"/>
        <v>2.2972972972972974</v>
      </c>
      <c r="HO10" s="127" t="str">
        <f t="shared" si="140"/>
        <v>2.30</v>
      </c>
      <c r="HP10" s="52" t="str">
        <f t="shared" si="141"/>
        <v>Lên lớp</v>
      </c>
      <c r="HQ10" s="58" t="s">
        <v>986</v>
      </c>
      <c r="HR10" s="21">
        <v>6.9</v>
      </c>
      <c r="HS10" s="24">
        <v>7</v>
      </c>
      <c r="HT10" s="25"/>
      <c r="HU10" s="27">
        <f t="shared" si="178"/>
        <v>7</v>
      </c>
      <c r="HV10" s="282">
        <f t="shared" si="179"/>
        <v>7</v>
      </c>
      <c r="HW10" s="26" t="str">
        <f t="shared" si="210"/>
        <v>7.0</v>
      </c>
      <c r="HX10" s="283" t="str">
        <f t="shared" si="180"/>
        <v>B</v>
      </c>
      <c r="HY10" s="281">
        <f t="shared" si="181"/>
        <v>3</v>
      </c>
      <c r="HZ10" s="44" t="str">
        <f t="shared" si="182"/>
        <v>3.0</v>
      </c>
      <c r="IA10" s="64">
        <v>3</v>
      </c>
      <c r="IB10" s="68">
        <v>3</v>
      </c>
      <c r="IC10" s="21">
        <v>8.6999999999999993</v>
      </c>
      <c r="ID10" s="24">
        <v>6</v>
      </c>
      <c r="IE10" s="25"/>
      <c r="IF10" s="27">
        <f t="shared" si="183"/>
        <v>7.1</v>
      </c>
      <c r="IG10" s="282">
        <f t="shared" si="184"/>
        <v>7.1</v>
      </c>
      <c r="IH10" s="26" t="str">
        <f t="shared" si="211"/>
        <v>7.1</v>
      </c>
      <c r="II10" s="283" t="str">
        <f t="shared" si="185"/>
        <v>B</v>
      </c>
      <c r="IJ10" s="281">
        <f t="shared" si="186"/>
        <v>3</v>
      </c>
      <c r="IK10" s="44" t="str">
        <f t="shared" si="187"/>
        <v>3.0</v>
      </c>
      <c r="IL10" s="64">
        <v>1</v>
      </c>
      <c r="IM10" s="68">
        <v>1</v>
      </c>
      <c r="IN10" s="21">
        <v>7</v>
      </c>
      <c r="IO10" s="24">
        <v>5</v>
      </c>
      <c r="IP10" s="25"/>
      <c r="IQ10" s="27">
        <f t="shared" si="188"/>
        <v>5.8</v>
      </c>
      <c r="IR10" s="28">
        <f t="shared" si="189"/>
        <v>5.8</v>
      </c>
      <c r="IS10" s="26" t="str">
        <f t="shared" si="190"/>
        <v>5.8</v>
      </c>
      <c r="IT10" s="32" t="str">
        <f t="shared" si="191"/>
        <v>C</v>
      </c>
      <c r="IU10" s="30">
        <f t="shared" si="192"/>
        <v>2</v>
      </c>
      <c r="IV10" s="37" t="str">
        <f t="shared" si="193"/>
        <v>2.0</v>
      </c>
      <c r="IW10" s="64">
        <v>2</v>
      </c>
      <c r="IX10" s="68">
        <v>2</v>
      </c>
      <c r="IY10" s="21">
        <v>5.4</v>
      </c>
      <c r="IZ10" s="24">
        <v>9</v>
      </c>
      <c r="JA10" s="25"/>
      <c r="JB10" s="19">
        <f t="shared" si="142"/>
        <v>7.6</v>
      </c>
      <c r="JC10" s="26">
        <f t="shared" si="143"/>
        <v>7.6</v>
      </c>
      <c r="JD10" s="26" t="str">
        <f t="shared" si="144"/>
        <v>7.6</v>
      </c>
      <c r="JE10" s="32" t="str">
        <f t="shared" si="145"/>
        <v>B</v>
      </c>
      <c r="JF10" s="30">
        <f t="shared" si="146"/>
        <v>3</v>
      </c>
      <c r="JG10" s="37" t="str">
        <f t="shared" si="147"/>
        <v>3.0</v>
      </c>
      <c r="JH10" s="64">
        <v>2</v>
      </c>
      <c r="JI10" s="68">
        <v>2</v>
      </c>
      <c r="JJ10" s="98">
        <v>7.4</v>
      </c>
      <c r="JK10" s="99">
        <v>9</v>
      </c>
      <c r="JL10" s="187"/>
      <c r="JM10" s="19">
        <f t="shared" si="148"/>
        <v>8.4</v>
      </c>
      <c r="JN10" s="26">
        <f t="shared" si="149"/>
        <v>8.4</v>
      </c>
      <c r="JO10" s="26" t="str">
        <f t="shared" si="150"/>
        <v>8.4</v>
      </c>
      <c r="JP10" s="32" t="str">
        <f t="shared" si="151"/>
        <v>B+</v>
      </c>
      <c r="JQ10" s="30">
        <f t="shared" si="152"/>
        <v>3.5</v>
      </c>
      <c r="JR10" s="37" t="str">
        <f t="shared" si="153"/>
        <v>3.5</v>
      </c>
      <c r="JS10" s="64">
        <v>1</v>
      </c>
      <c r="JT10" s="68">
        <v>1</v>
      </c>
      <c r="JU10" s="98">
        <v>6</v>
      </c>
      <c r="JV10" s="99">
        <v>6</v>
      </c>
      <c r="JW10" s="187"/>
      <c r="JX10" s="19">
        <f t="shared" si="13"/>
        <v>6</v>
      </c>
      <c r="JY10" s="26">
        <f t="shared" si="14"/>
        <v>6</v>
      </c>
      <c r="JZ10" s="26" t="str">
        <f t="shared" si="154"/>
        <v>6.0</v>
      </c>
      <c r="KA10" s="32" t="str">
        <f t="shared" si="15"/>
        <v>C</v>
      </c>
      <c r="KB10" s="30">
        <f t="shared" si="16"/>
        <v>2</v>
      </c>
      <c r="KC10" s="37" t="str">
        <f t="shared" si="17"/>
        <v>2.0</v>
      </c>
      <c r="KD10" s="64">
        <v>2</v>
      </c>
      <c r="KE10" s="68">
        <v>2</v>
      </c>
      <c r="KF10" s="98">
        <v>6.2</v>
      </c>
      <c r="KG10" s="99">
        <v>7</v>
      </c>
      <c r="KH10" s="187"/>
      <c r="KI10" s="27">
        <f t="shared" si="18"/>
        <v>6.7</v>
      </c>
      <c r="KJ10" s="28">
        <f t="shared" si="19"/>
        <v>6.7</v>
      </c>
      <c r="KK10" s="26" t="str">
        <f t="shared" si="155"/>
        <v>6.7</v>
      </c>
      <c r="KL10" s="32" t="str">
        <f t="shared" si="20"/>
        <v>C+</v>
      </c>
      <c r="KM10" s="30">
        <f t="shared" si="21"/>
        <v>2.5</v>
      </c>
      <c r="KN10" s="37" t="str">
        <f t="shared" si="22"/>
        <v>2.5</v>
      </c>
      <c r="KO10" s="64">
        <v>2</v>
      </c>
      <c r="KP10" s="68">
        <v>2</v>
      </c>
      <c r="KQ10" s="98">
        <v>6.2</v>
      </c>
      <c r="KR10" s="99">
        <v>8</v>
      </c>
      <c r="KS10" s="187"/>
      <c r="KT10" s="19">
        <f t="shared" si="23"/>
        <v>7.3</v>
      </c>
      <c r="KU10" s="26">
        <f t="shared" si="24"/>
        <v>7.3</v>
      </c>
      <c r="KV10" s="26" t="str">
        <f t="shared" si="156"/>
        <v>7.3</v>
      </c>
      <c r="KW10" s="32" t="str">
        <f t="shared" si="212"/>
        <v>B</v>
      </c>
      <c r="KX10" s="30">
        <f t="shared" si="25"/>
        <v>3</v>
      </c>
      <c r="KY10" s="37" t="str">
        <f t="shared" si="26"/>
        <v>3.0</v>
      </c>
      <c r="KZ10" s="64">
        <v>2</v>
      </c>
      <c r="LA10" s="68">
        <v>2</v>
      </c>
      <c r="LB10" s="21">
        <v>7.1</v>
      </c>
      <c r="LC10" s="24">
        <v>6</v>
      </c>
      <c r="LD10" s="25"/>
      <c r="LE10" s="19">
        <f t="shared" si="194"/>
        <v>6.4</v>
      </c>
      <c r="LF10" s="26">
        <f t="shared" si="157"/>
        <v>6.4</v>
      </c>
      <c r="LG10" s="26" t="str">
        <f t="shared" si="213"/>
        <v>6.4</v>
      </c>
      <c r="LH10" s="32" t="str">
        <f t="shared" si="158"/>
        <v>C</v>
      </c>
      <c r="LI10" s="30">
        <f t="shared" si="159"/>
        <v>2</v>
      </c>
      <c r="LJ10" s="37" t="str">
        <f t="shared" si="160"/>
        <v>2.0</v>
      </c>
      <c r="LK10" s="62">
        <v>3</v>
      </c>
      <c r="LL10" s="279">
        <v>3</v>
      </c>
      <c r="LM10" s="85">
        <f t="shared" si="161"/>
        <v>18</v>
      </c>
      <c r="LN10" s="86">
        <f t="shared" si="162"/>
        <v>5.6388888888888893</v>
      </c>
      <c r="LO10" s="124" t="str">
        <f t="shared" si="163"/>
        <v>5.64</v>
      </c>
      <c r="LP10" s="86">
        <f t="shared" si="164"/>
        <v>2.0833333333333335</v>
      </c>
      <c r="LQ10" s="124" t="str">
        <f t="shared" si="165"/>
        <v>2.08</v>
      </c>
      <c r="LR10" s="330" t="str">
        <f t="shared" si="166"/>
        <v>Lên lớp</v>
      </c>
      <c r="LS10" s="331">
        <f t="shared" si="167"/>
        <v>18</v>
      </c>
      <c r="LT10" s="332">
        <f t="shared" si="168"/>
        <v>6.8055555555555562</v>
      </c>
      <c r="LU10" s="332">
        <f t="shared" si="169"/>
        <v>2.5833333333333335</v>
      </c>
      <c r="LV10" s="334">
        <f t="shared" si="170"/>
        <v>55</v>
      </c>
      <c r="LW10" s="335">
        <f t="shared" si="171"/>
        <v>55</v>
      </c>
      <c r="LX10" s="336">
        <f t="shared" si="172"/>
        <v>6.544545454545454</v>
      </c>
      <c r="LY10" s="337">
        <f t="shared" si="173"/>
        <v>2.3909090909090911</v>
      </c>
      <c r="LZ10" s="336" t="str">
        <f t="shared" si="174"/>
        <v>2.39</v>
      </c>
      <c r="MA10" s="330" t="str">
        <f t="shared" si="175"/>
        <v>Lên lớp</v>
      </c>
    </row>
    <row r="11" spans="1:339" s="233" customFormat="1" ht="18">
      <c r="A11" s="10">
        <v>10</v>
      </c>
      <c r="B11" s="76" t="s">
        <v>222</v>
      </c>
      <c r="C11" s="77" t="s">
        <v>245</v>
      </c>
      <c r="D11" s="78" t="s">
        <v>246</v>
      </c>
      <c r="E11" s="79" t="s">
        <v>71</v>
      </c>
      <c r="F11" s="50"/>
      <c r="G11" s="50" t="s">
        <v>561</v>
      </c>
      <c r="H11" s="50" t="s">
        <v>17</v>
      </c>
      <c r="I11" s="82" t="s">
        <v>529</v>
      </c>
      <c r="J11" s="82" t="s">
        <v>777</v>
      </c>
      <c r="K11" s="63">
        <v>5</v>
      </c>
      <c r="L11" s="28" t="str">
        <f t="shared" si="27"/>
        <v>5.0</v>
      </c>
      <c r="M11" s="32" t="str">
        <f t="shared" si="195"/>
        <v>D+</v>
      </c>
      <c r="N11" s="39">
        <f t="shared" si="196"/>
        <v>1.5</v>
      </c>
      <c r="O11" s="37" t="str">
        <f t="shared" si="30"/>
        <v>1.5</v>
      </c>
      <c r="P11" s="11">
        <v>2</v>
      </c>
      <c r="Q11" s="16">
        <v>7</v>
      </c>
      <c r="R11" s="28" t="str">
        <f t="shared" si="31"/>
        <v>7.0</v>
      </c>
      <c r="S11" s="32" t="str">
        <f t="shared" si="197"/>
        <v>B</v>
      </c>
      <c r="T11" s="39">
        <f t="shared" si="198"/>
        <v>3</v>
      </c>
      <c r="U11" s="37" t="str">
        <f t="shared" si="34"/>
        <v>3.0</v>
      </c>
      <c r="V11" s="11">
        <v>3</v>
      </c>
      <c r="W11" s="21">
        <v>7.7</v>
      </c>
      <c r="X11" s="24">
        <v>8</v>
      </c>
      <c r="Y11" s="25"/>
      <c r="Z11" s="27">
        <f t="shared" si="0"/>
        <v>7.9</v>
      </c>
      <c r="AA11" s="28">
        <f t="shared" si="1"/>
        <v>7.9</v>
      </c>
      <c r="AB11" s="28" t="str">
        <f t="shared" si="35"/>
        <v>7.9</v>
      </c>
      <c r="AC11" s="32" t="str">
        <f t="shared" si="2"/>
        <v>B</v>
      </c>
      <c r="AD11" s="30">
        <f t="shared" si="3"/>
        <v>3</v>
      </c>
      <c r="AE11" s="37" t="str">
        <f t="shared" si="36"/>
        <v>3.0</v>
      </c>
      <c r="AF11" s="64">
        <v>4</v>
      </c>
      <c r="AG11" s="68">
        <v>4</v>
      </c>
      <c r="AH11" s="21">
        <v>6.3</v>
      </c>
      <c r="AI11" s="24">
        <v>8</v>
      </c>
      <c r="AJ11" s="25"/>
      <c r="AK11" s="27">
        <f t="shared" si="37"/>
        <v>7.3</v>
      </c>
      <c r="AL11" s="28">
        <f t="shared" si="38"/>
        <v>7.3</v>
      </c>
      <c r="AM11" s="28" t="str">
        <f t="shared" si="39"/>
        <v>7.3</v>
      </c>
      <c r="AN11" s="32" t="str">
        <f t="shared" si="199"/>
        <v>B</v>
      </c>
      <c r="AO11" s="30">
        <f t="shared" si="200"/>
        <v>3</v>
      </c>
      <c r="AP11" s="37" t="str">
        <f t="shared" si="42"/>
        <v>3.0</v>
      </c>
      <c r="AQ11" s="71">
        <v>2</v>
      </c>
      <c r="AR11" s="73">
        <v>2</v>
      </c>
      <c r="AS11" s="21">
        <v>5.3</v>
      </c>
      <c r="AT11" s="24">
        <v>3</v>
      </c>
      <c r="AU11" s="25">
        <v>5</v>
      </c>
      <c r="AV11" s="27">
        <f t="shared" si="43"/>
        <v>3.9</v>
      </c>
      <c r="AW11" s="28">
        <f t="shared" si="44"/>
        <v>5.0999999999999996</v>
      </c>
      <c r="AX11" s="28" t="str">
        <f t="shared" si="45"/>
        <v>5.1</v>
      </c>
      <c r="AY11" s="32" t="str">
        <f t="shared" si="46"/>
        <v>D+</v>
      </c>
      <c r="AZ11" s="30">
        <f t="shared" si="201"/>
        <v>1.5</v>
      </c>
      <c r="BA11" s="37" t="str">
        <f t="shared" si="48"/>
        <v>1.5</v>
      </c>
      <c r="BB11" s="64">
        <v>3</v>
      </c>
      <c r="BC11" s="68">
        <v>3</v>
      </c>
      <c r="BD11" s="21">
        <v>5.2</v>
      </c>
      <c r="BE11" s="24">
        <v>7</v>
      </c>
      <c r="BF11" s="25"/>
      <c r="BG11" s="27">
        <f t="shared" si="202"/>
        <v>6.3</v>
      </c>
      <c r="BH11" s="28">
        <f t="shared" si="203"/>
        <v>6.3</v>
      </c>
      <c r="BI11" s="28" t="str">
        <f t="shared" si="49"/>
        <v>6.3</v>
      </c>
      <c r="BJ11" s="32" t="str">
        <f t="shared" si="204"/>
        <v>C</v>
      </c>
      <c r="BK11" s="30">
        <f t="shared" si="205"/>
        <v>2</v>
      </c>
      <c r="BL11" s="37" t="str">
        <f t="shared" si="52"/>
        <v>2.0</v>
      </c>
      <c r="BM11" s="64">
        <v>3</v>
      </c>
      <c r="BN11" s="68">
        <v>3</v>
      </c>
      <c r="BO11" s="21">
        <v>5.9</v>
      </c>
      <c r="BP11" s="24">
        <v>6</v>
      </c>
      <c r="BQ11" s="25"/>
      <c r="BR11" s="27">
        <f t="shared" si="4"/>
        <v>6</v>
      </c>
      <c r="BS11" s="28">
        <f t="shared" si="5"/>
        <v>6</v>
      </c>
      <c r="BT11" s="28" t="str">
        <f t="shared" si="53"/>
        <v>6.0</v>
      </c>
      <c r="BU11" s="32" t="str">
        <f t="shared" si="6"/>
        <v>C</v>
      </c>
      <c r="BV11" s="66">
        <f t="shared" si="7"/>
        <v>2</v>
      </c>
      <c r="BW11" s="37" t="str">
        <f t="shared" si="54"/>
        <v>2.0</v>
      </c>
      <c r="BX11" s="64">
        <v>2</v>
      </c>
      <c r="BY11" s="75">
        <v>2</v>
      </c>
      <c r="BZ11" s="21">
        <v>6.3</v>
      </c>
      <c r="CA11" s="24">
        <v>6</v>
      </c>
      <c r="CB11" s="25"/>
      <c r="CC11" s="27">
        <f t="shared" si="206"/>
        <v>6.1</v>
      </c>
      <c r="CD11" s="28">
        <f t="shared" si="207"/>
        <v>6.1</v>
      </c>
      <c r="CE11" s="28" t="str">
        <f t="shared" si="55"/>
        <v>6.1</v>
      </c>
      <c r="CF11" s="32" t="str">
        <f t="shared" si="208"/>
        <v>C</v>
      </c>
      <c r="CG11" s="30">
        <f t="shared" si="209"/>
        <v>2</v>
      </c>
      <c r="CH11" s="37" t="str">
        <f t="shared" si="58"/>
        <v>2.0</v>
      </c>
      <c r="CI11" s="64">
        <v>3</v>
      </c>
      <c r="CJ11" s="68">
        <v>3</v>
      </c>
      <c r="CK11" s="85">
        <f t="shared" si="8"/>
        <v>17</v>
      </c>
      <c r="CL11" s="86">
        <f t="shared" si="59"/>
        <v>6.5117647058823529</v>
      </c>
      <c r="CM11" s="87" t="str">
        <f t="shared" si="60"/>
        <v>6.51</v>
      </c>
      <c r="CN11" s="86">
        <f t="shared" si="9"/>
        <v>2.2647058823529411</v>
      </c>
      <c r="CO11" s="87" t="str">
        <f t="shared" si="61"/>
        <v>2.26</v>
      </c>
      <c r="CP11" s="52" t="str">
        <f t="shared" si="62"/>
        <v>Lên lớp</v>
      </c>
      <c r="CQ11" s="52">
        <f t="shared" si="176"/>
        <v>17</v>
      </c>
      <c r="CR11" s="86">
        <f t="shared" si="63"/>
        <v>6.5117647058823529</v>
      </c>
      <c r="CS11" s="127" t="str">
        <f t="shared" si="64"/>
        <v>6.51</v>
      </c>
      <c r="CT11" s="86">
        <f t="shared" si="177"/>
        <v>2.2647058823529411</v>
      </c>
      <c r="CU11" s="127" t="str">
        <f t="shared" si="65"/>
        <v>2.26</v>
      </c>
      <c r="CV11" s="52" t="str">
        <f t="shared" si="66"/>
        <v>Lên lớp</v>
      </c>
      <c r="CW11" s="232">
        <v>5.4</v>
      </c>
      <c r="CX11" s="52">
        <v>6</v>
      </c>
      <c r="CY11" s="52"/>
      <c r="CZ11" s="27">
        <f t="shared" si="67"/>
        <v>5.8</v>
      </c>
      <c r="DA11" s="28">
        <f t="shared" si="68"/>
        <v>5.8</v>
      </c>
      <c r="DB11" s="29" t="str">
        <f t="shared" si="69"/>
        <v>5.8</v>
      </c>
      <c r="DC11" s="32" t="str">
        <f t="shared" si="70"/>
        <v>C</v>
      </c>
      <c r="DD11" s="30">
        <f t="shared" si="71"/>
        <v>2</v>
      </c>
      <c r="DE11" s="29" t="str">
        <f t="shared" si="72"/>
        <v>2.0</v>
      </c>
      <c r="DF11" s="71"/>
      <c r="DG11" s="203"/>
      <c r="DH11" s="229">
        <v>7.4</v>
      </c>
      <c r="DI11" s="230">
        <v>8</v>
      </c>
      <c r="DJ11" s="230"/>
      <c r="DK11" s="27">
        <f t="shared" si="73"/>
        <v>7.8</v>
      </c>
      <c r="DL11" s="28">
        <f t="shared" si="74"/>
        <v>7.8</v>
      </c>
      <c r="DM11" s="30" t="str">
        <f t="shared" si="75"/>
        <v>7.8</v>
      </c>
      <c r="DN11" s="32" t="str">
        <f t="shared" si="76"/>
        <v>B</v>
      </c>
      <c r="DO11" s="30">
        <f t="shared" si="77"/>
        <v>3</v>
      </c>
      <c r="DP11" s="30" t="str">
        <f t="shared" si="78"/>
        <v>3.0</v>
      </c>
      <c r="DQ11" s="71"/>
      <c r="DR11" s="203"/>
      <c r="DS11" s="204">
        <f t="shared" si="79"/>
        <v>6.8</v>
      </c>
      <c r="DT11" s="30" t="str">
        <f t="shared" si="80"/>
        <v>6.8</v>
      </c>
      <c r="DU11" s="32" t="str">
        <f t="shared" si="81"/>
        <v>C+</v>
      </c>
      <c r="DV11" s="30">
        <f t="shared" si="82"/>
        <v>2.5</v>
      </c>
      <c r="DW11" s="30" t="str">
        <f t="shared" si="83"/>
        <v>2.5</v>
      </c>
      <c r="DX11" s="71">
        <v>3</v>
      </c>
      <c r="DY11" s="203">
        <v>3</v>
      </c>
      <c r="DZ11" s="232">
        <v>6.6</v>
      </c>
      <c r="EA11" s="52">
        <v>6</v>
      </c>
      <c r="EB11" s="52"/>
      <c r="EC11" s="27">
        <f t="shared" si="84"/>
        <v>6.2</v>
      </c>
      <c r="ED11" s="28">
        <f t="shared" si="85"/>
        <v>6.2</v>
      </c>
      <c r="EE11" s="29" t="str">
        <f t="shared" si="86"/>
        <v>6.2</v>
      </c>
      <c r="EF11" s="32" t="str">
        <f t="shared" si="87"/>
        <v>C</v>
      </c>
      <c r="EG11" s="30">
        <f t="shared" si="88"/>
        <v>2</v>
      </c>
      <c r="EH11" s="29" t="str">
        <f t="shared" si="89"/>
        <v>2.0</v>
      </c>
      <c r="EI11" s="71">
        <v>3</v>
      </c>
      <c r="EJ11" s="203">
        <v>3</v>
      </c>
      <c r="EK11" s="232">
        <v>6</v>
      </c>
      <c r="EL11" s="52">
        <v>5</v>
      </c>
      <c r="EM11" s="52"/>
      <c r="EN11" s="27">
        <f t="shared" si="90"/>
        <v>5.4</v>
      </c>
      <c r="EO11" s="28">
        <f t="shared" si="91"/>
        <v>5.4</v>
      </c>
      <c r="EP11" s="29" t="str">
        <f t="shared" si="92"/>
        <v>5.4</v>
      </c>
      <c r="EQ11" s="32" t="str">
        <f t="shared" si="93"/>
        <v>D+</v>
      </c>
      <c r="ER11" s="30">
        <f t="shared" si="94"/>
        <v>1.5</v>
      </c>
      <c r="ES11" s="29" t="str">
        <f t="shared" si="95"/>
        <v>1.5</v>
      </c>
      <c r="ET11" s="71">
        <v>3</v>
      </c>
      <c r="EU11" s="203">
        <v>3</v>
      </c>
      <c r="EV11" s="232">
        <v>6.6</v>
      </c>
      <c r="EW11" s="52">
        <v>8</v>
      </c>
      <c r="EX11" s="52"/>
      <c r="EY11" s="27">
        <f t="shared" si="96"/>
        <v>7.4</v>
      </c>
      <c r="EZ11" s="28">
        <f t="shared" si="97"/>
        <v>7.4</v>
      </c>
      <c r="FA11" s="29" t="str">
        <f t="shared" si="98"/>
        <v>7.4</v>
      </c>
      <c r="FB11" s="32" t="str">
        <f t="shared" si="99"/>
        <v>B</v>
      </c>
      <c r="FC11" s="30">
        <f t="shared" si="100"/>
        <v>3</v>
      </c>
      <c r="FD11" s="29" t="str">
        <f t="shared" si="101"/>
        <v>3.0</v>
      </c>
      <c r="FE11" s="71">
        <v>2</v>
      </c>
      <c r="FF11" s="203">
        <v>2</v>
      </c>
      <c r="FG11" s="232">
        <v>7.4</v>
      </c>
      <c r="FH11" s="52">
        <v>7</v>
      </c>
      <c r="FI11" s="52"/>
      <c r="FJ11" s="27">
        <f t="shared" si="102"/>
        <v>7.2</v>
      </c>
      <c r="FK11" s="28">
        <f t="shared" si="103"/>
        <v>7.2</v>
      </c>
      <c r="FL11" s="29" t="str">
        <f t="shared" si="104"/>
        <v>7.2</v>
      </c>
      <c r="FM11" s="32" t="str">
        <f t="shared" si="105"/>
        <v>B</v>
      </c>
      <c r="FN11" s="30">
        <f t="shared" si="106"/>
        <v>3</v>
      </c>
      <c r="FO11" s="29" t="str">
        <f t="shared" si="107"/>
        <v>3.0</v>
      </c>
      <c r="FP11" s="71">
        <v>3</v>
      </c>
      <c r="FQ11" s="203">
        <v>3</v>
      </c>
      <c r="FR11" s="232">
        <v>7.3</v>
      </c>
      <c r="FS11" s="52">
        <v>7</v>
      </c>
      <c r="FT11" s="52"/>
      <c r="FU11" s="27">
        <f t="shared" si="108"/>
        <v>7.1</v>
      </c>
      <c r="FV11" s="28">
        <f t="shared" si="109"/>
        <v>7.1</v>
      </c>
      <c r="FW11" s="29" t="str">
        <f t="shared" si="110"/>
        <v>7.1</v>
      </c>
      <c r="FX11" s="32" t="str">
        <f t="shared" si="111"/>
        <v>B</v>
      </c>
      <c r="FY11" s="30">
        <f t="shared" si="112"/>
        <v>3</v>
      </c>
      <c r="FZ11" s="29" t="str">
        <f t="shared" si="113"/>
        <v>3.0</v>
      </c>
      <c r="GA11" s="71">
        <v>2</v>
      </c>
      <c r="GB11" s="203">
        <v>2</v>
      </c>
      <c r="GC11" s="232">
        <v>7.3</v>
      </c>
      <c r="GD11" s="52">
        <v>6</v>
      </c>
      <c r="GE11" s="52"/>
      <c r="GF11" s="27">
        <f t="shared" si="114"/>
        <v>6.5</v>
      </c>
      <c r="GG11" s="28">
        <f t="shared" si="115"/>
        <v>6.5</v>
      </c>
      <c r="GH11" s="29" t="str">
        <f t="shared" si="116"/>
        <v>6.5</v>
      </c>
      <c r="GI11" s="32" t="str">
        <f t="shared" si="117"/>
        <v>C+</v>
      </c>
      <c r="GJ11" s="30">
        <f t="shared" si="118"/>
        <v>2.5</v>
      </c>
      <c r="GK11" s="29" t="str">
        <f t="shared" si="119"/>
        <v>2.5</v>
      </c>
      <c r="GL11" s="71">
        <v>2</v>
      </c>
      <c r="GM11" s="203">
        <v>2</v>
      </c>
      <c r="GN11" s="232">
        <v>5</v>
      </c>
      <c r="GO11" s="52">
        <v>8</v>
      </c>
      <c r="GP11" s="52"/>
      <c r="GQ11" s="27">
        <f t="shared" si="120"/>
        <v>6.8</v>
      </c>
      <c r="GR11" s="28">
        <f t="shared" si="121"/>
        <v>6.8</v>
      </c>
      <c r="GS11" s="29" t="str">
        <f t="shared" si="122"/>
        <v>6.8</v>
      </c>
      <c r="GT11" s="32" t="str">
        <f t="shared" si="123"/>
        <v>C+</v>
      </c>
      <c r="GU11" s="30">
        <f t="shared" si="124"/>
        <v>2.5</v>
      </c>
      <c r="GV11" s="29" t="str">
        <f t="shared" si="125"/>
        <v>2.5</v>
      </c>
      <c r="GW11" s="71">
        <v>2</v>
      </c>
      <c r="GX11" s="203">
        <v>2</v>
      </c>
      <c r="GY11" s="85">
        <f t="shared" si="126"/>
        <v>20</v>
      </c>
      <c r="GZ11" s="86">
        <f t="shared" si="127"/>
        <v>6.62</v>
      </c>
      <c r="HA11" s="124" t="str">
        <f t="shared" si="128"/>
        <v>6.62</v>
      </c>
      <c r="HB11" s="86">
        <f t="shared" si="129"/>
        <v>2.4500000000000002</v>
      </c>
      <c r="HC11" s="124" t="str">
        <f t="shared" si="130"/>
        <v>2.45</v>
      </c>
      <c r="HD11" s="52" t="str">
        <f t="shared" si="131"/>
        <v>Lên lớp</v>
      </c>
      <c r="HE11" s="52">
        <f t="shared" si="132"/>
        <v>20</v>
      </c>
      <c r="HF11" s="86">
        <f t="shared" si="133"/>
        <v>6.62</v>
      </c>
      <c r="HG11" s="127" t="str">
        <f t="shared" si="134"/>
        <v>6.62</v>
      </c>
      <c r="HH11" s="86">
        <f t="shared" si="135"/>
        <v>2.4500000000000002</v>
      </c>
      <c r="HI11" s="127" t="str">
        <f t="shared" si="136"/>
        <v>2.45</v>
      </c>
      <c r="HJ11" s="227">
        <f t="shared" si="137"/>
        <v>37</v>
      </c>
      <c r="HK11" s="58">
        <f t="shared" si="138"/>
        <v>37</v>
      </c>
      <c r="HL11" s="228">
        <f t="shared" si="11"/>
        <v>6.5702702702702709</v>
      </c>
      <c r="HM11" s="127" t="str">
        <f t="shared" si="139"/>
        <v>6.57</v>
      </c>
      <c r="HN11" s="228">
        <f t="shared" si="12"/>
        <v>2.3648648648648649</v>
      </c>
      <c r="HO11" s="127" t="str">
        <f t="shared" si="140"/>
        <v>2.36</v>
      </c>
      <c r="HP11" s="52" t="str">
        <f t="shared" si="141"/>
        <v>Lên lớp</v>
      </c>
      <c r="HQ11" s="58" t="s">
        <v>986</v>
      </c>
      <c r="HR11" s="21">
        <v>8</v>
      </c>
      <c r="HS11" s="24">
        <v>7</v>
      </c>
      <c r="HT11" s="25"/>
      <c r="HU11" s="27">
        <f t="shared" si="178"/>
        <v>7.4</v>
      </c>
      <c r="HV11" s="282">
        <f t="shared" si="179"/>
        <v>7.4</v>
      </c>
      <c r="HW11" s="26" t="str">
        <f t="shared" si="210"/>
        <v>7.4</v>
      </c>
      <c r="HX11" s="283" t="str">
        <f t="shared" si="180"/>
        <v>B</v>
      </c>
      <c r="HY11" s="281">
        <f t="shared" si="181"/>
        <v>3</v>
      </c>
      <c r="HZ11" s="44" t="str">
        <f t="shared" si="182"/>
        <v>3.0</v>
      </c>
      <c r="IA11" s="64">
        <v>3</v>
      </c>
      <c r="IB11" s="68">
        <v>3</v>
      </c>
      <c r="IC11" s="21">
        <v>8.6999999999999993</v>
      </c>
      <c r="ID11" s="24">
        <v>5</v>
      </c>
      <c r="IE11" s="25"/>
      <c r="IF11" s="27">
        <f t="shared" si="183"/>
        <v>6.5</v>
      </c>
      <c r="IG11" s="282">
        <f t="shared" si="184"/>
        <v>6.5</v>
      </c>
      <c r="IH11" s="26" t="str">
        <f t="shared" si="211"/>
        <v>6.5</v>
      </c>
      <c r="II11" s="283" t="str">
        <f t="shared" si="185"/>
        <v>C+</v>
      </c>
      <c r="IJ11" s="281">
        <f t="shared" si="186"/>
        <v>2.5</v>
      </c>
      <c r="IK11" s="44" t="str">
        <f t="shared" si="187"/>
        <v>2.5</v>
      </c>
      <c r="IL11" s="64">
        <v>1</v>
      </c>
      <c r="IM11" s="68">
        <v>1</v>
      </c>
      <c r="IN11" s="21">
        <v>7</v>
      </c>
      <c r="IO11" s="24">
        <v>4</v>
      </c>
      <c r="IP11" s="25"/>
      <c r="IQ11" s="27">
        <f t="shared" si="188"/>
        <v>5.2</v>
      </c>
      <c r="IR11" s="28">
        <f t="shared" si="189"/>
        <v>5.2</v>
      </c>
      <c r="IS11" s="28" t="str">
        <f t="shared" si="190"/>
        <v>5.2</v>
      </c>
      <c r="IT11" s="32" t="str">
        <f t="shared" si="191"/>
        <v>D+</v>
      </c>
      <c r="IU11" s="30">
        <f t="shared" si="192"/>
        <v>1.5</v>
      </c>
      <c r="IV11" s="37" t="str">
        <f t="shared" si="193"/>
        <v>1.5</v>
      </c>
      <c r="IW11" s="64">
        <v>2</v>
      </c>
      <c r="IX11" s="68">
        <v>2</v>
      </c>
      <c r="IY11" s="21">
        <v>6.8</v>
      </c>
      <c r="IZ11" s="24">
        <v>9</v>
      </c>
      <c r="JA11" s="25"/>
      <c r="JB11" s="19">
        <f t="shared" si="142"/>
        <v>8.1</v>
      </c>
      <c r="JC11" s="26">
        <f t="shared" si="143"/>
        <v>8.1</v>
      </c>
      <c r="JD11" s="26" t="str">
        <f t="shared" si="144"/>
        <v>8.1</v>
      </c>
      <c r="JE11" s="32" t="str">
        <f t="shared" si="145"/>
        <v>B+</v>
      </c>
      <c r="JF11" s="30">
        <f t="shared" si="146"/>
        <v>3.5</v>
      </c>
      <c r="JG11" s="37" t="str">
        <f t="shared" si="147"/>
        <v>3.5</v>
      </c>
      <c r="JH11" s="64">
        <v>2</v>
      </c>
      <c r="JI11" s="68">
        <v>2</v>
      </c>
      <c r="JJ11" s="98">
        <v>6.7</v>
      </c>
      <c r="JK11" s="99">
        <v>9</v>
      </c>
      <c r="JL11" s="187"/>
      <c r="JM11" s="19">
        <f t="shared" si="148"/>
        <v>8.1</v>
      </c>
      <c r="JN11" s="26">
        <f t="shared" si="149"/>
        <v>8.1</v>
      </c>
      <c r="JO11" s="26" t="str">
        <f t="shared" si="150"/>
        <v>8.1</v>
      </c>
      <c r="JP11" s="32" t="str">
        <f t="shared" si="151"/>
        <v>B+</v>
      </c>
      <c r="JQ11" s="30">
        <f t="shared" si="152"/>
        <v>3.5</v>
      </c>
      <c r="JR11" s="37" t="str">
        <f t="shared" si="153"/>
        <v>3.5</v>
      </c>
      <c r="JS11" s="64">
        <v>1</v>
      </c>
      <c r="JT11" s="68">
        <v>1</v>
      </c>
      <c r="JU11" s="98">
        <v>6.7</v>
      </c>
      <c r="JV11" s="99">
        <v>7</v>
      </c>
      <c r="JW11" s="187"/>
      <c r="JX11" s="27">
        <f t="shared" si="13"/>
        <v>6.9</v>
      </c>
      <c r="JY11" s="28">
        <f t="shared" si="14"/>
        <v>6.9</v>
      </c>
      <c r="JZ11" s="26" t="str">
        <f t="shared" si="154"/>
        <v>6.9</v>
      </c>
      <c r="KA11" s="32" t="str">
        <f t="shared" si="15"/>
        <v>C+</v>
      </c>
      <c r="KB11" s="30">
        <f t="shared" si="16"/>
        <v>2.5</v>
      </c>
      <c r="KC11" s="37" t="str">
        <f t="shared" si="17"/>
        <v>2.5</v>
      </c>
      <c r="KD11" s="64">
        <v>2</v>
      </c>
      <c r="KE11" s="68">
        <v>2</v>
      </c>
      <c r="KF11" s="98">
        <v>7.6</v>
      </c>
      <c r="KG11" s="99">
        <v>7</v>
      </c>
      <c r="KH11" s="187"/>
      <c r="KI11" s="27">
        <f t="shared" si="18"/>
        <v>7.2</v>
      </c>
      <c r="KJ11" s="28">
        <f t="shared" si="19"/>
        <v>7.2</v>
      </c>
      <c r="KK11" s="28" t="str">
        <f t="shared" si="155"/>
        <v>7.2</v>
      </c>
      <c r="KL11" s="32" t="str">
        <f t="shared" si="20"/>
        <v>B</v>
      </c>
      <c r="KM11" s="30">
        <f t="shared" si="21"/>
        <v>3</v>
      </c>
      <c r="KN11" s="37" t="str">
        <f t="shared" si="22"/>
        <v>3.0</v>
      </c>
      <c r="KO11" s="64">
        <v>2</v>
      </c>
      <c r="KP11" s="68">
        <v>2</v>
      </c>
      <c r="KQ11" s="98">
        <v>8</v>
      </c>
      <c r="KR11" s="99">
        <v>8</v>
      </c>
      <c r="KS11" s="187"/>
      <c r="KT11" s="27">
        <f t="shared" si="23"/>
        <v>8</v>
      </c>
      <c r="KU11" s="28">
        <f t="shared" si="24"/>
        <v>8</v>
      </c>
      <c r="KV11" s="26" t="str">
        <f t="shared" si="156"/>
        <v>8.0</v>
      </c>
      <c r="KW11" s="32" t="str">
        <f t="shared" si="212"/>
        <v>B+</v>
      </c>
      <c r="KX11" s="30">
        <f t="shared" si="25"/>
        <v>3.5</v>
      </c>
      <c r="KY11" s="37" t="str">
        <f t="shared" si="26"/>
        <v>3.5</v>
      </c>
      <c r="KZ11" s="64">
        <v>2</v>
      </c>
      <c r="LA11" s="68">
        <v>2</v>
      </c>
      <c r="LB11" s="21">
        <v>8.3000000000000007</v>
      </c>
      <c r="LC11" s="24">
        <v>6</v>
      </c>
      <c r="LD11" s="25"/>
      <c r="LE11" s="19">
        <f t="shared" si="194"/>
        <v>6.9</v>
      </c>
      <c r="LF11" s="26">
        <f t="shared" si="157"/>
        <v>6.9</v>
      </c>
      <c r="LG11" s="26" t="str">
        <f t="shared" si="213"/>
        <v>6.9</v>
      </c>
      <c r="LH11" s="32" t="str">
        <f t="shared" si="158"/>
        <v>C+</v>
      </c>
      <c r="LI11" s="30">
        <f t="shared" si="159"/>
        <v>2.5</v>
      </c>
      <c r="LJ11" s="37" t="str">
        <f t="shared" si="160"/>
        <v>2.5</v>
      </c>
      <c r="LK11" s="62">
        <v>3</v>
      </c>
      <c r="LL11" s="279">
        <v>3</v>
      </c>
      <c r="LM11" s="85">
        <f t="shared" si="161"/>
        <v>18</v>
      </c>
      <c r="LN11" s="86">
        <f t="shared" si="162"/>
        <v>5.8944444444444448</v>
      </c>
      <c r="LO11" s="124" t="str">
        <f t="shared" si="163"/>
        <v>5.89</v>
      </c>
      <c r="LP11" s="86">
        <f t="shared" si="164"/>
        <v>2.3055555555555554</v>
      </c>
      <c r="LQ11" s="124" t="str">
        <f t="shared" si="165"/>
        <v>2.31</v>
      </c>
      <c r="LR11" s="330" t="str">
        <f t="shared" si="166"/>
        <v>Lên lớp</v>
      </c>
      <c r="LS11" s="331">
        <f t="shared" si="167"/>
        <v>18</v>
      </c>
      <c r="LT11" s="332">
        <f t="shared" si="168"/>
        <v>7.1277777777777782</v>
      </c>
      <c r="LU11" s="332">
        <f t="shared" si="169"/>
        <v>2.8055555555555554</v>
      </c>
      <c r="LV11" s="334">
        <f t="shared" si="170"/>
        <v>55</v>
      </c>
      <c r="LW11" s="335">
        <f t="shared" si="171"/>
        <v>55</v>
      </c>
      <c r="LX11" s="336">
        <f t="shared" si="172"/>
        <v>6.7527272727272729</v>
      </c>
      <c r="LY11" s="337">
        <f t="shared" si="173"/>
        <v>2.5090909090909093</v>
      </c>
      <c r="LZ11" s="336" t="str">
        <f t="shared" si="174"/>
        <v>2.51</v>
      </c>
      <c r="MA11" s="330" t="str">
        <f t="shared" si="175"/>
        <v>Lên lớp</v>
      </c>
    </row>
    <row r="12" spans="1:339" s="233" customFormat="1" ht="18">
      <c r="A12" s="10">
        <v>11</v>
      </c>
      <c r="B12" s="76" t="s">
        <v>222</v>
      </c>
      <c r="C12" s="77" t="s">
        <v>247</v>
      </c>
      <c r="D12" s="78" t="s">
        <v>248</v>
      </c>
      <c r="E12" s="79" t="s">
        <v>138</v>
      </c>
      <c r="F12" s="50"/>
      <c r="G12" s="50" t="s">
        <v>562</v>
      </c>
      <c r="H12" s="50" t="s">
        <v>17</v>
      </c>
      <c r="I12" s="82" t="s">
        <v>596</v>
      </c>
      <c r="J12" s="82" t="s">
        <v>777</v>
      </c>
      <c r="K12" s="12">
        <v>5</v>
      </c>
      <c r="L12" s="28" t="str">
        <f t="shared" si="27"/>
        <v>5.0</v>
      </c>
      <c r="M12" s="32" t="str">
        <f t="shared" si="195"/>
        <v>D+</v>
      </c>
      <c r="N12" s="39">
        <f t="shared" si="196"/>
        <v>1.5</v>
      </c>
      <c r="O12" s="37" t="str">
        <f t="shared" si="30"/>
        <v>1.5</v>
      </c>
      <c r="P12" s="11">
        <v>2</v>
      </c>
      <c r="Q12" s="16">
        <v>6</v>
      </c>
      <c r="R12" s="28" t="str">
        <f t="shared" si="31"/>
        <v>6.0</v>
      </c>
      <c r="S12" s="32" t="str">
        <f t="shared" si="197"/>
        <v>C</v>
      </c>
      <c r="T12" s="39">
        <f t="shared" si="198"/>
        <v>2</v>
      </c>
      <c r="U12" s="37" t="str">
        <f t="shared" si="34"/>
        <v>2.0</v>
      </c>
      <c r="V12" s="11">
        <v>3</v>
      </c>
      <c r="W12" s="21">
        <v>7.7</v>
      </c>
      <c r="X12" s="24">
        <v>6</v>
      </c>
      <c r="Y12" s="25"/>
      <c r="Z12" s="27">
        <f t="shared" si="0"/>
        <v>6.7</v>
      </c>
      <c r="AA12" s="28">
        <f t="shared" si="1"/>
        <v>6.7</v>
      </c>
      <c r="AB12" s="28" t="str">
        <f t="shared" si="35"/>
        <v>6.7</v>
      </c>
      <c r="AC12" s="32" t="str">
        <f t="shared" si="2"/>
        <v>C+</v>
      </c>
      <c r="AD12" s="30">
        <f t="shared" si="3"/>
        <v>2.5</v>
      </c>
      <c r="AE12" s="37" t="str">
        <f t="shared" si="36"/>
        <v>2.5</v>
      </c>
      <c r="AF12" s="64">
        <v>4</v>
      </c>
      <c r="AG12" s="68">
        <v>4</v>
      </c>
      <c r="AH12" s="21">
        <v>8</v>
      </c>
      <c r="AI12" s="24">
        <v>8</v>
      </c>
      <c r="AJ12" s="25"/>
      <c r="AK12" s="27">
        <f t="shared" si="37"/>
        <v>8</v>
      </c>
      <c r="AL12" s="28">
        <f t="shared" si="38"/>
        <v>8</v>
      </c>
      <c r="AM12" s="28" t="str">
        <f t="shared" si="39"/>
        <v>8.0</v>
      </c>
      <c r="AN12" s="32" t="str">
        <f t="shared" si="199"/>
        <v>B+</v>
      </c>
      <c r="AO12" s="30">
        <f t="shared" si="200"/>
        <v>3.5</v>
      </c>
      <c r="AP12" s="37" t="str">
        <f t="shared" si="42"/>
        <v>3.5</v>
      </c>
      <c r="AQ12" s="71">
        <v>2</v>
      </c>
      <c r="AR12" s="73">
        <v>2</v>
      </c>
      <c r="AS12" s="21">
        <v>7.2</v>
      </c>
      <c r="AT12" s="24">
        <v>5</v>
      </c>
      <c r="AU12" s="25"/>
      <c r="AV12" s="27">
        <f t="shared" si="43"/>
        <v>5.9</v>
      </c>
      <c r="AW12" s="28">
        <f t="shared" si="44"/>
        <v>5.9</v>
      </c>
      <c r="AX12" s="28" t="str">
        <f t="shared" si="45"/>
        <v>5.9</v>
      </c>
      <c r="AY12" s="32" t="str">
        <f t="shared" si="46"/>
        <v>C</v>
      </c>
      <c r="AZ12" s="30">
        <f t="shared" si="201"/>
        <v>2</v>
      </c>
      <c r="BA12" s="37" t="str">
        <f t="shared" si="48"/>
        <v>2.0</v>
      </c>
      <c r="BB12" s="64">
        <v>3</v>
      </c>
      <c r="BC12" s="68">
        <v>3</v>
      </c>
      <c r="BD12" s="21">
        <v>5.2</v>
      </c>
      <c r="BE12" s="24">
        <v>5</v>
      </c>
      <c r="BF12" s="25"/>
      <c r="BG12" s="27">
        <f t="shared" si="202"/>
        <v>5.0999999999999996</v>
      </c>
      <c r="BH12" s="28">
        <f t="shared" si="203"/>
        <v>5.0999999999999996</v>
      </c>
      <c r="BI12" s="28" t="str">
        <f t="shared" si="49"/>
        <v>5.1</v>
      </c>
      <c r="BJ12" s="32" t="str">
        <f t="shared" si="204"/>
        <v>D+</v>
      </c>
      <c r="BK12" s="30">
        <f t="shared" si="205"/>
        <v>1.5</v>
      </c>
      <c r="BL12" s="37" t="str">
        <f t="shared" si="52"/>
        <v>1.5</v>
      </c>
      <c r="BM12" s="64">
        <v>3</v>
      </c>
      <c r="BN12" s="68">
        <v>3</v>
      </c>
      <c r="BO12" s="21">
        <v>5.9</v>
      </c>
      <c r="BP12" s="24">
        <v>4</v>
      </c>
      <c r="BQ12" s="25"/>
      <c r="BR12" s="27">
        <f t="shared" si="4"/>
        <v>4.8</v>
      </c>
      <c r="BS12" s="28">
        <f t="shared" si="5"/>
        <v>4.8</v>
      </c>
      <c r="BT12" s="28" t="str">
        <f t="shared" si="53"/>
        <v>4.8</v>
      </c>
      <c r="BU12" s="32" t="str">
        <f t="shared" si="6"/>
        <v>D</v>
      </c>
      <c r="BV12" s="66">
        <f t="shared" si="7"/>
        <v>1</v>
      </c>
      <c r="BW12" s="37" t="str">
        <f t="shared" si="54"/>
        <v>1.0</v>
      </c>
      <c r="BX12" s="64">
        <v>2</v>
      </c>
      <c r="BY12" s="75">
        <v>2</v>
      </c>
      <c r="BZ12" s="21">
        <v>6.2</v>
      </c>
      <c r="CA12" s="24">
        <v>4</v>
      </c>
      <c r="CB12" s="25"/>
      <c r="CC12" s="27">
        <f t="shared" si="206"/>
        <v>4.9000000000000004</v>
      </c>
      <c r="CD12" s="28">
        <f t="shared" si="207"/>
        <v>4.9000000000000004</v>
      </c>
      <c r="CE12" s="28" t="str">
        <f t="shared" si="55"/>
        <v>4.9</v>
      </c>
      <c r="CF12" s="32" t="str">
        <f t="shared" si="208"/>
        <v>D</v>
      </c>
      <c r="CG12" s="30">
        <f t="shared" si="209"/>
        <v>1</v>
      </c>
      <c r="CH12" s="37" t="str">
        <f t="shared" si="58"/>
        <v>1.0</v>
      </c>
      <c r="CI12" s="64">
        <v>3</v>
      </c>
      <c r="CJ12" s="68">
        <v>3</v>
      </c>
      <c r="CK12" s="85">
        <f t="shared" si="8"/>
        <v>17</v>
      </c>
      <c r="CL12" s="86">
        <f t="shared" si="59"/>
        <v>5.8882352941176466</v>
      </c>
      <c r="CM12" s="87" t="str">
        <f t="shared" si="60"/>
        <v>5.89</v>
      </c>
      <c r="CN12" s="86">
        <f t="shared" si="9"/>
        <v>1.911764705882353</v>
      </c>
      <c r="CO12" s="87" t="str">
        <f t="shared" si="61"/>
        <v>1.91</v>
      </c>
      <c r="CP12" s="52" t="str">
        <f t="shared" si="62"/>
        <v>Lên lớp</v>
      </c>
      <c r="CQ12" s="52">
        <f t="shared" si="176"/>
        <v>17</v>
      </c>
      <c r="CR12" s="86">
        <f t="shared" si="63"/>
        <v>5.8882352941176466</v>
      </c>
      <c r="CS12" s="127" t="str">
        <f t="shared" si="64"/>
        <v>5.89</v>
      </c>
      <c r="CT12" s="86">
        <f t="shared" si="177"/>
        <v>1.911764705882353</v>
      </c>
      <c r="CU12" s="127" t="str">
        <f t="shared" si="65"/>
        <v>1.91</v>
      </c>
      <c r="CV12" s="52" t="str">
        <f t="shared" si="66"/>
        <v>Lên lớp</v>
      </c>
      <c r="CW12" s="232">
        <v>7.4</v>
      </c>
      <c r="CX12" s="52">
        <v>4</v>
      </c>
      <c r="CY12" s="52"/>
      <c r="CZ12" s="27">
        <f t="shared" si="67"/>
        <v>5.4</v>
      </c>
      <c r="DA12" s="28">
        <f t="shared" si="68"/>
        <v>5.4</v>
      </c>
      <c r="DB12" s="29" t="str">
        <f t="shared" si="69"/>
        <v>5.4</v>
      </c>
      <c r="DC12" s="32" t="str">
        <f t="shared" si="70"/>
        <v>D+</v>
      </c>
      <c r="DD12" s="30">
        <f t="shared" si="71"/>
        <v>1.5</v>
      </c>
      <c r="DE12" s="29" t="str">
        <f t="shared" si="72"/>
        <v>1.5</v>
      </c>
      <c r="DF12" s="71"/>
      <c r="DG12" s="203"/>
      <c r="DH12" s="229">
        <v>8</v>
      </c>
      <c r="DI12" s="230">
        <v>7</v>
      </c>
      <c r="DJ12" s="230"/>
      <c r="DK12" s="27">
        <f t="shared" si="73"/>
        <v>7.4</v>
      </c>
      <c r="DL12" s="28">
        <f t="shared" si="74"/>
        <v>7.4</v>
      </c>
      <c r="DM12" s="30" t="str">
        <f t="shared" si="75"/>
        <v>7.4</v>
      </c>
      <c r="DN12" s="32" t="str">
        <f t="shared" si="76"/>
        <v>B</v>
      </c>
      <c r="DO12" s="30">
        <f t="shared" si="77"/>
        <v>3</v>
      </c>
      <c r="DP12" s="30" t="str">
        <f t="shared" si="78"/>
        <v>3.0</v>
      </c>
      <c r="DQ12" s="71"/>
      <c r="DR12" s="203"/>
      <c r="DS12" s="204">
        <f t="shared" si="79"/>
        <v>6.4</v>
      </c>
      <c r="DT12" s="30" t="str">
        <f t="shared" si="80"/>
        <v>6.4</v>
      </c>
      <c r="DU12" s="32" t="str">
        <f t="shared" si="81"/>
        <v>C</v>
      </c>
      <c r="DV12" s="30">
        <f t="shared" si="82"/>
        <v>2</v>
      </c>
      <c r="DW12" s="30" t="str">
        <f t="shared" si="83"/>
        <v>2.0</v>
      </c>
      <c r="DX12" s="71">
        <v>3</v>
      </c>
      <c r="DY12" s="203">
        <v>3</v>
      </c>
      <c r="DZ12" s="232">
        <v>6.4</v>
      </c>
      <c r="EA12" s="52">
        <v>7</v>
      </c>
      <c r="EB12" s="52"/>
      <c r="EC12" s="27">
        <f t="shared" si="84"/>
        <v>6.8</v>
      </c>
      <c r="ED12" s="28">
        <f t="shared" si="85"/>
        <v>6.8</v>
      </c>
      <c r="EE12" s="29" t="str">
        <f t="shared" si="86"/>
        <v>6.8</v>
      </c>
      <c r="EF12" s="32" t="str">
        <f t="shared" si="87"/>
        <v>C+</v>
      </c>
      <c r="EG12" s="30">
        <f t="shared" si="88"/>
        <v>2.5</v>
      </c>
      <c r="EH12" s="29" t="str">
        <f t="shared" si="89"/>
        <v>2.5</v>
      </c>
      <c r="EI12" s="71">
        <v>3</v>
      </c>
      <c r="EJ12" s="203">
        <v>3</v>
      </c>
      <c r="EK12" s="232">
        <v>5.7</v>
      </c>
      <c r="EL12" s="52">
        <v>1</v>
      </c>
      <c r="EM12" s="52">
        <v>5</v>
      </c>
      <c r="EN12" s="27">
        <f t="shared" si="90"/>
        <v>2.9</v>
      </c>
      <c r="EO12" s="28">
        <f t="shared" si="91"/>
        <v>5.3</v>
      </c>
      <c r="EP12" s="29" t="str">
        <f t="shared" si="92"/>
        <v>5.3</v>
      </c>
      <c r="EQ12" s="32" t="str">
        <f t="shared" si="93"/>
        <v>D+</v>
      </c>
      <c r="ER12" s="30">
        <f t="shared" si="94"/>
        <v>1.5</v>
      </c>
      <c r="ES12" s="29" t="str">
        <f t="shared" si="95"/>
        <v>1.5</v>
      </c>
      <c r="ET12" s="71">
        <v>3</v>
      </c>
      <c r="EU12" s="203">
        <v>3</v>
      </c>
      <c r="EV12" s="232">
        <v>5.8</v>
      </c>
      <c r="EW12" s="52">
        <v>9</v>
      </c>
      <c r="EX12" s="52"/>
      <c r="EY12" s="27">
        <f t="shared" si="96"/>
        <v>7.7</v>
      </c>
      <c r="EZ12" s="28">
        <f t="shared" si="97"/>
        <v>7.7</v>
      </c>
      <c r="FA12" s="29" t="str">
        <f t="shared" si="98"/>
        <v>7.7</v>
      </c>
      <c r="FB12" s="32" t="str">
        <f t="shared" si="99"/>
        <v>B</v>
      </c>
      <c r="FC12" s="30">
        <f t="shared" si="100"/>
        <v>3</v>
      </c>
      <c r="FD12" s="29" t="str">
        <f t="shared" si="101"/>
        <v>3.0</v>
      </c>
      <c r="FE12" s="71">
        <v>2</v>
      </c>
      <c r="FF12" s="203">
        <v>2</v>
      </c>
      <c r="FG12" s="232">
        <v>7.3</v>
      </c>
      <c r="FH12" s="52">
        <v>8</v>
      </c>
      <c r="FI12" s="52"/>
      <c r="FJ12" s="27">
        <f t="shared" si="102"/>
        <v>7.7</v>
      </c>
      <c r="FK12" s="28">
        <f t="shared" si="103"/>
        <v>7.7</v>
      </c>
      <c r="FL12" s="29" t="str">
        <f t="shared" si="104"/>
        <v>7.7</v>
      </c>
      <c r="FM12" s="32" t="str">
        <f t="shared" si="105"/>
        <v>B</v>
      </c>
      <c r="FN12" s="30">
        <f t="shared" si="106"/>
        <v>3</v>
      </c>
      <c r="FO12" s="29" t="str">
        <f t="shared" si="107"/>
        <v>3.0</v>
      </c>
      <c r="FP12" s="71">
        <v>3</v>
      </c>
      <c r="FQ12" s="203">
        <v>3</v>
      </c>
      <c r="FR12" s="232">
        <v>7.7</v>
      </c>
      <c r="FS12" s="52">
        <v>7</v>
      </c>
      <c r="FT12" s="52"/>
      <c r="FU12" s="27">
        <f t="shared" si="108"/>
        <v>7.3</v>
      </c>
      <c r="FV12" s="28">
        <f t="shared" si="109"/>
        <v>7.3</v>
      </c>
      <c r="FW12" s="29" t="str">
        <f t="shared" si="110"/>
        <v>7.3</v>
      </c>
      <c r="FX12" s="32" t="str">
        <f t="shared" si="111"/>
        <v>B</v>
      </c>
      <c r="FY12" s="30">
        <f t="shared" si="112"/>
        <v>3</v>
      </c>
      <c r="FZ12" s="29" t="str">
        <f t="shared" si="113"/>
        <v>3.0</v>
      </c>
      <c r="GA12" s="71">
        <v>2</v>
      </c>
      <c r="GB12" s="203">
        <v>2</v>
      </c>
      <c r="GC12" s="232">
        <v>7.3</v>
      </c>
      <c r="GD12" s="52">
        <v>5</v>
      </c>
      <c r="GE12" s="52"/>
      <c r="GF12" s="27">
        <f t="shared" si="114"/>
        <v>5.9</v>
      </c>
      <c r="GG12" s="28">
        <f t="shared" si="115"/>
        <v>5.9</v>
      </c>
      <c r="GH12" s="29" t="str">
        <f t="shared" si="116"/>
        <v>5.9</v>
      </c>
      <c r="GI12" s="32" t="str">
        <f t="shared" si="117"/>
        <v>C</v>
      </c>
      <c r="GJ12" s="30">
        <f t="shared" si="118"/>
        <v>2</v>
      </c>
      <c r="GK12" s="29" t="str">
        <f t="shared" si="119"/>
        <v>2.0</v>
      </c>
      <c r="GL12" s="71">
        <v>2</v>
      </c>
      <c r="GM12" s="203">
        <v>2</v>
      </c>
      <c r="GN12" s="232">
        <v>5</v>
      </c>
      <c r="GO12" s="52">
        <v>7</v>
      </c>
      <c r="GP12" s="52"/>
      <c r="GQ12" s="27">
        <f t="shared" si="120"/>
        <v>6.2</v>
      </c>
      <c r="GR12" s="28">
        <f t="shared" si="121"/>
        <v>6.2</v>
      </c>
      <c r="GS12" s="29" t="str">
        <f t="shared" si="122"/>
        <v>6.2</v>
      </c>
      <c r="GT12" s="32" t="str">
        <f t="shared" si="123"/>
        <v>C</v>
      </c>
      <c r="GU12" s="30">
        <f t="shared" si="124"/>
        <v>2</v>
      </c>
      <c r="GV12" s="29" t="str">
        <f t="shared" si="125"/>
        <v>2.0</v>
      </c>
      <c r="GW12" s="71">
        <v>2</v>
      </c>
      <c r="GX12" s="203">
        <v>2</v>
      </c>
      <c r="GY12" s="85">
        <f t="shared" si="126"/>
        <v>20</v>
      </c>
      <c r="GZ12" s="86">
        <f t="shared" si="127"/>
        <v>6.6399999999999988</v>
      </c>
      <c r="HA12" s="124" t="str">
        <f t="shared" si="128"/>
        <v>6.64</v>
      </c>
      <c r="HB12" s="86">
        <f t="shared" si="129"/>
        <v>2.35</v>
      </c>
      <c r="HC12" s="124" t="str">
        <f t="shared" si="130"/>
        <v>2.35</v>
      </c>
      <c r="HD12" s="52" t="str">
        <f t="shared" si="131"/>
        <v>Lên lớp</v>
      </c>
      <c r="HE12" s="52">
        <f t="shared" si="132"/>
        <v>20</v>
      </c>
      <c r="HF12" s="86">
        <f t="shared" si="133"/>
        <v>6.6399999999999988</v>
      </c>
      <c r="HG12" s="127" t="str">
        <f t="shared" si="134"/>
        <v>6.64</v>
      </c>
      <c r="HH12" s="86">
        <f t="shared" si="135"/>
        <v>2.35</v>
      </c>
      <c r="HI12" s="127" t="str">
        <f t="shared" si="136"/>
        <v>2.35</v>
      </c>
      <c r="HJ12" s="227">
        <f t="shared" si="137"/>
        <v>37</v>
      </c>
      <c r="HK12" s="58">
        <f t="shared" si="138"/>
        <v>37</v>
      </c>
      <c r="HL12" s="228">
        <f t="shared" si="11"/>
        <v>6.294594594594594</v>
      </c>
      <c r="HM12" s="127" t="str">
        <f t="shared" si="139"/>
        <v>6.29</v>
      </c>
      <c r="HN12" s="228">
        <f t="shared" si="12"/>
        <v>2.1486486486486487</v>
      </c>
      <c r="HO12" s="127" t="str">
        <f t="shared" si="140"/>
        <v>2.15</v>
      </c>
      <c r="HP12" s="52" t="str">
        <f t="shared" si="141"/>
        <v>Lên lớp</v>
      </c>
      <c r="HQ12" s="58" t="s">
        <v>986</v>
      </c>
      <c r="HR12" s="21">
        <v>8.1</v>
      </c>
      <c r="HS12" s="24">
        <v>7</v>
      </c>
      <c r="HT12" s="25"/>
      <c r="HU12" s="27">
        <f t="shared" si="178"/>
        <v>7.4</v>
      </c>
      <c r="HV12" s="282">
        <f t="shared" si="179"/>
        <v>7.4</v>
      </c>
      <c r="HW12" s="28" t="str">
        <f t="shared" si="210"/>
        <v>7.4</v>
      </c>
      <c r="HX12" s="283" t="str">
        <f t="shared" si="180"/>
        <v>B</v>
      </c>
      <c r="HY12" s="281">
        <f t="shared" si="181"/>
        <v>3</v>
      </c>
      <c r="HZ12" s="44" t="str">
        <f t="shared" si="182"/>
        <v>3.0</v>
      </c>
      <c r="IA12" s="64">
        <v>3</v>
      </c>
      <c r="IB12" s="68">
        <v>3</v>
      </c>
      <c r="IC12" s="21">
        <v>9</v>
      </c>
      <c r="ID12" s="24">
        <v>6</v>
      </c>
      <c r="IE12" s="25"/>
      <c r="IF12" s="27">
        <f t="shared" si="183"/>
        <v>7.2</v>
      </c>
      <c r="IG12" s="282">
        <f t="shared" si="184"/>
        <v>7.2</v>
      </c>
      <c r="IH12" s="26" t="str">
        <f t="shared" si="211"/>
        <v>7.2</v>
      </c>
      <c r="II12" s="283" t="str">
        <f t="shared" si="185"/>
        <v>B</v>
      </c>
      <c r="IJ12" s="281">
        <f t="shared" si="186"/>
        <v>3</v>
      </c>
      <c r="IK12" s="44" t="str">
        <f t="shared" si="187"/>
        <v>3.0</v>
      </c>
      <c r="IL12" s="64">
        <v>1</v>
      </c>
      <c r="IM12" s="68">
        <v>1</v>
      </c>
      <c r="IN12" s="21">
        <v>7.3</v>
      </c>
      <c r="IO12" s="24">
        <v>6</v>
      </c>
      <c r="IP12" s="25"/>
      <c r="IQ12" s="27">
        <f t="shared" si="188"/>
        <v>6.5</v>
      </c>
      <c r="IR12" s="28">
        <f t="shared" si="189"/>
        <v>6.5</v>
      </c>
      <c r="IS12" s="26" t="str">
        <f t="shared" si="190"/>
        <v>6.5</v>
      </c>
      <c r="IT12" s="32" t="str">
        <f t="shared" si="191"/>
        <v>C+</v>
      </c>
      <c r="IU12" s="30">
        <f t="shared" si="192"/>
        <v>2.5</v>
      </c>
      <c r="IV12" s="37" t="str">
        <f t="shared" si="193"/>
        <v>2.5</v>
      </c>
      <c r="IW12" s="64">
        <v>2</v>
      </c>
      <c r="IX12" s="68">
        <v>2</v>
      </c>
      <c r="IY12" s="21">
        <v>6.8</v>
      </c>
      <c r="IZ12" s="24">
        <v>8</v>
      </c>
      <c r="JA12" s="25"/>
      <c r="JB12" s="19">
        <f t="shared" si="142"/>
        <v>7.5</v>
      </c>
      <c r="JC12" s="26">
        <f t="shared" si="143"/>
        <v>7.5</v>
      </c>
      <c r="JD12" s="26" t="str">
        <f t="shared" si="144"/>
        <v>7.5</v>
      </c>
      <c r="JE12" s="32" t="str">
        <f t="shared" si="145"/>
        <v>B</v>
      </c>
      <c r="JF12" s="30">
        <f t="shared" si="146"/>
        <v>3</v>
      </c>
      <c r="JG12" s="37" t="str">
        <f t="shared" si="147"/>
        <v>3.0</v>
      </c>
      <c r="JH12" s="64">
        <v>2</v>
      </c>
      <c r="JI12" s="68">
        <v>2</v>
      </c>
      <c r="JJ12" s="98">
        <v>7.3</v>
      </c>
      <c r="JK12" s="99">
        <v>7</v>
      </c>
      <c r="JL12" s="187"/>
      <c r="JM12" s="19">
        <f t="shared" si="148"/>
        <v>7.1</v>
      </c>
      <c r="JN12" s="26">
        <f t="shared" si="149"/>
        <v>7.1</v>
      </c>
      <c r="JO12" s="26" t="str">
        <f t="shared" si="150"/>
        <v>7.1</v>
      </c>
      <c r="JP12" s="32" t="str">
        <f t="shared" si="151"/>
        <v>B</v>
      </c>
      <c r="JQ12" s="30">
        <f t="shared" si="152"/>
        <v>3</v>
      </c>
      <c r="JR12" s="37" t="str">
        <f t="shared" si="153"/>
        <v>3.0</v>
      </c>
      <c r="JS12" s="64">
        <v>1</v>
      </c>
      <c r="JT12" s="68">
        <v>1</v>
      </c>
      <c r="JU12" s="98">
        <v>6</v>
      </c>
      <c r="JV12" s="99">
        <v>7</v>
      </c>
      <c r="JW12" s="187"/>
      <c r="JX12" s="27">
        <f t="shared" si="13"/>
        <v>6.6</v>
      </c>
      <c r="JY12" s="28">
        <f t="shared" si="14"/>
        <v>6.6</v>
      </c>
      <c r="JZ12" s="26" t="str">
        <f t="shared" si="154"/>
        <v>6.6</v>
      </c>
      <c r="KA12" s="32" t="str">
        <f t="shared" si="15"/>
        <v>C+</v>
      </c>
      <c r="KB12" s="30">
        <f t="shared" si="16"/>
        <v>2.5</v>
      </c>
      <c r="KC12" s="37" t="str">
        <f t="shared" si="17"/>
        <v>2.5</v>
      </c>
      <c r="KD12" s="64">
        <v>2</v>
      </c>
      <c r="KE12" s="68">
        <v>2</v>
      </c>
      <c r="KF12" s="98">
        <v>7.6</v>
      </c>
      <c r="KG12" s="99">
        <v>8</v>
      </c>
      <c r="KH12" s="187"/>
      <c r="KI12" s="27">
        <f t="shared" si="18"/>
        <v>7.8</v>
      </c>
      <c r="KJ12" s="28">
        <f t="shared" si="19"/>
        <v>7.8</v>
      </c>
      <c r="KK12" s="26" t="str">
        <f t="shared" si="155"/>
        <v>7.8</v>
      </c>
      <c r="KL12" s="32" t="str">
        <f t="shared" si="20"/>
        <v>B</v>
      </c>
      <c r="KM12" s="30">
        <f t="shared" si="21"/>
        <v>3</v>
      </c>
      <c r="KN12" s="37" t="str">
        <f t="shared" si="22"/>
        <v>3.0</v>
      </c>
      <c r="KO12" s="64">
        <v>2</v>
      </c>
      <c r="KP12" s="68">
        <v>2</v>
      </c>
      <c r="KQ12" s="98">
        <v>8.1999999999999993</v>
      </c>
      <c r="KR12" s="99">
        <v>7</v>
      </c>
      <c r="KS12" s="187"/>
      <c r="KT12" s="27">
        <f t="shared" si="23"/>
        <v>7.5</v>
      </c>
      <c r="KU12" s="28">
        <f t="shared" si="24"/>
        <v>7.5</v>
      </c>
      <c r="KV12" s="28" t="str">
        <f t="shared" si="156"/>
        <v>7.5</v>
      </c>
      <c r="KW12" s="32" t="str">
        <f t="shared" si="212"/>
        <v>B</v>
      </c>
      <c r="KX12" s="30">
        <f t="shared" si="25"/>
        <v>3</v>
      </c>
      <c r="KY12" s="37" t="str">
        <f t="shared" si="26"/>
        <v>3.0</v>
      </c>
      <c r="KZ12" s="64">
        <v>2</v>
      </c>
      <c r="LA12" s="68">
        <v>2</v>
      </c>
      <c r="LB12" s="21">
        <v>7.6</v>
      </c>
      <c r="LC12" s="24">
        <v>8</v>
      </c>
      <c r="LD12" s="25"/>
      <c r="LE12" s="19">
        <f t="shared" si="194"/>
        <v>7.8</v>
      </c>
      <c r="LF12" s="26">
        <f t="shared" si="157"/>
        <v>7.8</v>
      </c>
      <c r="LG12" s="26" t="str">
        <f t="shared" si="213"/>
        <v>7.8</v>
      </c>
      <c r="LH12" s="32" t="str">
        <f t="shared" si="158"/>
        <v>B</v>
      </c>
      <c r="LI12" s="30">
        <f t="shared" si="159"/>
        <v>3</v>
      </c>
      <c r="LJ12" s="37" t="str">
        <f t="shared" si="160"/>
        <v>3.0</v>
      </c>
      <c r="LK12" s="62">
        <v>3</v>
      </c>
      <c r="LL12" s="279">
        <v>3</v>
      </c>
      <c r="LM12" s="85">
        <f t="shared" si="161"/>
        <v>18</v>
      </c>
      <c r="LN12" s="86">
        <f t="shared" si="162"/>
        <v>6.083333333333333</v>
      </c>
      <c r="LO12" s="124" t="str">
        <f t="shared" si="163"/>
        <v>6.08</v>
      </c>
      <c r="LP12" s="86">
        <f t="shared" si="164"/>
        <v>2.3888888888888888</v>
      </c>
      <c r="LQ12" s="124" t="str">
        <f t="shared" si="165"/>
        <v>2.39</v>
      </c>
      <c r="LR12" s="330" t="str">
        <f t="shared" si="166"/>
        <v>Lên lớp</v>
      </c>
      <c r="LS12" s="331">
        <f t="shared" si="167"/>
        <v>18</v>
      </c>
      <c r="LT12" s="332">
        <f t="shared" si="168"/>
        <v>7.3166666666666664</v>
      </c>
      <c r="LU12" s="332">
        <f t="shared" si="169"/>
        <v>2.8888888888888888</v>
      </c>
      <c r="LV12" s="334">
        <f t="shared" si="170"/>
        <v>55</v>
      </c>
      <c r="LW12" s="335">
        <f t="shared" si="171"/>
        <v>55</v>
      </c>
      <c r="LX12" s="336">
        <f t="shared" si="172"/>
        <v>6.629090909090908</v>
      </c>
      <c r="LY12" s="337">
        <f t="shared" si="173"/>
        <v>2.3909090909090911</v>
      </c>
      <c r="LZ12" s="336" t="str">
        <f t="shared" si="174"/>
        <v>2.39</v>
      </c>
      <c r="MA12" s="330" t="str">
        <f t="shared" si="175"/>
        <v>Lên lớp</v>
      </c>
    </row>
    <row r="13" spans="1:339" s="233" customFormat="1" ht="18">
      <c r="A13" s="10">
        <v>12</v>
      </c>
      <c r="B13" s="76" t="s">
        <v>222</v>
      </c>
      <c r="C13" s="77" t="s">
        <v>249</v>
      </c>
      <c r="D13" s="78" t="s">
        <v>18</v>
      </c>
      <c r="E13" s="79" t="s">
        <v>225</v>
      </c>
      <c r="F13" s="50"/>
      <c r="G13" s="50" t="s">
        <v>563</v>
      </c>
      <c r="H13" s="50" t="s">
        <v>17</v>
      </c>
      <c r="I13" s="83" t="s">
        <v>76</v>
      </c>
      <c r="J13" s="83" t="s">
        <v>777</v>
      </c>
      <c r="K13" s="12">
        <v>5</v>
      </c>
      <c r="L13" s="28" t="str">
        <f t="shared" si="27"/>
        <v>5.0</v>
      </c>
      <c r="M13" s="32" t="str">
        <f t="shared" si="195"/>
        <v>D+</v>
      </c>
      <c r="N13" s="39">
        <f t="shared" si="196"/>
        <v>1.5</v>
      </c>
      <c r="O13" s="37" t="str">
        <f t="shared" si="30"/>
        <v>1.5</v>
      </c>
      <c r="P13" s="11">
        <v>2</v>
      </c>
      <c r="Q13" s="16">
        <v>5</v>
      </c>
      <c r="R13" s="28" t="str">
        <f t="shared" si="31"/>
        <v>5.0</v>
      </c>
      <c r="S13" s="32" t="str">
        <f t="shared" si="197"/>
        <v>D+</v>
      </c>
      <c r="T13" s="39">
        <f t="shared" si="198"/>
        <v>1.5</v>
      </c>
      <c r="U13" s="37" t="str">
        <f t="shared" si="34"/>
        <v>1.5</v>
      </c>
      <c r="V13" s="11">
        <v>3</v>
      </c>
      <c r="W13" s="21">
        <v>7.7</v>
      </c>
      <c r="X13" s="24">
        <v>6</v>
      </c>
      <c r="Y13" s="25"/>
      <c r="Z13" s="27">
        <f t="shared" si="0"/>
        <v>6.7</v>
      </c>
      <c r="AA13" s="28">
        <f t="shared" si="1"/>
        <v>6.7</v>
      </c>
      <c r="AB13" s="28" t="str">
        <f t="shared" si="35"/>
        <v>6.7</v>
      </c>
      <c r="AC13" s="32" t="str">
        <f t="shared" si="2"/>
        <v>C+</v>
      </c>
      <c r="AD13" s="30">
        <f t="shared" si="3"/>
        <v>2.5</v>
      </c>
      <c r="AE13" s="37" t="str">
        <f t="shared" si="36"/>
        <v>2.5</v>
      </c>
      <c r="AF13" s="64">
        <v>4</v>
      </c>
      <c r="AG13" s="68">
        <v>4</v>
      </c>
      <c r="AH13" s="21">
        <v>6.3</v>
      </c>
      <c r="AI13" s="24">
        <v>6</v>
      </c>
      <c r="AJ13" s="25"/>
      <c r="AK13" s="27">
        <f t="shared" si="37"/>
        <v>6.1</v>
      </c>
      <c r="AL13" s="28">
        <f t="shared" si="38"/>
        <v>6.1</v>
      </c>
      <c r="AM13" s="28" t="str">
        <f t="shared" si="39"/>
        <v>6.1</v>
      </c>
      <c r="AN13" s="32" t="str">
        <f t="shared" si="199"/>
        <v>C</v>
      </c>
      <c r="AO13" s="30">
        <f t="shared" si="200"/>
        <v>2</v>
      </c>
      <c r="AP13" s="37" t="str">
        <f t="shared" si="42"/>
        <v>2.0</v>
      </c>
      <c r="AQ13" s="71">
        <v>2</v>
      </c>
      <c r="AR13" s="73">
        <v>2</v>
      </c>
      <c r="AS13" s="21">
        <v>5.2</v>
      </c>
      <c r="AT13" s="24">
        <v>4</v>
      </c>
      <c r="AU13" s="25"/>
      <c r="AV13" s="27">
        <f t="shared" si="43"/>
        <v>4.5</v>
      </c>
      <c r="AW13" s="28">
        <f t="shared" si="44"/>
        <v>4.5</v>
      </c>
      <c r="AX13" s="28" t="str">
        <f t="shared" si="45"/>
        <v>4.5</v>
      </c>
      <c r="AY13" s="32" t="str">
        <f t="shared" si="46"/>
        <v>D</v>
      </c>
      <c r="AZ13" s="30">
        <f t="shared" si="201"/>
        <v>1</v>
      </c>
      <c r="BA13" s="37" t="str">
        <f t="shared" si="48"/>
        <v>1.0</v>
      </c>
      <c r="BB13" s="64">
        <v>3</v>
      </c>
      <c r="BC13" s="68">
        <v>3</v>
      </c>
      <c r="BD13" s="21">
        <v>7.2</v>
      </c>
      <c r="BE13" s="24">
        <v>7</v>
      </c>
      <c r="BF13" s="25"/>
      <c r="BG13" s="27">
        <f t="shared" si="202"/>
        <v>7.1</v>
      </c>
      <c r="BH13" s="28">
        <f t="shared" si="203"/>
        <v>7.1</v>
      </c>
      <c r="BI13" s="28" t="str">
        <f t="shared" si="49"/>
        <v>7.1</v>
      </c>
      <c r="BJ13" s="32" t="str">
        <f t="shared" si="204"/>
        <v>B</v>
      </c>
      <c r="BK13" s="30">
        <f t="shared" si="205"/>
        <v>3</v>
      </c>
      <c r="BL13" s="37" t="str">
        <f t="shared" si="52"/>
        <v>3.0</v>
      </c>
      <c r="BM13" s="64">
        <v>3</v>
      </c>
      <c r="BN13" s="68">
        <v>3</v>
      </c>
      <c r="BO13" s="21">
        <v>6.5</v>
      </c>
      <c r="BP13" s="24">
        <v>4</v>
      </c>
      <c r="BQ13" s="25"/>
      <c r="BR13" s="27">
        <f t="shared" si="4"/>
        <v>5</v>
      </c>
      <c r="BS13" s="28">
        <f t="shared" si="5"/>
        <v>5</v>
      </c>
      <c r="BT13" s="28" t="str">
        <f t="shared" si="53"/>
        <v>5.0</v>
      </c>
      <c r="BU13" s="32" t="str">
        <f t="shared" si="6"/>
        <v>D+</v>
      </c>
      <c r="BV13" s="66">
        <f t="shared" si="7"/>
        <v>1.5</v>
      </c>
      <c r="BW13" s="37" t="str">
        <f t="shared" si="54"/>
        <v>1.5</v>
      </c>
      <c r="BX13" s="64">
        <v>2</v>
      </c>
      <c r="BY13" s="75">
        <v>2</v>
      </c>
      <c r="BZ13" s="21">
        <v>6</v>
      </c>
      <c r="CA13" s="24">
        <v>6</v>
      </c>
      <c r="CB13" s="25"/>
      <c r="CC13" s="27">
        <f t="shared" si="206"/>
        <v>6</v>
      </c>
      <c r="CD13" s="28">
        <f t="shared" si="207"/>
        <v>6</v>
      </c>
      <c r="CE13" s="28" t="str">
        <f t="shared" si="55"/>
        <v>6.0</v>
      </c>
      <c r="CF13" s="32" t="str">
        <f t="shared" si="208"/>
        <v>C</v>
      </c>
      <c r="CG13" s="30">
        <f t="shared" si="209"/>
        <v>2</v>
      </c>
      <c r="CH13" s="37" t="str">
        <f t="shared" si="58"/>
        <v>2.0</v>
      </c>
      <c r="CI13" s="64">
        <v>3</v>
      </c>
      <c r="CJ13" s="68">
        <v>3</v>
      </c>
      <c r="CK13" s="85">
        <f t="shared" si="8"/>
        <v>17</v>
      </c>
      <c r="CL13" s="86">
        <f t="shared" si="59"/>
        <v>5.9882352941176471</v>
      </c>
      <c r="CM13" s="87" t="str">
        <f t="shared" si="60"/>
        <v>5.99</v>
      </c>
      <c r="CN13" s="86">
        <f t="shared" si="9"/>
        <v>2.0588235294117645</v>
      </c>
      <c r="CO13" s="87" t="str">
        <f t="shared" si="61"/>
        <v>2.06</v>
      </c>
      <c r="CP13" s="52" t="str">
        <f t="shared" si="62"/>
        <v>Lên lớp</v>
      </c>
      <c r="CQ13" s="52">
        <f t="shared" si="176"/>
        <v>17</v>
      </c>
      <c r="CR13" s="86">
        <f t="shared" si="63"/>
        <v>5.9882352941176471</v>
      </c>
      <c r="CS13" s="127" t="str">
        <f t="shared" si="64"/>
        <v>5.99</v>
      </c>
      <c r="CT13" s="86">
        <f t="shared" si="177"/>
        <v>2.0588235294117645</v>
      </c>
      <c r="CU13" s="127" t="str">
        <f t="shared" si="65"/>
        <v>2.06</v>
      </c>
      <c r="CV13" s="52" t="str">
        <f t="shared" si="66"/>
        <v>Lên lớp</v>
      </c>
      <c r="CW13" s="232">
        <v>7.4</v>
      </c>
      <c r="CX13" s="52">
        <v>6</v>
      </c>
      <c r="CY13" s="52"/>
      <c r="CZ13" s="27">
        <f t="shared" si="67"/>
        <v>6.6</v>
      </c>
      <c r="DA13" s="28">
        <f t="shared" si="68"/>
        <v>6.6</v>
      </c>
      <c r="DB13" s="29" t="str">
        <f t="shared" si="69"/>
        <v>6.6</v>
      </c>
      <c r="DC13" s="32" t="str">
        <f t="shared" si="70"/>
        <v>C+</v>
      </c>
      <c r="DD13" s="30">
        <f t="shared" si="71"/>
        <v>2.5</v>
      </c>
      <c r="DE13" s="29" t="str">
        <f t="shared" si="72"/>
        <v>2.5</v>
      </c>
      <c r="DF13" s="71"/>
      <c r="DG13" s="203"/>
      <c r="DH13" s="229">
        <v>7.4</v>
      </c>
      <c r="DI13" s="230">
        <v>4</v>
      </c>
      <c r="DJ13" s="230"/>
      <c r="DK13" s="27">
        <f t="shared" si="73"/>
        <v>5.4</v>
      </c>
      <c r="DL13" s="28">
        <f t="shared" si="74"/>
        <v>5.4</v>
      </c>
      <c r="DM13" s="30" t="str">
        <f t="shared" si="75"/>
        <v>5.4</v>
      </c>
      <c r="DN13" s="32" t="str">
        <f t="shared" si="76"/>
        <v>D+</v>
      </c>
      <c r="DO13" s="30">
        <f t="shared" si="77"/>
        <v>1.5</v>
      </c>
      <c r="DP13" s="30" t="str">
        <f t="shared" si="78"/>
        <v>1.5</v>
      </c>
      <c r="DQ13" s="71"/>
      <c r="DR13" s="203"/>
      <c r="DS13" s="204">
        <f t="shared" si="79"/>
        <v>6</v>
      </c>
      <c r="DT13" s="30" t="str">
        <f t="shared" si="80"/>
        <v>6.0</v>
      </c>
      <c r="DU13" s="32" t="str">
        <f t="shared" si="81"/>
        <v>C</v>
      </c>
      <c r="DV13" s="30">
        <f t="shared" si="82"/>
        <v>2</v>
      </c>
      <c r="DW13" s="30" t="str">
        <f t="shared" si="83"/>
        <v>2.0</v>
      </c>
      <c r="DX13" s="71">
        <v>3</v>
      </c>
      <c r="DY13" s="203">
        <v>3</v>
      </c>
      <c r="DZ13" s="232">
        <v>7.6</v>
      </c>
      <c r="EA13" s="52">
        <v>6</v>
      </c>
      <c r="EB13" s="52"/>
      <c r="EC13" s="27">
        <f t="shared" si="84"/>
        <v>6.6</v>
      </c>
      <c r="ED13" s="28">
        <f t="shared" si="85"/>
        <v>6.6</v>
      </c>
      <c r="EE13" s="29" t="str">
        <f t="shared" si="86"/>
        <v>6.6</v>
      </c>
      <c r="EF13" s="32" t="str">
        <f t="shared" si="87"/>
        <v>C+</v>
      </c>
      <c r="EG13" s="30">
        <f t="shared" si="88"/>
        <v>2.5</v>
      </c>
      <c r="EH13" s="29" t="str">
        <f t="shared" si="89"/>
        <v>2.5</v>
      </c>
      <c r="EI13" s="71">
        <v>3</v>
      </c>
      <c r="EJ13" s="203">
        <v>3</v>
      </c>
      <c r="EK13" s="232">
        <v>5.6</v>
      </c>
      <c r="EL13" s="52">
        <v>7</v>
      </c>
      <c r="EM13" s="52"/>
      <c r="EN13" s="27">
        <f t="shared" si="90"/>
        <v>6.4</v>
      </c>
      <c r="EO13" s="28">
        <f t="shared" si="91"/>
        <v>6.4</v>
      </c>
      <c r="EP13" s="29" t="str">
        <f t="shared" si="92"/>
        <v>6.4</v>
      </c>
      <c r="EQ13" s="32" t="str">
        <f t="shared" si="93"/>
        <v>C</v>
      </c>
      <c r="ER13" s="30">
        <f t="shared" si="94"/>
        <v>2</v>
      </c>
      <c r="ES13" s="29" t="str">
        <f t="shared" si="95"/>
        <v>2.0</v>
      </c>
      <c r="ET13" s="71">
        <v>3</v>
      </c>
      <c r="EU13" s="203">
        <v>3</v>
      </c>
      <c r="EV13" s="232">
        <v>7.2</v>
      </c>
      <c r="EW13" s="52">
        <v>7</v>
      </c>
      <c r="EX13" s="52"/>
      <c r="EY13" s="27">
        <f t="shared" si="96"/>
        <v>7.1</v>
      </c>
      <c r="EZ13" s="28">
        <f t="shared" si="97"/>
        <v>7.1</v>
      </c>
      <c r="FA13" s="29" t="str">
        <f t="shared" si="98"/>
        <v>7.1</v>
      </c>
      <c r="FB13" s="32" t="str">
        <f t="shared" si="99"/>
        <v>B</v>
      </c>
      <c r="FC13" s="30">
        <f t="shared" si="100"/>
        <v>3</v>
      </c>
      <c r="FD13" s="29" t="str">
        <f t="shared" si="101"/>
        <v>3.0</v>
      </c>
      <c r="FE13" s="71">
        <v>2</v>
      </c>
      <c r="FF13" s="203">
        <v>2</v>
      </c>
      <c r="FG13" s="232">
        <v>8.4</v>
      </c>
      <c r="FH13" s="52">
        <v>8</v>
      </c>
      <c r="FI13" s="52"/>
      <c r="FJ13" s="27">
        <f t="shared" si="102"/>
        <v>8.1999999999999993</v>
      </c>
      <c r="FK13" s="28">
        <f t="shared" si="103"/>
        <v>8.1999999999999993</v>
      </c>
      <c r="FL13" s="29" t="str">
        <f t="shared" si="104"/>
        <v>8.2</v>
      </c>
      <c r="FM13" s="32" t="str">
        <f t="shared" si="105"/>
        <v>B+</v>
      </c>
      <c r="FN13" s="30">
        <f t="shared" si="106"/>
        <v>3.5</v>
      </c>
      <c r="FO13" s="29" t="str">
        <f t="shared" si="107"/>
        <v>3.5</v>
      </c>
      <c r="FP13" s="71">
        <v>3</v>
      </c>
      <c r="FQ13" s="203">
        <v>3</v>
      </c>
      <c r="FR13" s="232">
        <v>8</v>
      </c>
      <c r="FS13" s="52">
        <v>9</v>
      </c>
      <c r="FT13" s="52"/>
      <c r="FU13" s="27">
        <f t="shared" si="108"/>
        <v>8.6</v>
      </c>
      <c r="FV13" s="28">
        <f t="shared" si="109"/>
        <v>8.6</v>
      </c>
      <c r="FW13" s="29" t="str">
        <f t="shared" si="110"/>
        <v>8.6</v>
      </c>
      <c r="FX13" s="32" t="str">
        <f t="shared" si="111"/>
        <v>A</v>
      </c>
      <c r="FY13" s="30">
        <f t="shared" si="112"/>
        <v>4</v>
      </c>
      <c r="FZ13" s="29" t="str">
        <f t="shared" si="113"/>
        <v>4.0</v>
      </c>
      <c r="GA13" s="71">
        <v>2</v>
      </c>
      <c r="GB13" s="203">
        <v>2</v>
      </c>
      <c r="GC13" s="232">
        <v>6</v>
      </c>
      <c r="GD13" s="52">
        <v>7</v>
      </c>
      <c r="GE13" s="52"/>
      <c r="GF13" s="27">
        <f t="shared" si="114"/>
        <v>6.6</v>
      </c>
      <c r="GG13" s="28">
        <f t="shared" si="115"/>
        <v>6.6</v>
      </c>
      <c r="GH13" s="29" t="str">
        <f t="shared" si="116"/>
        <v>6.6</v>
      </c>
      <c r="GI13" s="32" t="str">
        <f t="shared" si="117"/>
        <v>C+</v>
      </c>
      <c r="GJ13" s="30">
        <f t="shared" si="118"/>
        <v>2.5</v>
      </c>
      <c r="GK13" s="29" t="str">
        <f t="shared" si="119"/>
        <v>2.5</v>
      </c>
      <c r="GL13" s="71">
        <v>2</v>
      </c>
      <c r="GM13" s="203">
        <v>2</v>
      </c>
      <c r="GN13" s="232">
        <v>5.3</v>
      </c>
      <c r="GO13" s="52">
        <v>6</v>
      </c>
      <c r="GP13" s="52"/>
      <c r="GQ13" s="27">
        <f t="shared" si="120"/>
        <v>5.7</v>
      </c>
      <c r="GR13" s="28">
        <f t="shared" si="121"/>
        <v>5.7</v>
      </c>
      <c r="GS13" s="29" t="str">
        <f t="shared" si="122"/>
        <v>5.7</v>
      </c>
      <c r="GT13" s="32" t="str">
        <f t="shared" si="123"/>
        <v>C</v>
      </c>
      <c r="GU13" s="30">
        <f t="shared" si="124"/>
        <v>2</v>
      </c>
      <c r="GV13" s="29" t="str">
        <f t="shared" si="125"/>
        <v>2.0</v>
      </c>
      <c r="GW13" s="71">
        <v>2</v>
      </c>
      <c r="GX13" s="203">
        <v>2</v>
      </c>
      <c r="GY13" s="85">
        <f t="shared" si="126"/>
        <v>20</v>
      </c>
      <c r="GZ13" s="86">
        <f t="shared" si="127"/>
        <v>6.88</v>
      </c>
      <c r="HA13" s="124" t="str">
        <f t="shared" si="128"/>
        <v>6.88</v>
      </c>
      <c r="HB13" s="86">
        <f t="shared" si="129"/>
        <v>2.65</v>
      </c>
      <c r="HC13" s="124" t="str">
        <f t="shared" si="130"/>
        <v>2.65</v>
      </c>
      <c r="HD13" s="52" t="str">
        <f t="shared" si="131"/>
        <v>Lên lớp</v>
      </c>
      <c r="HE13" s="52">
        <f t="shared" si="132"/>
        <v>20</v>
      </c>
      <c r="HF13" s="86">
        <f t="shared" si="133"/>
        <v>6.88</v>
      </c>
      <c r="HG13" s="127" t="str">
        <f t="shared" si="134"/>
        <v>6.88</v>
      </c>
      <c r="HH13" s="86">
        <f t="shared" si="135"/>
        <v>2.65</v>
      </c>
      <c r="HI13" s="127" t="str">
        <f t="shared" si="136"/>
        <v>2.65</v>
      </c>
      <c r="HJ13" s="227">
        <f t="shared" si="137"/>
        <v>37</v>
      </c>
      <c r="HK13" s="58">
        <f t="shared" si="138"/>
        <v>37</v>
      </c>
      <c r="HL13" s="228">
        <f t="shared" si="11"/>
        <v>6.4702702702702695</v>
      </c>
      <c r="HM13" s="127" t="str">
        <f t="shared" si="139"/>
        <v>6.47</v>
      </c>
      <c r="HN13" s="228">
        <f t="shared" si="12"/>
        <v>2.3783783783783785</v>
      </c>
      <c r="HO13" s="127" t="str">
        <f t="shared" si="140"/>
        <v>2.38</v>
      </c>
      <c r="HP13" s="52" t="str">
        <f t="shared" si="141"/>
        <v>Lên lớp</v>
      </c>
      <c r="HQ13" s="58" t="s">
        <v>986</v>
      </c>
      <c r="HR13" s="21">
        <v>9.1</v>
      </c>
      <c r="HS13" s="24">
        <v>9</v>
      </c>
      <c r="HT13" s="25"/>
      <c r="HU13" s="27">
        <f t="shared" si="178"/>
        <v>9</v>
      </c>
      <c r="HV13" s="282">
        <f t="shared" si="179"/>
        <v>9</v>
      </c>
      <c r="HW13" s="26" t="str">
        <f t="shared" si="210"/>
        <v>9.0</v>
      </c>
      <c r="HX13" s="283" t="str">
        <f t="shared" si="180"/>
        <v>A</v>
      </c>
      <c r="HY13" s="281">
        <f t="shared" si="181"/>
        <v>4</v>
      </c>
      <c r="HZ13" s="44" t="str">
        <f t="shared" si="182"/>
        <v>4.0</v>
      </c>
      <c r="IA13" s="64">
        <v>3</v>
      </c>
      <c r="IB13" s="68">
        <v>3</v>
      </c>
      <c r="IC13" s="21">
        <v>9.3000000000000007</v>
      </c>
      <c r="ID13" s="24">
        <v>7</v>
      </c>
      <c r="IE13" s="25"/>
      <c r="IF13" s="27">
        <f t="shared" si="183"/>
        <v>7.9</v>
      </c>
      <c r="IG13" s="282">
        <f t="shared" si="184"/>
        <v>7.9</v>
      </c>
      <c r="IH13" s="26" t="str">
        <f t="shared" si="211"/>
        <v>7.9</v>
      </c>
      <c r="II13" s="283" t="str">
        <f t="shared" si="185"/>
        <v>B</v>
      </c>
      <c r="IJ13" s="281">
        <f t="shared" si="186"/>
        <v>3</v>
      </c>
      <c r="IK13" s="44" t="str">
        <f t="shared" si="187"/>
        <v>3.0</v>
      </c>
      <c r="IL13" s="64">
        <v>1</v>
      </c>
      <c r="IM13" s="68">
        <v>1</v>
      </c>
      <c r="IN13" s="21">
        <v>7</v>
      </c>
      <c r="IO13" s="24">
        <v>5</v>
      </c>
      <c r="IP13" s="25"/>
      <c r="IQ13" s="27">
        <f t="shared" si="188"/>
        <v>5.8</v>
      </c>
      <c r="IR13" s="28">
        <f t="shared" si="189"/>
        <v>5.8</v>
      </c>
      <c r="IS13" s="26" t="str">
        <f t="shared" si="190"/>
        <v>5.8</v>
      </c>
      <c r="IT13" s="32" t="str">
        <f t="shared" si="191"/>
        <v>C</v>
      </c>
      <c r="IU13" s="30">
        <f t="shared" si="192"/>
        <v>2</v>
      </c>
      <c r="IV13" s="37" t="str">
        <f t="shared" si="193"/>
        <v>2.0</v>
      </c>
      <c r="IW13" s="64">
        <v>2</v>
      </c>
      <c r="IX13" s="68">
        <v>2</v>
      </c>
      <c r="IY13" s="21">
        <v>5.8</v>
      </c>
      <c r="IZ13" s="24">
        <v>7</v>
      </c>
      <c r="JA13" s="25"/>
      <c r="JB13" s="19">
        <f t="shared" si="142"/>
        <v>6.5</v>
      </c>
      <c r="JC13" s="26">
        <f t="shared" si="143"/>
        <v>6.5</v>
      </c>
      <c r="JD13" s="26" t="str">
        <f t="shared" si="144"/>
        <v>6.5</v>
      </c>
      <c r="JE13" s="32" t="str">
        <f t="shared" si="145"/>
        <v>C+</v>
      </c>
      <c r="JF13" s="30">
        <f t="shared" si="146"/>
        <v>2.5</v>
      </c>
      <c r="JG13" s="37" t="str">
        <f t="shared" si="147"/>
        <v>2.5</v>
      </c>
      <c r="JH13" s="64">
        <v>2</v>
      </c>
      <c r="JI13" s="68">
        <v>2</v>
      </c>
      <c r="JJ13" s="98">
        <v>6.7</v>
      </c>
      <c r="JK13" s="99">
        <v>8</v>
      </c>
      <c r="JL13" s="187"/>
      <c r="JM13" s="19">
        <f t="shared" si="148"/>
        <v>7.5</v>
      </c>
      <c r="JN13" s="26">
        <f t="shared" si="149"/>
        <v>7.5</v>
      </c>
      <c r="JO13" s="26" t="str">
        <f t="shared" si="150"/>
        <v>7.5</v>
      </c>
      <c r="JP13" s="32" t="str">
        <f t="shared" si="151"/>
        <v>B</v>
      </c>
      <c r="JQ13" s="30">
        <f t="shared" si="152"/>
        <v>3</v>
      </c>
      <c r="JR13" s="37" t="str">
        <f t="shared" si="153"/>
        <v>3.0</v>
      </c>
      <c r="JS13" s="64">
        <v>1</v>
      </c>
      <c r="JT13" s="68">
        <v>1</v>
      </c>
      <c r="JU13" s="98">
        <v>7.7</v>
      </c>
      <c r="JV13" s="99">
        <v>7</v>
      </c>
      <c r="JW13" s="187"/>
      <c r="JX13" s="27">
        <f t="shared" si="13"/>
        <v>7.3</v>
      </c>
      <c r="JY13" s="28">
        <f t="shared" si="14"/>
        <v>7.3</v>
      </c>
      <c r="JZ13" s="26" t="str">
        <f t="shared" si="154"/>
        <v>7.3</v>
      </c>
      <c r="KA13" s="32" t="str">
        <f t="shared" si="15"/>
        <v>B</v>
      </c>
      <c r="KB13" s="30">
        <f t="shared" si="16"/>
        <v>3</v>
      </c>
      <c r="KC13" s="37" t="str">
        <f t="shared" si="17"/>
        <v>3.0</v>
      </c>
      <c r="KD13" s="64">
        <v>2</v>
      </c>
      <c r="KE13" s="68">
        <v>2</v>
      </c>
      <c r="KF13" s="98">
        <v>7.2</v>
      </c>
      <c r="KG13" s="99">
        <v>8</v>
      </c>
      <c r="KH13" s="187"/>
      <c r="KI13" s="27">
        <f t="shared" si="18"/>
        <v>7.7</v>
      </c>
      <c r="KJ13" s="28">
        <f t="shared" si="19"/>
        <v>7.7</v>
      </c>
      <c r="KK13" s="26" t="str">
        <f t="shared" si="155"/>
        <v>7.7</v>
      </c>
      <c r="KL13" s="32" t="str">
        <f t="shared" si="20"/>
        <v>B</v>
      </c>
      <c r="KM13" s="30">
        <f t="shared" si="21"/>
        <v>3</v>
      </c>
      <c r="KN13" s="37" t="str">
        <f t="shared" si="22"/>
        <v>3.0</v>
      </c>
      <c r="KO13" s="64">
        <v>2</v>
      </c>
      <c r="KP13" s="68">
        <v>2</v>
      </c>
      <c r="KQ13" s="98">
        <v>8.4</v>
      </c>
      <c r="KR13" s="99">
        <v>8</v>
      </c>
      <c r="KS13" s="187"/>
      <c r="KT13" s="19">
        <f t="shared" si="23"/>
        <v>8.1999999999999993</v>
      </c>
      <c r="KU13" s="26">
        <f t="shared" si="24"/>
        <v>8.1999999999999993</v>
      </c>
      <c r="KV13" s="26" t="str">
        <f t="shared" si="156"/>
        <v>8.2</v>
      </c>
      <c r="KW13" s="32" t="str">
        <f t="shared" si="212"/>
        <v>B+</v>
      </c>
      <c r="KX13" s="30">
        <f t="shared" si="25"/>
        <v>3.5</v>
      </c>
      <c r="KY13" s="37" t="str">
        <f t="shared" si="26"/>
        <v>3.5</v>
      </c>
      <c r="KZ13" s="64">
        <v>2</v>
      </c>
      <c r="LA13" s="68">
        <v>2</v>
      </c>
      <c r="LB13" s="21">
        <v>7.3</v>
      </c>
      <c r="LC13" s="24">
        <v>8</v>
      </c>
      <c r="LD13" s="25"/>
      <c r="LE13" s="27">
        <f t="shared" si="194"/>
        <v>7.7</v>
      </c>
      <c r="LF13" s="28">
        <f t="shared" si="157"/>
        <v>7.7</v>
      </c>
      <c r="LG13" s="28" t="str">
        <f t="shared" si="213"/>
        <v>7.7</v>
      </c>
      <c r="LH13" s="32" t="str">
        <f t="shared" si="158"/>
        <v>B</v>
      </c>
      <c r="LI13" s="30">
        <f t="shared" si="159"/>
        <v>3</v>
      </c>
      <c r="LJ13" s="37" t="str">
        <f t="shared" si="160"/>
        <v>3.0</v>
      </c>
      <c r="LK13" s="62">
        <v>3</v>
      </c>
      <c r="LL13" s="279">
        <v>3</v>
      </c>
      <c r="LM13" s="85">
        <f t="shared" si="161"/>
        <v>18</v>
      </c>
      <c r="LN13" s="86">
        <f t="shared" si="162"/>
        <v>6.083333333333333</v>
      </c>
      <c r="LO13" s="124" t="str">
        <f t="shared" si="163"/>
        <v>6.08</v>
      </c>
      <c r="LP13" s="86">
        <f t="shared" si="164"/>
        <v>2.3888888888888888</v>
      </c>
      <c r="LQ13" s="124" t="str">
        <f t="shared" si="165"/>
        <v>2.39</v>
      </c>
      <c r="LR13" s="330" t="str">
        <f t="shared" si="166"/>
        <v>Lên lớp</v>
      </c>
      <c r="LS13" s="331">
        <f t="shared" si="167"/>
        <v>18</v>
      </c>
      <c r="LT13" s="332">
        <f t="shared" si="168"/>
        <v>7.583333333333333</v>
      </c>
      <c r="LU13" s="332">
        <f t="shared" si="169"/>
        <v>3.0555555555555554</v>
      </c>
      <c r="LV13" s="334">
        <f t="shared" si="170"/>
        <v>55</v>
      </c>
      <c r="LW13" s="335">
        <f t="shared" si="171"/>
        <v>55</v>
      </c>
      <c r="LX13" s="336">
        <f t="shared" si="172"/>
        <v>6.834545454545454</v>
      </c>
      <c r="LY13" s="337">
        <f t="shared" si="173"/>
        <v>2.6</v>
      </c>
      <c r="LZ13" s="336" t="str">
        <f t="shared" si="174"/>
        <v>2.60</v>
      </c>
      <c r="MA13" s="330" t="str">
        <f t="shared" si="175"/>
        <v>Lên lớp</v>
      </c>
    </row>
    <row r="14" spans="1:339" s="233" customFormat="1" ht="18">
      <c r="A14" s="10">
        <v>13</v>
      </c>
      <c r="B14" s="76" t="s">
        <v>222</v>
      </c>
      <c r="C14" s="77" t="s">
        <v>250</v>
      </c>
      <c r="D14" s="78" t="s">
        <v>251</v>
      </c>
      <c r="E14" s="79" t="s">
        <v>252</v>
      </c>
      <c r="F14" s="50"/>
      <c r="G14" s="50" t="s">
        <v>509</v>
      </c>
      <c r="H14" s="50" t="s">
        <v>17</v>
      </c>
      <c r="I14" s="82" t="s">
        <v>598</v>
      </c>
      <c r="J14" s="82" t="s">
        <v>788</v>
      </c>
      <c r="K14" s="12">
        <v>6</v>
      </c>
      <c r="L14" s="28" t="str">
        <f t="shared" si="27"/>
        <v>6.0</v>
      </c>
      <c r="M14" s="32" t="str">
        <f t="shared" si="195"/>
        <v>C</v>
      </c>
      <c r="N14" s="39">
        <f t="shared" si="196"/>
        <v>2</v>
      </c>
      <c r="O14" s="37" t="str">
        <f t="shared" si="30"/>
        <v>2.0</v>
      </c>
      <c r="P14" s="11">
        <v>2</v>
      </c>
      <c r="Q14" s="16">
        <v>6</v>
      </c>
      <c r="R14" s="28" t="str">
        <f t="shared" si="31"/>
        <v>6.0</v>
      </c>
      <c r="S14" s="32" t="str">
        <f t="shared" si="197"/>
        <v>C</v>
      </c>
      <c r="T14" s="39">
        <f t="shared" si="198"/>
        <v>2</v>
      </c>
      <c r="U14" s="37" t="str">
        <f t="shared" si="34"/>
        <v>2.0</v>
      </c>
      <c r="V14" s="11">
        <v>3</v>
      </c>
      <c r="W14" s="21">
        <v>7.7</v>
      </c>
      <c r="X14" s="24">
        <v>7</v>
      </c>
      <c r="Y14" s="25"/>
      <c r="Z14" s="27">
        <f t="shared" si="0"/>
        <v>7.3</v>
      </c>
      <c r="AA14" s="28">
        <f t="shared" si="1"/>
        <v>7.3</v>
      </c>
      <c r="AB14" s="28" t="str">
        <f t="shared" si="35"/>
        <v>7.3</v>
      </c>
      <c r="AC14" s="32" t="str">
        <f t="shared" si="2"/>
        <v>B</v>
      </c>
      <c r="AD14" s="30">
        <f t="shared" si="3"/>
        <v>3</v>
      </c>
      <c r="AE14" s="37" t="str">
        <f t="shared" si="36"/>
        <v>3.0</v>
      </c>
      <c r="AF14" s="64">
        <v>4</v>
      </c>
      <c r="AG14" s="68">
        <v>4</v>
      </c>
      <c r="AH14" s="21">
        <v>7.7</v>
      </c>
      <c r="AI14" s="24">
        <v>8</v>
      </c>
      <c r="AJ14" s="25"/>
      <c r="AK14" s="27">
        <f t="shared" si="37"/>
        <v>7.9</v>
      </c>
      <c r="AL14" s="28">
        <f t="shared" si="38"/>
        <v>7.9</v>
      </c>
      <c r="AM14" s="28" t="str">
        <f t="shared" si="39"/>
        <v>7.9</v>
      </c>
      <c r="AN14" s="32" t="str">
        <f t="shared" si="199"/>
        <v>B</v>
      </c>
      <c r="AO14" s="30">
        <f t="shared" si="200"/>
        <v>3</v>
      </c>
      <c r="AP14" s="37" t="str">
        <f t="shared" si="42"/>
        <v>3.0</v>
      </c>
      <c r="AQ14" s="71">
        <v>2</v>
      </c>
      <c r="AR14" s="73">
        <v>2</v>
      </c>
      <c r="AS14" s="21">
        <v>5.2</v>
      </c>
      <c r="AT14" s="24">
        <v>7</v>
      </c>
      <c r="AU14" s="25"/>
      <c r="AV14" s="27">
        <f t="shared" si="43"/>
        <v>6.3</v>
      </c>
      <c r="AW14" s="28">
        <f t="shared" si="44"/>
        <v>6.3</v>
      </c>
      <c r="AX14" s="28" t="str">
        <f t="shared" si="45"/>
        <v>6.3</v>
      </c>
      <c r="AY14" s="32" t="str">
        <f t="shared" si="46"/>
        <v>C</v>
      </c>
      <c r="AZ14" s="30">
        <f t="shared" si="201"/>
        <v>2</v>
      </c>
      <c r="BA14" s="37" t="str">
        <f t="shared" si="48"/>
        <v>2.0</v>
      </c>
      <c r="BB14" s="64">
        <v>3</v>
      </c>
      <c r="BC14" s="68">
        <v>3</v>
      </c>
      <c r="BD14" s="21">
        <v>5.8</v>
      </c>
      <c r="BE14" s="24">
        <v>7</v>
      </c>
      <c r="BF14" s="25"/>
      <c r="BG14" s="27">
        <f t="shared" si="202"/>
        <v>6.5</v>
      </c>
      <c r="BH14" s="28">
        <f t="shared" si="203"/>
        <v>6.5</v>
      </c>
      <c r="BI14" s="28" t="str">
        <f t="shared" si="49"/>
        <v>6.5</v>
      </c>
      <c r="BJ14" s="32" t="str">
        <f t="shared" si="204"/>
        <v>C+</v>
      </c>
      <c r="BK14" s="30">
        <f t="shared" si="205"/>
        <v>2.5</v>
      </c>
      <c r="BL14" s="37" t="str">
        <f t="shared" si="52"/>
        <v>2.5</v>
      </c>
      <c r="BM14" s="64">
        <v>3</v>
      </c>
      <c r="BN14" s="68">
        <v>3</v>
      </c>
      <c r="BO14" s="21">
        <v>6.3</v>
      </c>
      <c r="BP14" s="24">
        <v>5</v>
      </c>
      <c r="BQ14" s="25"/>
      <c r="BR14" s="27">
        <f t="shared" si="4"/>
        <v>5.5</v>
      </c>
      <c r="BS14" s="28">
        <f t="shared" si="5"/>
        <v>5.5</v>
      </c>
      <c r="BT14" s="28" t="str">
        <f t="shared" si="53"/>
        <v>5.5</v>
      </c>
      <c r="BU14" s="32" t="str">
        <f t="shared" si="6"/>
        <v>C</v>
      </c>
      <c r="BV14" s="66">
        <f t="shared" si="7"/>
        <v>2</v>
      </c>
      <c r="BW14" s="37" t="str">
        <f t="shared" si="54"/>
        <v>2.0</v>
      </c>
      <c r="BX14" s="64">
        <v>2</v>
      </c>
      <c r="BY14" s="75">
        <v>2</v>
      </c>
      <c r="BZ14" s="21">
        <v>7.2</v>
      </c>
      <c r="CA14" s="24">
        <v>5</v>
      </c>
      <c r="CB14" s="25"/>
      <c r="CC14" s="27">
        <f t="shared" si="206"/>
        <v>5.9</v>
      </c>
      <c r="CD14" s="28">
        <f t="shared" si="207"/>
        <v>5.9</v>
      </c>
      <c r="CE14" s="28" t="str">
        <f t="shared" si="55"/>
        <v>5.9</v>
      </c>
      <c r="CF14" s="32" t="str">
        <f t="shared" si="208"/>
        <v>C</v>
      </c>
      <c r="CG14" s="30">
        <f t="shared" si="209"/>
        <v>2</v>
      </c>
      <c r="CH14" s="37" t="str">
        <f t="shared" si="58"/>
        <v>2.0</v>
      </c>
      <c r="CI14" s="64">
        <v>3</v>
      </c>
      <c r="CJ14" s="68">
        <v>3</v>
      </c>
      <c r="CK14" s="85">
        <f t="shared" si="8"/>
        <v>17</v>
      </c>
      <c r="CL14" s="86">
        <f t="shared" si="59"/>
        <v>6.5941176470588241</v>
      </c>
      <c r="CM14" s="87" t="str">
        <f t="shared" si="60"/>
        <v>6.59</v>
      </c>
      <c r="CN14" s="86">
        <f t="shared" si="9"/>
        <v>2.4411764705882355</v>
      </c>
      <c r="CO14" s="87" t="str">
        <f t="shared" si="61"/>
        <v>2.44</v>
      </c>
      <c r="CP14" s="52" t="str">
        <f t="shared" si="62"/>
        <v>Lên lớp</v>
      </c>
      <c r="CQ14" s="52">
        <f t="shared" si="176"/>
        <v>17</v>
      </c>
      <c r="CR14" s="86">
        <f t="shared" si="63"/>
        <v>6.5941176470588241</v>
      </c>
      <c r="CS14" s="127" t="str">
        <f t="shared" si="64"/>
        <v>6.59</v>
      </c>
      <c r="CT14" s="86">
        <f t="shared" si="177"/>
        <v>2.4411764705882355</v>
      </c>
      <c r="CU14" s="127" t="str">
        <f t="shared" si="65"/>
        <v>2.44</v>
      </c>
      <c r="CV14" s="52" t="str">
        <f t="shared" si="66"/>
        <v>Lên lớp</v>
      </c>
      <c r="CW14" s="232">
        <v>6.2</v>
      </c>
      <c r="CX14" s="52">
        <v>8</v>
      </c>
      <c r="CY14" s="52"/>
      <c r="CZ14" s="27">
        <f t="shared" si="67"/>
        <v>7.3</v>
      </c>
      <c r="DA14" s="28">
        <f t="shared" si="68"/>
        <v>7.3</v>
      </c>
      <c r="DB14" s="29" t="str">
        <f t="shared" si="69"/>
        <v>7.3</v>
      </c>
      <c r="DC14" s="32" t="str">
        <f t="shared" si="70"/>
        <v>B</v>
      </c>
      <c r="DD14" s="30">
        <f t="shared" si="71"/>
        <v>3</v>
      </c>
      <c r="DE14" s="29" t="str">
        <f t="shared" si="72"/>
        <v>3.0</v>
      </c>
      <c r="DF14" s="71"/>
      <c r="DG14" s="203"/>
      <c r="DH14" s="229">
        <v>5.8</v>
      </c>
      <c r="DI14" s="230">
        <v>6</v>
      </c>
      <c r="DJ14" s="230"/>
      <c r="DK14" s="27">
        <f t="shared" si="73"/>
        <v>5.9</v>
      </c>
      <c r="DL14" s="28">
        <f t="shared" si="74"/>
        <v>5.9</v>
      </c>
      <c r="DM14" s="30" t="str">
        <f t="shared" si="75"/>
        <v>5.9</v>
      </c>
      <c r="DN14" s="32" t="str">
        <f t="shared" si="76"/>
        <v>C</v>
      </c>
      <c r="DO14" s="30">
        <f t="shared" si="77"/>
        <v>2</v>
      </c>
      <c r="DP14" s="30" t="str">
        <f t="shared" si="78"/>
        <v>2.0</v>
      </c>
      <c r="DQ14" s="71"/>
      <c r="DR14" s="203"/>
      <c r="DS14" s="204">
        <f t="shared" si="79"/>
        <v>6.6</v>
      </c>
      <c r="DT14" s="30" t="str">
        <f t="shared" si="80"/>
        <v>6.6</v>
      </c>
      <c r="DU14" s="32" t="str">
        <f t="shared" si="81"/>
        <v>C+</v>
      </c>
      <c r="DV14" s="30">
        <f t="shared" si="82"/>
        <v>2.5</v>
      </c>
      <c r="DW14" s="30" t="str">
        <f t="shared" si="83"/>
        <v>2.5</v>
      </c>
      <c r="DX14" s="71">
        <v>3</v>
      </c>
      <c r="DY14" s="203">
        <v>3</v>
      </c>
      <c r="DZ14" s="232">
        <v>5.6</v>
      </c>
      <c r="EA14" s="52">
        <v>5</v>
      </c>
      <c r="EB14" s="52"/>
      <c r="EC14" s="27">
        <f t="shared" si="84"/>
        <v>5.2</v>
      </c>
      <c r="ED14" s="28">
        <f t="shared" si="85"/>
        <v>5.2</v>
      </c>
      <c r="EE14" s="29" t="str">
        <f t="shared" si="86"/>
        <v>5.2</v>
      </c>
      <c r="EF14" s="32" t="str">
        <f t="shared" si="87"/>
        <v>D+</v>
      </c>
      <c r="EG14" s="30">
        <f t="shared" si="88"/>
        <v>1.5</v>
      </c>
      <c r="EH14" s="29" t="str">
        <f t="shared" si="89"/>
        <v>1.5</v>
      </c>
      <c r="EI14" s="71">
        <v>3</v>
      </c>
      <c r="EJ14" s="203">
        <v>3</v>
      </c>
      <c r="EK14" s="232">
        <v>5.3</v>
      </c>
      <c r="EL14" s="52">
        <v>2</v>
      </c>
      <c r="EM14" s="52">
        <v>7</v>
      </c>
      <c r="EN14" s="27">
        <f t="shared" si="90"/>
        <v>3.3</v>
      </c>
      <c r="EO14" s="28">
        <f t="shared" si="91"/>
        <v>6.3</v>
      </c>
      <c r="EP14" s="29" t="str">
        <f t="shared" si="92"/>
        <v>6.3</v>
      </c>
      <c r="EQ14" s="32" t="str">
        <f t="shared" si="93"/>
        <v>C</v>
      </c>
      <c r="ER14" s="30">
        <f t="shared" si="94"/>
        <v>2</v>
      </c>
      <c r="ES14" s="29" t="str">
        <f t="shared" si="95"/>
        <v>2.0</v>
      </c>
      <c r="ET14" s="71">
        <v>3</v>
      </c>
      <c r="EU14" s="203">
        <v>3</v>
      </c>
      <c r="EV14" s="232">
        <v>5.4</v>
      </c>
      <c r="EW14" s="52">
        <v>6</v>
      </c>
      <c r="EX14" s="52"/>
      <c r="EY14" s="27">
        <f t="shared" si="96"/>
        <v>5.8</v>
      </c>
      <c r="EZ14" s="28">
        <f t="shared" si="97"/>
        <v>5.8</v>
      </c>
      <c r="FA14" s="29" t="str">
        <f t="shared" si="98"/>
        <v>5.8</v>
      </c>
      <c r="FB14" s="32" t="str">
        <f t="shared" si="99"/>
        <v>C</v>
      </c>
      <c r="FC14" s="30">
        <f t="shared" si="100"/>
        <v>2</v>
      </c>
      <c r="FD14" s="29" t="str">
        <f t="shared" si="101"/>
        <v>2.0</v>
      </c>
      <c r="FE14" s="71">
        <v>2</v>
      </c>
      <c r="FF14" s="203">
        <v>2</v>
      </c>
      <c r="FG14" s="232">
        <v>6</v>
      </c>
      <c r="FH14" s="52">
        <v>7</v>
      </c>
      <c r="FI14" s="52"/>
      <c r="FJ14" s="27">
        <f t="shared" si="102"/>
        <v>6.6</v>
      </c>
      <c r="FK14" s="28">
        <f t="shared" si="103"/>
        <v>6.6</v>
      </c>
      <c r="FL14" s="29" t="str">
        <f t="shared" si="104"/>
        <v>6.6</v>
      </c>
      <c r="FM14" s="32" t="str">
        <f t="shared" si="105"/>
        <v>C+</v>
      </c>
      <c r="FN14" s="30">
        <f t="shared" si="106"/>
        <v>2.5</v>
      </c>
      <c r="FO14" s="29" t="str">
        <f t="shared" si="107"/>
        <v>2.5</v>
      </c>
      <c r="FP14" s="71">
        <v>3</v>
      </c>
      <c r="FQ14" s="203">
        <v>3</v>
      </c>
      <c r="FR14" s="232">
        <v>7.3</v>
      </c>
      <c r="FS14" s="52">
        <v>8</v>
      </c>
      <c r="FT14" s="52"/>
      <c r="FU14" s="27">
        <f t="shared" si="108"/>
        <v>7.7</v>
      </c>
      <c r="FV14" s="28">
        <f t="shared" si="109"/>
        <v>7.7</v>
      </c>
      <c r="FW14" s="29" t="str">
        <f t="shared" si="110"/>
        <v>7.7</v>
      </c>
      <c r="FX14" s="32" t="str">
        <f t="shared" si="111"/>
        <v>B</v>
      </c>
      <c r="FY14" s="30">
        <f t="shared" si="112"/>
        <v>3</v>
      </c>
      <c r="FZ14" s="29" t="str">
        <f t="shared" si="113"/>
        <v>3.0</v>
      </c>
      <c r="GA14" s="71">
        <v>2</v>
      </c>
      <c r="GB14" s="203">
        <v>2</v>
      </c>
      <c r="GC14" s="232">
        <v>6.7</v>
      </c>
      <c r="GD14" s="52">
        <v>4</v>
      </c>
      <c r="GE14" s="52"/>
      <c r="GF14" s="27">
        <f t="shared" si="114"/>
        <v>5.0999999999999996</v>
      </c>
      <c r="GG14" s="28">
        <f t="shared" si="115"/>
        <v>5.0999999999999996</v>
      </c>
      <c r="GH14" s="29" t="str">
        <f t="shared" si="116"/>
        <v>5.1</v>
      </c>
      <c r="GI14" s="32" t="str">
        <f t="shared" si="117"/>
        <v>D+</v>
      </c>
      <c r="GJ14" s="30">
        <f t="shared" si="118"/>
        <v>1.5</v>
      </c>
      <c r="GK14" s="29" t="str">
        <f t="shared" si="119"/>
        <v>1.5</v>
      </c>
      <c r="GL14" s="71">
        <v>2</v>
      </c>
      <c r="GM14" s="203">
        <v>2</v>
      </c>
      <c r="GN14" s="232">
        <v>5</v>
      </c>
      <c r="GO14" s="52">
        <v>8</v>
      </c>
      <c r="GP14" s="52"/>
      <c r="GQ14" s="27">
        <f t="shared" si="120"/>
        <v>6.8</v>
      </c>
      <c r="GR14" s="28">
        <f t="shared" si="121"/>
        <v>6.8</v>
      </c>
      <c r="GS14" s="29" t="str">
        <f t="shared" si="122"/>
        <v>6.8</v>
      </c>
      <c r="GT14" s="32" t="str">
        <f t="shared" si="123"/>
        <v>C+</v>
      </c>
      <c r="GU14" s="30">
        <f t="shared" si="124"/>
        <v>2.5</v>
      </c>
      <c r="GV14" s="29" t="str">
        <f t="shared" si="125"/>
        <v>2.5</v>
      </c>
      <c r="GW14" s="71">
        <v>2</v>
      </c>
      <c r="GX14" s="203">
        <v>2</v>
      </c>
      <c r="GY14" s="85">
        <f t="shared" si="126"/>
        <v>20</v>
      </c>
      <c r="GZ14" s="86">
        <f t="shared" si="127"/>
        <v>6.2450000000000001</v>
      </c>
      <c r="HA14" s="124" t="str">
        <f t="shared" si="128"/>
        <v>6.25</v>
      </c>
      <c r="HB14" s="86">
        <f t="shared" si="129"/>
        <v>2.1749999999999998</v>
      </c>
      <c r="HC14" s="124" t="str">
        <f t="shared" si="130"/>
        <v>2.18</v>
      </c>
      <c r="HD14" s="52" t="str">
        <f t="shared" si="131"/>
        <v>Lên lớp</v>
      </c>
      <c r="HE14" s="52">
        <f t="shared" si="132"/>
        <v>20</v>
      </c>
      <c r="HF14" s="86">
        <f t="shared" si="133"/>
        <v>6.2450000000000001</v>
      </c>
      <c r="HG14" s="127" t="str">
        <f t="shared" si="134"/>
        <v>6.25</v>
      </c>
      <c r="HH14" s="86">
        <f t="shared" si="135"/>
        <v>2.1749999999999998</v>
      </c>
      <c r="HI14" s="127" t="str">
        <f t="shared" si="136"/>
        <v>2.18</v>
      </c>
      <c r="HJ14" s="227">
        <f t="shared" si="137"/>
        <v>37</v>
      </c>
      <c r="HK14" s="58">
        <f t="shared" si="138"/>
        <v>37</v>
      </c>
      <c r="HL14" s="228">
        <f t="shared" si="11"/>
        <v>6.4054054054054053</v>
      </c>
      <c r="HM14" s="127" t="str">
        <f t="shared" si="139"/>
        <v>6.41</v>
      </c>
      <c r="HN14" s="228">
        <f t="shared" si="12"/>
        <v>2.2972972972972974</v>
      </c>
      <c r="HO14" s="127" t="str">
        <f t="shared" si="140"/>
        <v>2.30</v>
      </c>
      <c r="HP14" s="52" t="str">
        <f t="shared" si="141"/>
        <v>Lên lớp</v>
      </c>
      <c r="HQ14" s="58" t="s">
        <v>986</v>
      </c>
      <c r="HR14" s="21">
        <v>9</v>
      </c>
      <c r="HS14" s="24">
        <v>6</v>
      </c>
      <c r="HT14" s="25"/>
      <c r="HU14" s="27">
        <f t="shared" si="178"/>
        <v>7.2</v>
      </c>
      <c r="HV14" s="282">
        <f t="shared" si="179"/>
        <v>7.2</v>
      </c>
      <c r="HW14" s="28" t="str">
        <f t="shared" si="210"/>
        <v>7.2</v>
      </c>
      <c r="HX14" s="283" t="str">
        <f t="shared" si="180"/>
        <v>B</v>
      </c>
      <c r="HY14" s="281">
        <f t="shared" si="181"/>
        <v>3</v>
      </c>
      <c r="HZ14" s="44" t="str">
        <f t="shared" si="182"/>
        <v>3.0</v>
      </c>
      <c r="IA14" s="64">
        <v>3</v>
      </c>
      <c r="IB14" s="68">
        <v>3</v>
      </c>
      <c r="IC14" s="21">
        <v>7.7</v>
      </c>
      <c r="ID14" s="24">
        <v>7</v>
      </c>
      <c r="IE14" s="25"/>
      <c r="IF14" s="27">
        <f t="shared" si="183"/>
        <v>7.3</v>
      </c>
      <c r="IG14" s="282">
        <f t="shared" si="184"/>
        <v>7.3</v>
      </c>
      <c r="IH14" s="26" t="str">
        <f t="shared" si="211"/>
        <v>7.3</v>
      </c>
      <c r="II14" s="283" t="str">
        <f t="shared" si="185"/>
        <v>B</v>
      </c>
      <c r="IJ14" s="281">
        <f t="shared" si="186"/>
        <v>3</v>
      </c>
      <c r="IK14" s="44" t="str">
        <f t="shared" si="187"/>
        <v>3.0</v>
      </c>
      <c r="IL14" s="64">
        <v>1</v>
      </c>
      <c r="IM14" s="68">
        <v>1</v>
      </c>
      <c r="IN14" s="21">
        <v>6.3</v>
      </c>
      <c r="IO14" s="24">
        <v>5</v>
      </c>
      <c r="IP14" s="25"/>
      <c r="IQ14" s="27">
        <f t="shared" si="188"/>
        <v>5.5</v>
      </c>
      <c r="IR14" s="28">
        <f t="shared" si="189"/>
        <v>5.5</v>
      </c>
      <c r="IS14" s="26" t="str">
        <f t="shared" si="190"/>
        <v>5.5</v>
      </c>
      <c r="IT14" s="32" t="str">
        <f t="shared" si="191"/>
        <v>C</v>
      </c>
      <c r="IU14" s="30">
        <f t="shared" si="192"/>
        <v>2</v>
      </c>
      <c r="IV14" s="37" t="str">
        <f t="shared" si="193"/>
        <v>2.0</v>
      </c>
      <c r="IW14" s="64">
        <v>2</v>
      </c>
      <c r="IX14" s="68">
        <v>2</v>
      </c>
      <c r="IY14" s="21">
        <v>5.8</v>
      </c>
      <c r="IZ14" s="24">
        <v>8</v>
      </c>
      <c r="JA14" s="25"/>
      <c r="JB14" s="19">
        <f t="shared" si="142"/>
        <v>7.1</v>
      </c>
      <c r="JC14" s="26">
        <f t="shared" si="143"/>
        <v>7.1</v>
      </c>
      <c r="JD14" s="26" t="str">
        <f t="shared" si="144"/>
        <v>7.1</v>
      </c>
      <c r="JE14" s="32" t="str">
        <f t="shared" si="145"/>
        <v>B</v>
      </c>
      <c r="JF14" s="30">
        <f t="shared" si="146"/>
        <v>3</v>
      </c>
      <c r="JG14" s="37" t="str">
        <f t="shared" si="147"/>
        <v>3.0</v>
      </c>
      <c r="JH14" s="64">
        <v>2</v>
      </c>
      <c r="JI14" s="68">
        <v>2</v>
      </c>
      <c r="JJ14" s="98">
        <v>7.9</v>
      </c>
      <c r="JK14" s="99">
        <v>8</v>
      </c>
      <c r="JL14" s="187"/>
      <c r="JM14" s="19">
        <f t="shared" si="148"/>
        <v>8</v>
      </c>
      <c r="JN14" s="26">
        <f t="shared" si="149"/>
        <v>8</v>
      </c>
      <c r="JO14" s="26" t="str">
        <f t="shared" si="150"/>
        <v>8.0</v>
      </c>
      <c r="JP14" s="32" t="str">
        <f t="shared" si="151"/>
        <v>B+</v>
      </c>
      <c r="JQ14" s="30">
        <f t="shared" si="152"/>
        <v>3.5</v>
      </c>
      <c r="JR14" s="37" t="str">
        <f t="shared" si="153"/>
        <v>3.5</v>
      </c>
      <c r="JS14" s="64">
        <v>1</v>
      </c>
      <c r="JT14" s="68">
        <v>1</v>
      </c>
      <c r="JU14" s="98">
        <v>5.3</v>
      </c>
      <c r="JV14" s="99">
        <v>7</v>
      </c>
      <c r="JW14" s="187"/>
      <c r="JX14" s="27">
        <f t="shared" si="13"/>
        <v>6.3</v>
      </c>
      <c r="JY14" s="28">
        <f t="shared" si="14"/>
        <v>6.3</v>
      </c>
      <c r="JZ14" s="28" t="str">
        <f t="shared" si="154"/>
        <v>6.3</v>
      </c>
      <c r="KA14" s="32" t="str">
        <f t="shared" si="15"/>
        <v>C</v>
      </c>
      <c r="KB14" s="30">
        <f t="shared" si="16"/>
        <v>2</v>
      </c>
      <c r="KC14" s="37" t="str">
        <f t="shared" si="17"/>
        <v>2.0</v>
      </c>
      <c r="KD14" s="64">
        <v>2</v>
      </c>
      <c r="KE14" s="68">
        <v>2</v>
      </c>
      <c r="KF14" s="98">
        <v>7</v>
      </c>
      <c r="KG14" s="99">
        <v>7</v>
      </c>
      <c r="KH14" s="187"/>
      <c r="KI14" s="27">
        <f t="shared" si="18"/>
        <v>7</v>
      </c>
      <c r="KJ14" s="28">
        <f t="shared" si="19"/>
        <v>7</v>
      </c>
      <c r="KK14" s="26" t="str">
        <f t="shared" si="155"/>
        <v>7.0</v>
      </c>
      <c r="KL14" s="32" t="str">
        <f t="shared" si="20"/>
        <v>B</v>
      </c>
      <c r="KM14" s="30">
        <f t="shared" si="21"/>
        <v>3</v>
      </c>
      <c r="KN14" s="37" t="str">
        <f t="shared" si="22"/>
        <v>3.0</v>
      </c>
      <c r="KO14" s="64">
        <v>2</v>
      </c>
      <c r="KP14" s="68">
        <v>2</v>
      </c>
      <c r="KQ14" s="98">
        <v>8.6</v>
      </c>
      <c r="KR14" s="99">
        <v>7</v>
      </c>
      <c r="KS14" s="187"/>
      <c r="KT14" s="27">
        <f t="shared" si="23"/>
        <v>7.6</v>
      </c>
      <c r="KU14" s="28">
        <f t="shared" si="24"/>
        <v>7.6</v>
      </c>
      <c r="KV14" s="26" t="str">
        <f t="shared" si="156"/>
        <v>7.6</v>
      </c>
      <c r="KW14" s="32" t="str">
        <f t="shared" si="212"/>
        <v>B</v>
      </c>
      <c r="KX14" s="30">
        <f t="shared" si="25"/>
        <v>3</v>
      </c>
      <c r="KY14" s="37" t="str">
        <f t="shared" si="26"/>
        <v>3.0</v>
      </c>
      <c r="KZ14" s="64">
        <v>2</v>
      </c>
      <c r="LA14" s="68">
        <v>2</v>
      </c>
      <c r="LB14" s="21">
        <v>7.6</v>
      </c>
      <c r="LC14" s="24">
        <v>5</v>
      </c>
      <c r="LD14" s="25"/>
      <c r="LE14" s="19">
        <f t="shared" si="194"/>
        <v>6</v>
      </c>
      <c r="LF14" s="26">
        <f t="shared" si="157"/>
        <v>6</v>
      </c>
      <c r="LG14" s="26" t="str">
        <f t="shared" si="213"/>
        <v>6.0</v>
      </c>
      <c r="LH14" s="32" t="str">
        <f t="shared" si="158"/>
        <v>C</v>
      </c>
      <c r="LI14" s="30">
        <f t="shared" si="159"/>
        <v>2</v>
      </c>
      <c r="LJ14" s="37" t="str">
        <f t="shared" si="160"/>
        <v>2.0</v>
      </c>
      <c r="LK14" s="62">
        <v>3</v>
      </c>
      <c r="LL14" s="279">
        <v>3</v>
      </c>
      <c r="LM14" s="85">
        <f t="shared" si="161"/>
        <v>18</v>
      </c>
      <c r="LN14" s="86">
        <f t="shared" si="162"/>
        <v>5.572222222222222</v>
      </c>
      <c r="LO14" s="124" t="str">
        <f t="shared" si="163"/>
        <v>5.57</v>
      </c>
      <c r="LP14" s="86">
        <f t="shared" si="164"/>
        <v>2.1388888888888888</v>
      </c>
      <c r="LQ14" s="124" t="str">
        <f t="shared" si="165"/>
        <v>2.14</v>
      </c>
      <c r="LR14" s="330" t="str">
        <f t="shared" si="166"/>
        <v>Lên lớp</v>
      </c>
      <c r="LS14" s="331">
        <f t="shared" si="167"/>
        <v>18</v>
      </c>
      <c r="LT14" s="332">
        <f t="shared" si="168"/>
        <v>6.7722222222222221</v>
      </c>
      <c r="LU14" s="332">
        <f t="shared" si="169"/>
        <v>2.6388888888888888</v>
      </c>
      <c r="LV14" s="334">
        <f t="shared" si="170"/>
        <v>55</v>
      </c>
      <c r="LW14" s="335">
        <f t="shared" si="171"/>
        <v>55</v>
      </c>
      <c r="LX14" s="336">
        <f t="shared" si="172"/>
        <v>6.5254545454545454</v>
      </c>
      <c r="LY14" s="337">
        <f t="shared" si="173"/>
        <v>2.4090909090909092</v>
      </c>
      <c r="LZ14" s="336" t="str">
        <f t="shared" si="174"/>
        <v>2.41</v>
      </c>
      <c r="MA14" s="330" t="str">
        <f t="shared" si="175"/>
        <v>Lên lớp</v>
      </c>
    </row>
    <row r="15" spans="1:339" s="233" customFormat="1" ht="18">
      <c r="A15" s="10">
        <v>14</v>
      </c>
      <c r="B15" s="76" t="s">
        <v>222</v>
      </c>
      <c r="C15" s="77" t="s">
        <v>253</v>
      </c>
      <c r="D15" s="78" t="s">
        <v>254</v>
      </c>
      <c r="E15" s="79" t="s">
        <v>255</v>
      </c>
      <c r="F15" s="50"/>
      <c r="G15" s="50" t="s">
        <v>564</v>
      </c>
      <c r="H15" s="50" t="s">
        <v>17</v>
      </c>
      <c r="I15" s="82" t="s">
        <v>599</v>
      </c>
      <c r="J15" s="82" t="s">
        <v>789</v>
      </c>
      <c r="K15" s="12">
        <v>6.5</v>
      </c>
      <c r="L15" s="28" t="str">
        <f t="shared" si="27"/>
        <v>6.5</v>
      </c>
      <c r="M15" s="32" t="str">
        <f t="shared" si="195"/>
        <v>C+</v>
      </c>
      <c r="N15" s="39">
        <f t="shared" si="196"/>
        <v>2.5</v>
      </c>
      <c r="O15" s="37" t="str">
        <f t="shared" si="30"/>
        <v>2.5</v>
      </c>
      <c r="P15" s="11">
        <v>2</v>
      </c>
      <c r="Q15" s="16">
        <v>6</v>
      </c>
      <c r="R15" s="28" t="str">
        <f t="shared" si="31"/>
        <v>6.0</v>
      </c>
      <c r="S15" s="32" t="str">
        <f t="shared" si="197"/>
        <v>C</v>
      </c>
      <c r="T15" s="39">
        <f t="shared" si="198"/>
        <v>2</v>
      </c>
      <c r="U15" s="37" t="str">
        <f t="shared" si="34"/>
        <v>2.0</v>
      </c>
      <c r="V15" s="11">
        <v>3</v>
      </c>
      <c r="W15" s="21">
        <v>7</v>
      </c>
      <c r="X15" s="24">
        <v>6</v>
      </c>
      <c r="Y15" s="25"/>
      <c r="Z15" s="27">
        <f t="shared" si="0"/>
        <v>6.4</v>
      </c>
      <c r="AA15" s="28">
        <f t="shared" si="1"/>
        <v>6.4</v>
      </c>
      <c r="AB15" s="28" t="str">
        <f t="shared" si="35"/>
        <v>6.4</v>
      </c>
      <c r="AC15" s="32" t="str">
        <f t="shared" si="2"/>
        <v>C</v>
      </c>
      <c r="AD15" s="30">
        <f t="shared" si="3"/>
        <v>2</v>
      </c>
      <c r="AE15" s="37" t="str">
        <f t="shared" si="36"/>
        <v>2.0</v>
      </c>
      <c r="AF15" s="64">
        <v>4</v>
      </c>
      <c r="AG15" s="68">
        <v>4</v>
      </c>
      <c r="AH15" s="21">
        <v>7.7</v>
      </c>
      <c r="AI15" s="24">
        <v>9</v>
      </c>
      <c r="AJ15" s="25"/>
      <c r="AK15" s="27">
        <f t="shared" si="37"/>
        <v>8.5</v>
      </c>
      <c r="AL15" s="28">
        <f t="shared" si="38"/>
        <v>8.5</v>
      </c>
      <c r="AM15" s="28" t="str">
        <f t="shared" si="39"/>
        <v>8.5</v>
      </c>
      <c r="AN15" s="32" t="str">
        <f t="shared" si="199"/>
        <v>A</v>
      </c>
      <c r="AO15" s="30">
        <f t="shared" si="200"/>
        <v>4</v>
      </c>
      <c r="AP15" s="37" t="str">
        <f t="shared" si="42"/>
        <v>4.0</v>
      </c>
      <c r="AQ15" s="71">
        <v>2</v>
      </c>
      <c r="AR15" s="73">
        <v>2</v>
      </c>
      <c r="AS15" s="21">
        <v>6.2</v>
      </c>
      <c r="AT15" s="24">
        <v>4</v>
      </c>
      <c r="AU15" s="25"/>
      <c r="AV15" s="27">
        <f t="shared" si="43"/>
        <v>4.9000000000000004</v>
      </c>
      <c r="AW15" s="28">
        <f t="shared" si="44"/>
        <v>4.9000000000000004</v>
      </c>
      <c r="AX15" s="28" t="str">
        <f t="shared" si="45"/>
        <v>4.9</v>
      </c>
      <c r="AY15" s="32" t="str">
        <f t="shared" si="46"/>
        <v>D</v>
      </c>
      <c r="AZ15" s="30">
        <f t="shared" si="201"/>
        <v>1</v>
      </c>
      <c r="BA15" s="37" t="str">
        <f t="shared" si="48"/>
        <v>1.0</v>
      </c>
      <c r="BB15" s="64">
        <v>3</v>
      </c>
      <c r="BC15" s="68">
        <v>3</v>
      </c>
      <c r="BD15" s="21">
        <v>7.4</v>
      </c>
      <c r="BE15" s="24">
        <v>7</v>
      </c>
      <c r="BF15" s="25"/>
      <c r="BG15" s="27">
        <f t="shared" si="202"/>
        <v>7.2</v>
      </c>
      <c r="BH15" s="28">
        <f t="shared" si="203"/>
        <v>7.2</v>
      </c>
      <c r="BI15" s="28" t="str">
        <f t="shared" si="49"/>
        <v>7.2</v>
      </c>
      <c r="BJ15" s="32" t="str">
        <f t="shared" si="204"/>
        <v>B</v>
      </c>
      <c r="BK15" s="30">
        <f t="shared" si="205"/>
        <v>3</v>
      </c>
      <c r="BL15" s="37" t="str">
        <f t="shared" si="52"/>
        <v>3.0</v>
      </c>
      <c r="BM15" s="64">
        <v>3</v>
      </c>
      <c r="BN15" s="68">
        <v>3</v>
      </c>
      <c r="BO15" s="21">
        <v>6.4</v>
      </c>
      <c r="BP15" s="24">
        <v>5</v>
      </c>
      <c r="BQ15" s="25"/>
      <c r="BR15" s="27">
        <f t="shared" si="4"/>
        <v>5.6</v>
      </c>
      <c r="BS15" s="28">
        <f t="shared" si="5"/>
        <v>5.6</v>
      </c>
      <c r="BT15" s="28" t="str">
        <f t="shared" si="53"/>
        <v>5.6</v>
      </c>
      <c r="BU15" s="32" t="str">
        <f t="shared" si="6"/>
        <v>C</v>
      </c>
      <c r="BV15" s="66">
        <f t="shared" si="7"/>
        <v>2</v>
      </c>
      <c r="BW15" s="37" t="str">
        <f t="shared" si="54"/>
        <v>2.0</v>
      </c>
      <c r="BX15" s="64">
        <v>2</v>
      </c>
      <c r="BY15" s="75">
        <v>2</v>
      </c>
      <c r="BZ15" s="21">
        <v>7</v>
      </c>
      <c r="CA15" s="24">
        <v>4</v>
      </c>
      <c r="CB15" s="25"/>
      <c r="CC15" s="27">
        <f t="shared" si="206"/>
        <v>5.2</v>
      </c>
      <c r="CD15" s="28">
        <f t="shared" si="207"/>
        <v>5.2</v>
      </c>
      <c r="CE15" s="28" t="str">
        <f t="shared" si="55"/>
        <v>5.2</v>
      </c>
      <c r="CF15" s="32" t="str">
        <f t="shared" si="208"/>
        <v>D+</v>
      </c>
      <c r="CG15" s="30">
        <f t="shared" si="209"/>
        <v>1.5</v>
      </c>
      <c r="CH15" s="37" t="str">
        <f t="shared" si="58"/>
        <v>1.5</v>
      </c>
      <c r="CI15" s="64">
        <v>3</v>
      </c>
      <c r="CJ15" s="68">
        <v>3</v>
      </c>
      <c r="CK15" s="85">
        <f t="shared" si="8"/>
        <v>17</v>
      </c>
      <c r="CL15" s="86">
        <f t="shared" si="59"/>
        <v>6.2176470588235304</v>
      </c>
      <c r="CM15" s="87" t="str">
        <f t="shared" si="60"/>
        <v>6.22</v>
      </c>
      <c r="CN15" s="86">
        <f t="shared" si="9"/>
        <v>2.1470588235294117</v>
      </c>
      <c r="CO15" s="87" t="str">
        <f t="shared" si="61"/>
        <v>2.15</v>
      </c>
      <c r="CP15" s="52" t="str">
        <f t="shared" si="62"/>
        <v>Lên lớp</v>
      </c>
      <c r="CQ15" s="52">
        <f t="shared" si="176"/>
        <v>17</v>
      </c>
      <c r="CR15" s="86">
        <f t="shared" si="63"/>
        <v>6.2176470588235304</v>
      </c>
      <c r="CS15" s="127" t="str">
        <f t="shared" si="64"/>
        <v>6.22</v>
      </c>
      <c r="CT15" s="86">
        <f t="shared" si="177"/>
        <v>2.1470588235294117</v>
      </c>
      <c r="CU15" s="127" t="str">
        <f t="shared" si="65"/>
        <v>2.15</v>
      </c>
      <c r="CV15" s="52" t="str">
        <f t="shared" si="66"/>
        <v>Lên lớp</v>
      </c>
      <c r="CW15" s="232">
        <v>7.4</v>
      </c>
      <c r="CX15" s="52">
        <v>7</v>
      </c>
      <c r="CY15" s="52"/>
      <c r="CZ15" s="27">
        <f t="shared" si="67"/>
        <v>7.2</v>
      </c>
      <c r="DA15" s="28">
        <f t="shared" si="68"/>
        <v>7.2</v>
      </c>
      <c r="DB15" s="29" t="str">
        <f t="shared" si="69"/>
        <v>7.2</v>
      </c>
      <c r="DC15" s="32" t="str">
        <f t="shared" si="70"/>
        <v>B</v>
      </c>
      <c r="DD15" s="30">
        <f t="shared" si="71"/>
        <v>3</v>
      </c>
      <c r="DE15" s="29" t="str">
        <f t="shared" si="72"/>
        <v>3.0</v>
      </c>
      <c r="DF15" s="71"/>
      <c r="DG15" s="203"/>
      <c r="DH15" s="229">
        <v>7</v>
      </c>
      <c r="DI15" s="230">
        <v>7</v>
      </c>
      <c r="DJ15" s="230"/>
      <c r="DK15" s="27">
        <f t="shared" si="73"/>
        <v>7</v>
      </c>
      <c r="DL15" s="28">
        <f t="shared" si="74"/>
        <v>7</v>
      </c>
      <c r="DM15" s="30" t="str">
        <f t="shared" si="75"/>
        <v>7.0</v>
      </c>
      <c r="DN15" s="32" t="str">
        <f t="shared" si="76"/>
        <v>B</v>
      </c>
      <c r="DO15" s="30">
        <f t="shared" si="77"/>
        <v>3</v>
      </c>
      <c r="DP15" s="30" t="str">
        <f t="shared" si="78"/>
        <v>3.0</v>
      </c>
      <c r="DQ15" s="71"/>
      <c r="DR15" s="203"/>
      <c r="DS15" s="204">
        <f t="shared" si="79"/>
        <v>7.1</v>
      </c>
      <c r="DT15" s="30" t="str">
        <f t="shared" si="80"/>
        <v>7.1</v>
      </c>
      <c r="DU15" s="32" t="str">
        <f t="shared" si="81"/>
        <v>B</v>
      </c>
      <c r="DV15" s="30">
        <f t="shared" si="82"/>
        <v>3</v>
      </c>
      <c r="DW15" s="30" t="str">
        <f t="shared" si="83"/>
        <v>3.0</v>
      </c>
      <c r="DX15" s="71">
        <v>3</v>
      </c>
      <c r="DY15" s="203">
        <v>3</v>
      </c>
      <c r="DZ15" s="232">
        <v>6.4</v>
      </c>
      <c r="EA15" s="52">
        <v>6</v>
      </c>
      <c r="EB15" s="52"/>
      <c r="EC15" s="27">
        <f t="shared" si="84"/>
        <v>6.2</v>
      </c>
      <c r="ED15" s="28">
        <f t="shared" si="85"/>
        <v>6.2</v>
      </c>
      <c r="EE15" s="29" t="str">
        <f t="shared" si="86"/>
        <v>6.2</v>
      </c>
      <c r="EF15" s="32" t="str">
        <f t="shared" si="87"/>
        <v>C</v>
      </c>
      <c r="EG15" s="30">
        <f t="shared" si="88"/>
        <v>2</v>
      </c>
      <c r="EH15" s="29" t="str">
        <f t="shared" si="89"/>
        <v>2.0</v>
      </c>
      <c r="EI15" s="71">
        <v>3</v>
      </c>
      <c r="EJ15" s="203">
        <v>3</v>
      </c>
      <c r="EK15" s="232">
        <v>6.4</v>
      </c>
      <c r="EL15" s="52">
        <v>2</v>
      </c>
      <c r="EM15" s="52">
        <v>5</v>
      </c>
      <c r="EN15" s="27">
        <f t="shared" si="90"/>
        <v>3.8</v>
      </c>
      <c r="EO15" s="28">
        <f t="shared" si="91"/>
        <v>5.6</v>
      </c>
      <c r="EP15" s="29" t="str">
        <f t="shared" si="92"/>
        <v>5.6</v>
      </c>
      <c r="EQ15" s="32" t="str">
        <f t="shared" si="93"/>
        <v>C</v>
      </c>
      <c r="ER15" s="30">
        <f t="shared" si="94"/>
        <v>2</v>
      </c>
      <c r="ES15" s="29" t="str">
        <f t="shared" si="95"/>
        <v>2.0</v>
      </c>
      <c r="ET15" s="71">
        <v>3</v>
      </c>
      <c r="EU15" s="203">
        <v>3</v>
      </c>
      <c r="EV15" s="232">
        <v>6.6</v>
      </c>
      <c r="EW15" s="52">
        <v>9</v>
      </c>
      <c r="EX15" s="52"/>
      <c r="EY15" s="27">
        <f t="shared" si="96"/>
        <v>8</v>
      </c>
      <c r="EZ15" s="28">
        <f t="shared" si="97"/>
        <v>8</v>
      </c>
      <c r="FA15" s="29" t="str">
        <f t="shared" si="98"/>
        <v>8.0</v>
      </c>
      <c r="FB15" s="32" t="str">
        <f t="shared" si="99"/>
        <v>B+</v>
      </c>
      <c r="FC15" s="30">
        <f t="shared" si="100"/>
        <v>3.5</v>
      </c>
      <c r="FD15" s="29" t="str">
        <f t="shared" si="101"/>
        <v>3.5</v>
      </c>
      <c r="FE15" s="71">
        <v>2</v>
      </c>
      <c r="FF15" s="203">
        <v>2</v>
      </c>
      <c r="FG15" s="232">
        <v>8.6999999999999993</v>
      </c>
      <c r="FH15" s="52">
        <v>9</v>
      </c>
      <c r="FI15" s="52"/>
      <c r="FJ15" s="27">
        <f t="shared" si="102"/>
        <v>8.9</v>
      </c>
      <c r="FK15" s="28">
        <f t="shared" si="103"/>
        <v>8.9</v>
      </c>
      <c r="FL15" s="29" t="str">
        <f t="shared" si="104"/>
        <v>8.9</v>
      </c>
      <c r="FM15" s="32" t="str">
        <f t="shared" si="105"/>
        <v>A</v>
      </c>
      <c r="FN15" s="30">
        <f t="shared" si="106"/>
        <v>4</v>
      </c>
      <c r="FO15" s="29" t="str">
        <f t="shared" si="107"/>
        <v>4.0</v>
      </c>
      <c r="FP15" s="71">
        <v>3</v>
      </c>
      <c r="FQ15" s="203">
        <v>3</v>
      </c>
      <c r="FR15" s="232">
        <v>7.7</v>
      </c>
      <c r="FS15" s="52">
        <v>9</v>
      </c>
      <c r="FT15" s="52"/>
      <c r="FU15" s="27">
        <f t="shared" si="108"/>
        <v>8.5</v>
      </c>
      <c r="FV15" s="28">
        <f t="shared" si="109"/>
        <v>8.5</v>
      </c>
      <c r="FW15" s="29" t="str">
        <f t="shared" si="110"/>
        <v>8.5</v>
      </c>
      <c r="FX15" s="32" t="str">
        <f t="shared" si="111"/>
        <v>A</v>
      </c>
      <c r="FY15" s="30">
        <f t="shared" si="112"/>
        <v>4</v>
      </c>
      <c r="FZ15" s="29" t="str">
        <f t="shared" si="113"/>
        <v>4.0</v>
      </c>
      <c r="GA15" s="71">
        <v>2</v>
      </c>
      <c r="GB15" s="203">
        <v>2</v>
      </c>
      <c r="GC15" s="232">
        <v>6</v>
      </c>
      <c r="GD15" s="52">
        <v>8</v>
      </c>
      <c r="GE15" s="52"/>
      <c r="GF15" s="27">
        <f t="shared" si="114"/>
        <v>7.2</v>
      </c>
      <c r="GG15" s="28">
        <f t="shared" si="115"/>
        <v>7.2</v>
      </c>
      <c r="GH15" s="29" t="str">
        <f t="shared" si="116"/>
        <v>7.2</v>
      </c>
      <c r="GI15" s="32" t="str">
        <f t="shared" si="117"/>
        <v>B</v>
      </c>
      <c r="GJ15" s="30">
        <f t="shared" si="118"/>
        <v>3</v>
      </c>
      <c r="GK15" s="29" t="str">
        <f t="shared" si="119"/>
        <v>3.0</v>
      </c>
      <c r="GL15" s="71">
        <v>2</v>
      </c>
      <c r="GM15" s="203">
        <v>2</v>
      </c>
      <c r="GN15" s="232">
        <v>5.3</v>
      </c>
      <c r="GO15" s="52">
        <v>8</v>
      </c>
      <c r="GP15" s="52"/>
      <c r="GQ15" s="27">
        <f t="shared" si="120"/>
        <v>6.9</v>
      </c>
      <c r="GR15" s="28">
        <f t="shared" si="121"/>
        <v>6.9</v>
      </c>
      <c r="GS15" s="29" t="str">
        <f t="shared" si="122"/>
        <v>6.9</v>
      </c>
      <c r="GT15" s="32" t="str">
        <f t="shared" si="123"/>
        <v>C+</v>
      </c>
      <c r="GU15" s="30">
        <f t="shared" si="124"/>
        <v>2.5</v>
      </c>
      <c r="GV15" s="29" t="str">
        <f t="shared" si="125"/>
        <v>2.5</v>
      </c>
      <c r="GW15" s="71">
        <v>2</v>
      </c>
      <c r="GX15" s="203">
        <v>2</v>
      </c>
      <c r="GY15" s="85">
        <f t="shared" si="126"/>
        <v>20</v>
      </c>
      <c r="GZ15" s="86">
        <f t="shared" si="127"/>
        <v>7.2299999999999995</v>
      </c>
      <c r="HA15" s="124" t="str">
        <f t="shared" si="128"/>
        <v>7.23</v>
      </c>
      <c r="HB15" s="86">
        <f t="shared" si="129"/>
        <v>2.95</v>
      </c>
      <c r="HC15" s="124" t="str">
        <f t="shared" si="130"/>
        <v>2.95</v>
      </c>
      <c r="HD15" s="52" t="str">
        <f t="shared" si="131"/>
        <v>Lên lớp</v>
      </c>
      <c r="HE15" s="52">
        <f t="shared" si="132"/>
        <v>20</v>
      </c>
      <c r="HF15" s="86">
        <f t="shared" si="133"/>
        <v>7.2299999999999995</v>
      </c>
      <c r="HG15" s="127" t="str">
        <f t="shared" si="134"/>
        <v>7.23</v>
      </c>
      <c r="HH15" s="86">
        <f t="shared" si="135"/>
        <v>2.95</v>
      </c>
      <c r="HI15" s="127" t="str">
        <f t="shared" si="136"/>
        <v>2.95</v>
      </c>
      <c r="HJ15" s="227">
        <f t="shared" si="137"/>
        <v>37</v>
      </c>
      <c r="HK15" s="58">
        <f t="shared" si="138"/>
        <v>37</v>
      </c>
      <c r="HL15" s="228">
        <f t="shared" si="11"/>
        <v>6.7648648648648653</v>
      </c>
      <c r="HM15" s="127" t="str">
        <f t="shared" si="139"/>
        <v>6.76</v>
      </c>
      <c r="HN15" s="228">
        <f t="shared" si="12"/>
        <v>2.5810810810810811</v>
      </c>
      <c r="HO15" s="127" t="str">
        <f t="shared" si="140"/>
        <v>2.58</v>
      </c>
      <c r="HP15" s="52" t="str">
        <f t="shared" si="141"/>
        <v>Lên lớp</v>
      </c>
      <c r="HQ15" s="58" t="s">
        <v>986</v>
      </c>
      <c r="HR15" s="21">
        <v>7.3</v>
      </c>
      <c r="HS15" s="24">
        <v>8</v>
      </c>
      <c r="HT15" s="25"/>
      <c r="HU15" s="27">
        <f t="shared" si="178"/>
        <v>7.7</v>
      </c>
      <c r="HV15" s="282">
        <f t="shared" si="179"/>
        <v>7.7</v>
      </c>
      <c r="HW15" s="26" t="str">
        <f t="shared" si="210"/>
        <v>7.7</v>
      </c>
      <c r="HX15" s="283" t="str">
        <f t="shared" si="180"/>
        <v>B</v>
      </c>
      <c r="HY15" s="281">
        <f t="shared" si="181"/>
        <v>3</v>
      </c>
      <c r="HZ15" s="44" t="str">
        <f t="shared" si="182"/>
        <v>3.0</v>
      </c>
      <c r="IA15" s="64">
        <v>3</v>
      </c>
      <c r="IB15" s="68">
        <v>3</v>
      </c>
      <c r="IC15" s="21">
        <v>9</v>
      </c>
      <c r="ID15" s="24">
        <v>7</v>
      </c>
      <c r="IE15" s="25"/>
      <c r="IF15" s="27">
        <f t="shared" si="183"/>
        <v>7.8</v>
      </c>
      <c r="IG15" s="282">
        <f t="shared" si="184"/>
        <v>7.8</v>
      </c>
      <c r="IH15" s="26" t="str">
        <f t="shared" si="211"/>
        <v>7.8</v>
      </c>
      <c r="II15" s="283" t="str">
        <f t="shared" si="185"/>
        <v>B</v>
      </c>
      <c r="IJ15" s="281">
        <f t="shared" si="186"/>
        <v>3</v>
      </c>
      <c r="IK15" s="44" t="str">
        <f t="shared" si="187"/>
        <v>3.0</v>
      </c>
      <c r="IL15" s="64">
        <v>1</v>
      </c>
      <c r="IM15" s="68">
        <v>1</v>
      </c>
      <c r="IN15" s="21">
        <v>7</v>
      </c>
      <c r="IO15" s="24">
        <v>5</v>
      </c>
      <c r="IP15" s="25"/>
      <c r="IQ15" s="27">
        <f t="shared" si="188"/>
        <v>5.8</v>
      </c>
      <c r="IR15" s="28">
        <f t="shared" si="189"/>
        <v>5.8</v>
      </c>
      <c r="IS15" s="28" t="str">
        <f t="shared" si="190"/>
        <v>5.8</v>
      </c>
      <c r="IT15" s="32" t="str">
        <f t="shared" si="191"/>
        <v>C</v>
      </c>
      <c r="IU15" s="30">
        <f t="shared" si="192"/>
        <v>2</v>
      </c>
      <c r="IV15" s="37" t="str">
        <f t="shared" si="193"/>
        <v>2.0</v>
      </c>
      <c r="IW15" s="64">
        <v>2</v>
      </c>
      <c r="IX15" s="68">
        <v>2</v>
      </c>
      <c r="IY15" s="21">
        <v>6.4</v>
      </c>
      <c r="IZ15" s="24">
        <v>7</v>
      </c>
      <c r="JA15" s="25"/>
      <c r="JB15" s="19">
        <f t="shared" si="142"/>
        <v>6.8</v>
      </c>
      <c r="JC15" s="26">
        <f t="shared" si="143"/>
        <v>6.8</v>
      </c>
      <c r="JD15" s="26" t="str">
        <f t="shared" si="144"/>
        <v>6.8</v>
      </c>
      <c r="JE15" s="32" t="str">
        <f t="shared" si="145"/>
        <v>C+</v>
      </c>
      <c r="JF15" s="30">
        <f t="shared" si="146"/>
        <v>2.5</v>
      </c>
      <c r="JG15" s="37" t="str">
        <f t="shared" si="147"/>
        <v>2.5</v>
      </c>
      <c r="JH15" s="64">
        <v>2</v>
      </c>
      <c r="JI15" s="68">
        <v>2</v>
      </c>
      <c r="JJ15" s="98">
        <v>6.1</v>
      </c>
      <c r="JK15" s="99">
        <v>7</v>
      </c>
      <c r="JL15" s="187"/>
      <c r="JM15" s="19">
        <f t="shared" si="148"/>
        <v>6.6</v>
      </c>
      <c r="JN15" s="26">
        <f t="shared" si="149"/>
        <v>6.6</v>
      </c>
      <c r="JO15" s="26" t="str">
        <f t="shared" si="150"/>
        <v>6.6</v>
      </c>
      <c r="JP15" s="32" t="str">
        <f t="shared" si="151"/>
        <v>C+</v>
      </c>
      <c r="JQ15" s="30">
        <f t="shared" si="152"/>
        <v>2.5</v>
      </c>
      <c r="JR15" s="37" t="str">
        <f t="shared" si="153"/>
        <v>2.5</v>
      </c>
      <c r="JS15" s="64">
        <v>1</v>
      </c>
      <c r="JT15" s="68">
        <v>1</v>
      </c>
      <c r="JU15" s="98">
        <v>6.7</v>
      </c>
      <c r="JV15" s="99">
        <v>8</v>
      </c>
      <c r="JW15" s="187"/>
      <c r="JX15" s="27">
        <f t="shared" si="13"/>
        <v>7.5</v>
      </c>
      <c r="JY15" s="28">
        <f t="shared" si="14"/>
        <v>7.5</v>
      </c>
      <c r="JZ15" s="26" t="str">
        <f t="shared" si="154"/>
        <v>7.5</v>
      </c>
      <c r="KA15" s="32" t="str">
        <f t="shared" si="15"/>
        <v>B</v>
      </c>
      <c r="KB15" s="30">
        <f t="shared" si="16"/>
        <v>3</v>
      </c>
      <c r="KC15" s="37" t="str">
        <f t="shared" si="17"/>
        <v>3.0</v>
      </c>
      <c r="KD15" s="64">
        <v>2</v>
      </c>
      <c r="KE15" s="68">
        <v>2</v>
      </c>
      <c r="KF15" s="98">
        <v>7.4</v>
      </c>
      <c r="KG15" s="99">
        <v>8</v>
      </c>
      <c r="KH15" s="187"/>
      <c r="KI15" s="27">
        <f t="shared" si="18"/>
        <v>7.8</v>
      </c>
      <c r="KJ15" s="28">
        <f t="shared" si="19"/>
        <v>7.8</v>
      </c>
      <c r="KK15" s="28" t="str">
        <f t="shared" si="155"/>
        <v>7.8</v>
      </c>
      <c r="KL15" s="32" t="str">
        <f t="shared" si="20"/>
        <v>B</v>
      </c>
      <c r="KM15" s="30">
        <f t="shared" si="21"/>
        <v>3</v>
      </c>
      <c r="KN15" s="37" t="str">
        <f t="shared" si="22"/>
        <v>3.0</v>
      </c>
      <c r="KO15" s="64">
        <v>2</v>
      </c>
      <c r="KP15" s="68">
        <v>2</v>
      </c>
      <c r="KQ15" s="98">
        <v>7.6</v>
      </c>
      <c r="KR15" s="99">
        <v>8</v>
      </c>
      <c r="KS15" s="187"/>
      <c r="KT15" s="19">
        <f t="shared" si="23"/>
        <v>7.8</v>
      </c>
      <c r="KU15" s="26">
        <f t="shared" si="24"/>
        <v>7.8</v>
      </c>
      <c r="KV15" s="26" t="str">
        <f t="shared" si="156"/>
        <v>7.8</v>
      </c>
      <c r="KW15" s="32" t="str">
        <f t="shared" si="212"/>
        <v>B</v>
      </c>
      <c r="KX15" s="30">
        <f t="shared" si="25"/>
        <v>3</v>
      </c>
      <c r="KY15" s="37" t="str">
        <f t="shared" si="26"/>
        <v>3.0</v>
      </c>
      <c r="KZ15" s="64">
        <v>2</v>
      </c>
      <c r="LA15" s="68">
        <v>2</v>
      </c>
      <c r="LB15" s="21">
        <v>6.9</v>
      </c>
      <c r="LC15" s="24">
        <v>9</v>
      </c>
      <c r="LD15" s="25"/>
      <c r="LE15" s="19">
        <f t="shared" si="194"/>
        <v>8.1999999999999993</v>
      </c>
      <c r="LF15" s="26">
        <f t="shared" si="157"/>
        <v>8.1999999999999993</v>
      </c>
      <c r="LG15" s="26" t="str">
        <f t="shared" si="213"/>
        <v>8.2</v>
      </c>
      <c r="LH15" s="32" t="str">
        <f t="shared" si="158"/>
        <v>B+</v>
      </c>
      <c r="LI15" s="30">
        <f t="shared" si="159"/>
        <v>3.5</v>
      </c>
      <c r="LJ15" s="37" t="str">
        <f t="shared" si="160"/>
        <v>3.5</v>
      </c>
      <c r="LK15" s="62">
        <v>3</v>
      </c>
      <c r="LL15" s="279">
        <v>3</v>
      </c>
      <c r="LM15" s="85">
        <f t="shared" si="161"/>
        <v>18</v>
      </c>
      <c r="LN15" s="86">
        <f t="shared" si="162"/>
        <v>6.1333333333333329</v>
      </c>
      <c r="LO15" s="124" t="str">
        <f t="shared" si="163"/>
        <v>6.13</v>
      </c>
      <c r="LP15" s="86">
        <f t="shared" si="164"/>
        <v>2.3888888888888888</v>
      </c>
      <c r="LQ15" s="124" t="str">
        <f t="shared" si="165"/>
        <v>2.39</v>
      </c>
      <c r="LR15" s="330" t="str">
        <f t="shared" si="166"/>
        <v>Lên lớp</v>
      </c>
      <c r="LS15" s="331">
        <f t="shared" si="167"/>
        <v>18</v>
      </c>
      <c r="LT15" s="332">
        <f t="shared" si="168"/>
        <v>7.416666666666667</v>
      </c>
      <c r="LU15" s="332">
        <f t="shared" si="169"/>
        <v>2.8888888888888888</v>
      </c>
      <c r="LV15" s="334">
        <f t="shared" si="170"/>
        <v>55</v>
      </c>
      <c r="LW15" s="335">
        <f t="shared" si="171"/>
        <v>55</v>
      </c>
      <c r="LX15" s="336">
        <f t="shared" si="172"/>
        <v>6.9781818181818185</v>
      </c>
      <c r="LY15" s="337">
        <f t="shared" si="173"/>
        <v>2.6818181818181817</v>
      </c>
      <c r="LZ15" s="336" t="str">
        <f t="shared" si="174"/>
        <v>2.68</v>
      </c>
      <c r="MA15" s="330" t="str">
        <f t="shared" si="175"/>
        <v>Lên lớp</v>
      </c>
    </row>
    <row r="16" spans="1:339" s="233" customFormat="1" ht="18">
      <c r="A16" s="10">
        <v>15</v>
      </c>
      <c r="B16" s="76" t="s">
        <v>222</v>
      </c>
      <c r="C16" s="77" t="s">
        <v>256</v>
      </c>
      <c r="D16" s="78" t="s">
        <v>257</v>
      </c>
      <c r="E16" s="79" t="s">
        <v>141</v>
      </c>
      <c r="F16" s="50"/>
      <c r="G16" s="50" t="s">
        <v>565</v>
      </c>
      <c r="H16" s="50" t="s">
        <v>17</v>
      </c>
      <c r="I16" s="82" t="s">
        <v>600</v>
      </c>
      <c r="J16" s="82" t="s">
        <v>790</v>
      </c>
      <c r="K16" s="12">
        <v>5.5</v>
      </c>
      <c r="L16" s="28" t="str">
        <f t="shared" si="27"/>
        <v>5.5</v>
      </c>
      <c r="M16" s="32" t="str">
        <f t="shared" si="195"/>
        <v>C</v>
      </c>
      <c r="N16" s="39">
        <f t="shared" si="196"/>
        <v>2</v>
      </c>
      <c r="O16" s="37" t="str">
        <f t="shared" si="30"/>
        <v>2.0</v>
      </c>
      <c r="P16" s="11">
        <v>2</v>
      </c>
      <c r="Q16" s="16">
        <v>6</v>
      </c>
      <c r="R16" s="28" t="str">
        <f t="shared" si="31"/>
        <v>6.0</v>
      </c>
      <c r="S16" s="32" t="str">
        <f t="shared" si="197"/>
        <v>C</v>
      </c>
      <c r="T16" s="39">
        <f t="shared" si="198"/>
        <v>2</v>
      </c>
      <c r="U16" s="37" t="str">
        <f t="shared" si="34"/>
        <v>2.0</v>
      </c>
      <c r="V16" s="11">
        <v>3</v>
      </c>
      <c r="W16" s="21">
        <v>8.1999999999999993</v>
      </c>
      <c r="X16" s="24">
        <v>8</v>
      </c>
      <c r="Y16" s="25"/>
      <c r="Z16" s="27">
        <f t="shared" si="0"/>
        <v>8.1</v>
      </c>
      <c r="AA16" s="28">
        <f t="shared" si="1"/>
        <v>8.1</v>
      </c>
      <c r="AB16" s="28" t="str">
        <f t="shared" si="35"/>
        <v>8.1</v>
      </c>
      <c r="AC16" s="32" t="str">
        <f t="shared" si="2"/>
        <v>B+</v>
      </c>
      <c r="AD16" s="30">
        <f t="shared" si="3"/>
        <v>3.5</v>
      </c>
      <c r="AE16" s="37" t="str">
        <f t="shared" si="36"/>
        <v>3.5</v>
      </c>
      <c r="AF16" s="64">
        <v>4</v>
      </c>
      <c r="AG16" s="68">
        <v>4</v>
      </c>
      <c r="AH16" s="21">
        <v>7.7</v>
      </c>
      <c r="AI16" s="24">
        <v>9</v>
      </c>
      <c r="AJ16" s="25"/>
      <c r="AK16" s="27">
        <f t="shared" si="37"/>
        <v>8.5</v>
      </c>
      <c r="AL16" s="28">
        <f t="shared" si="38"/>
        <v>8.5</v>
      </c>
      <c r="AM16" s="28" t="str">
        <f t="shared" si="39"/>
        <v>8.5</v>
      </c>
      <c r="AN16" s="32" t="str">
        <f t="shared" si="199"/>
        <v>A</v>
      </c>
      <c r="AO16" s="30">
        <f t="shared" si="200"/>
        <v>4</v>
      </c>
      <c r="AP16" s="37" t="str">
        <f t="shared" si="42"/>
        <v>4.0</v>
      </c>
      <c r="AQ16" s="71">
        <v>2</v>
      </c>
      <c r="AR16" s="73">
        <v>2</v>
      </c>
      <c r="AS16" s="21">
        <v>6</v>
      </c>
      <c r="AT16" s="24">
        <v>3</v>
      </c>
      <c r="AU16" s="25"/>
      <c r="AV16" s="27">
        <f t="shared" si="43"/>
        <v>4.2</v>
      </c>
      <c r="AW16" s="28">
        <f t="shared" si="44"/>
        <v>4.2</v>
      </c>
      <c r="AX16" s="28" t="str">
        <f t="shared" si="45"/>
        <v>4.2</v>
      </c>
      <c r="AY16" s="32" t="str">
        <f t="shared" si="46"/>
        <v>D</v>
      </c>
      <c r="AZ16" s="30">
        <f t="shared" si="201"/>
        <v>1</v>
      </c>
      <c r="BA16" s="37" t="str">
        <f t="shared" si="48"/>
        <v>1.0</v>
      </c>
      <c r="BB16" s="64">
        <v>3</v>
      </c>
      <c r="BC16" s="68">
        <v>3</v>
      </c>
      <c r="BD16" s="21">
        <v>6.2</v>
      </c>
      <c r="BE16" s="24">
        <v>6</v>
      </c>
      <c r="BF16" s="25"/>
      <c r="BG16" s="27">
        <f t="shared" si="202"/>
        <v>6.1</v>
      </c>
      <c r="BH16" s="28">
        <f t="shared" si="203"/>
        <v>6.1</v>
      </c>
      <c r="BI16" s="28" t="str">
        <f t="shared" si="49"/>
        <v>6.1</v>
      </c>
      <c r="BJ16" s="32" t="str">
        <f t="shared" si="204"/>
        <v>C</v>
      </c>
      <c r="BK16" s="30">
        <f t="shared" si="205"/>
        <v>2</v>
      </c>
      <c r="BL16" s="37" t="str">
        <f t="shared" si="52"/>
        <v>2.0</v>
      </c>
      <c r="BM16" s="64">
        <v>3</v>
      </c>
      <c r="BN16" s="68">
        <v>3</v>
      </c>
      <c r="BO16" s="21">
        <v>5.5</v>
      </c>
      <c r="BP16" s="24">
        <v>5</v>
      </c>
      <c r="BQ16" s="25"/>
      <c r="BR16" s="27">
        <f t="shared" si="4"/>
        <v>5.2</v>
      </c>
      <c r="BS16" s="28">
        <f t="shared" si="5"/>
        <v>5.2</v>
      </c>
      <c r="BT16" s="28" t="str">
        <f t="shared" si="53"/>
        <v>5.2</v>
      </c>
      <c r="BU16" s="32" t="str">
        <f t="shared" si="6"/>
        <v>D+</v>
      </c>
      <c r="BV16" s="66">
        <f t="shared" si="7"/>
        <v>1.5</v>
      </c>
      <c r="BW16" s="37" t="str">
        <f t="shared" si="54"/>
        <v>1.5</v>
      </c>
      <c r="BX16" s="64">
        <v>2</v>
      </c>
      <c r="BY16" s="75">
        <v>2</v>
      </c>
      <c r="BZ16" s="21">
        <v>6</v>
      </c>
      <c r="CA16" s="24">
        <v>4</v>
      </c>
      <c r="CB16" s="25"/>
      <c r="CC16" s="27">
        <f t="shared" si="206"/>
        <v>4.8</v>
      </c>
      <c r="CD16" s="28">
        <f t="shared" si="207"/>
        <v>4.8</v>
      </c>
      <c r="CE16" s="28" t="str">
        <f t="shared" si="55"/>
        <v>4.8</v>
      </c>
      <c r="CF16" s="32" t="str">
        <f t="shared" si="208"/>
        <v>D</v>
      </c>
      <c r="CG16" s="30">
        <f t="shared" si="209"/>
        <v>1</v>
      </c>
      <c r="CH16" s="37" t="str">
        <f t="shared" si="58"/>
        <v>1.0</v>
      </c>
      <c r="CI16" s="64">
        <v>3</v>
      </c>
      <c r="CJ16" s="68">
        <v>3</v>
      </c>
      <c r="CK16" s="85">
        <f t="shared" si="8"/>
        <v>17</v>
      </c>
      <c r="CL16" s="86">
        <f t="shared" si="59"/>
        <v>6.1823529411764699</v>
      </c>
      <c r="CM16" s="87" t="str">
        <f t="shared" si="60"/>
        <v>6.18</v>
      </c>
      <c r="CN16" s="86">
        <f t="shared" si="9"/>
        <v>2.1764705882352939</v>
      </c>
      <c r="CO16" s="87" t="str">
        <f t="shared" si="61"/>
        <v>2.18</v>
      </c>
      <c r="CP16" s="52" t="str">
        <f t="shared" si="62"/>
        <v>Lên lớp</v>
      </c>
      <c r="CQ16" s="52">
        <f t="shared" si="176"/>
        <v>17</v>
      </c>
      <c r="CR16" s="86">
        <f t="shared" si="63"/>
        <v>6.1823529411764699</v>
      </c>
      <c r="CS16" s="127" t="str">
        <f t="shared" si="64"/>
        <v>6.18</v>
      </c>
      <c r="CT16" s="86">
        <f t="shared" si="177"/>
        <v>2.1764705882352939</v>
      </c>
      <c r="CU16" s="127" t="str">
        <f t="shared" si="65"/>
        <v>2.18</v>
      </c>
      <c r="CV16" s="52" t="str">
        <f t="shared" si="66"/>
        <v>Lên lớp</v>
      </c>
      <c r="CW16" s="232">
        <v>7.8</v>
      </c>
      <c r="CX16" s="52">
        <v>7</v>
      </c>
      <c r="CY16" s="52"/>
      <c r="CZ16" s="27">
        <f t="shared" si="67"/>
        <v>7.3</v>
      </c>
      <c r="DA16" s="28">
        <f t="shared" si="68"/>
        <v>7.3</v>
      </c>
      <c r="DB16" s="29" t="str">
        <f t="shared" si="69"/>
        <v>7.3</v>
      </c>
      <c r="DC16" s="32" t="str">
        <f t="shared" si="70"/>
        <v>B</v>
      </c>
      <c r="DD16" s="30">
        <f t="shared" si="71"/>
        <v>3</v>
      </c>
      <c r="DE16" s="29" t="str">
        <f t="shared" si="72"/>
        <v>3.0</v>
      </c>
      <c r="DF16" s="71"/>
      <c r="DG16" s="203"/>
      <c r="DH16" s="229">
        <v>7.8</v>
      </c>
      <c r="DI16" s="230">
        <v>7</v>
      </c>
      <c r="DJ16" s="230"/>
      <c r="DK16" s="27">
        <f t="shared" si="73"/>
        <v>7.3</v>
      </c>
      <c r="DL16" s="28">
        <f t="shared" si="74"/>
        <v>7.3</v>
      </c>
      <c r="DM16" s="30" t="str">
        <f t="shared" si="75"/>
        <v>7.3</v>
      </c>
      <c r="DN16" s="32" t="str">
        <f t="shared" si="76"/>
        <v>B</v>
      </c>
      <c r="DO16" s="30">
        <f t="shared" si="77"/>
        <v>3</v>
      </c>
      <c r="DP16" s="30" t="str">
        <f t="shared" si="78"/>
        <v>3.0</v>
      </c>
      <c r="DQ16" s="71"/>
      <c r="DR16" s="203"/>
      <c r="DS16" s="204">
        <f t="shared" si="79"/>
        <v>7.3</v>
      </c>
      <c r="DT16" s="30" t="str">
        <f t="shared" si="80"/>
        <v>7.3</v>
      </c>
      <c r="DU16" s="32" t="str">
        <f t="shared" si="81"/>
        <v>B</v>
      </c>
      <c r="DV16" s="30">
        <f t="shared" si="82"/>
        <v>3</v>
      </c>
      <c r="DW16" s="30" t="str">
        <f t="shared" si="83"/>
        <v>3.0</v>
      </c>
      <c r="DX16" s="71">
        <v>3</v>
      </c>
      <c r="DY16" s="203">
        <v>3</v>
      </c>
      <c r="DZ16" s="232">
        <v>6.3</v>
      </c>
      <c r="EA16" s="52">
        <v>8</v>
      </c>
      <c r="EB16" s="52"/>
      <c r="EC16" s="27">
        <f t="shared" si="84"/>
        <v>7.3</v>
      </c>
      <c r="ED16" s="28">
        <f t="shared" si="85"/>
        <v>7.3</v>
      </c>
      <c r="EE16" s="29" t="str">
        <f t="shared" si="86"/>
        <v>7.3</v>
      </c>
      <c r="EF16" s="32" t="str">
        <f t="shared" si="87"/>
        <v>B</v>
      </c>
      <c r="EG16" s="30">
        <f t="shared" si="88"/>
        <v>3</v>
      </c>
      <c r="EH16" s="29" t="str">
        <f t="shared" si="89"/>
        <v>3.0</v>
      </c>
      <c r="EI16" s="71">
        <v>3</v>
      </c>
      <c r="EJ16" s="203">
        <v>3</v>
      </c>
      <c r="EK16" s="232">
        <v>6.4</v>
      </c>
      <c r="EL16" s="52">
        <v>2</v>
      </c>
      <c r="EM16" s="52">
        <v>7</v>
      </c>
      <c r="EN16" s="27">
        <f t="shared" si="90"/>
        <v>3.8</v>
      </c>
      <c r="EO16" s="28">
        <f t="shared" si="91"/>
        <v>6.8</v>
      </c>
      <c r="EP16" s="29" t="str">
        <f t="shared" si="92"/>
        <v>6.8</v>
      </c>
      <c r="EQ16" s="32" t="str">
        <f t="shared" si="93"/>
        <v>C+</v>
      </c>
      <c r="ER16" s="30">
        <f t="shared" si="94"/>
        <v>2.5</v>
      </c>
      <c r="ES16" s="29" t="str">
        <f t="shared" si="95"/>
        <v>2.5</v>
      </c>
      <c r="ET16" s="71">
        <v>3</v>
      </c>
      <c r="EU16" s="203">
        <v>3</v>
      </c>
      <c r="EV16" s="232">
        <v>7</v>
      </c>
      <c r="EW16" s="52">
        <v>7</v>
      </c>
      <c r="EX16" s="52"/>
      <c r="EY16" s="27">
        <f t="shared" si="96"/>
        <v>7</v>
      </c>
      <c r="EZ16" s="28">
        <f t="shared" si="97"/>
        <v>7</v>
      </c>
      <c r="FA16" s="29" t="str">
        <f t="shared" si="98"/>
        <v>7.0</v>
      </c>
      <c r="FB16" s="32" t="str">
        <f t="shared" si="99"/>
        <v>B</v>
      </c>
      <c r="FC16" s="30">
        <f t="shared" si="100"/>
        <v>3</v>
      </c>
      <c r="FD16" s="29" t="str">
        <f t="shared" si="101"/>
        <v>3.0</v>
      </c>
      <c r="FE16" s="71">
        <v>2</v>
      </c>
      <c r="FF16" s="203">
        <v>2</v>
      </c>
      <c r="FG16" s="232">
        <v>8.4</v>
      </c>
      <c r="FH16" s="52">
        <v>8</v>
      </c>
      <c r="FI16" s="52"/>
      <c r="FJ16" s="27">
        <f t="shared" si="102"/>
        <v>8.1999999999999993</v>
      </c>
      <c r="FK16" s="28">
        <f t="shared" si="103"/>
        <v>8.1999999999999993</v>
      </c>
      <c r="FL16" s="29" t="str">
        <f t="shared" si="104"/>
        <v>8.2</v>
      </c>
      <c r="FM16" s="32" t="str">
        <f t="shared" si="105"/>
        <v>B+</v>
      </c>
      <c r="FN16" s="30">
        <f t="shared" si="106"/>
        <v>3.5</v>
      </c>
      <c r="FO16" s="29" t="str">
        <f t="shared" si="107"/>
        <v>3.5</v>
      </c>
      <c r="FP16" s="71">
        <v>3</v>
      </c>
      <c r="FQ16" s="203">
        <v>3</v>
      </c>
      <c r="FR16" s="232">
        <v>8.6999999999999993</v>
      </c>
      <c r="FS16" s="52">
        <v>8</v>
      </c>
      <c r="FT16" s="52"/>
      <c r="FU16" s="27">
        <f t="shared" si="108"/>
        <v>8.3000000000000007</v>
      </c>
      <c r="FV16" s="28">
        <f t="shared" si="109"/>
        <v>8.3000000000000007</v>
      </c>
      <c r="FW16" s="29" t="str">
        <f t="shared" si="110"/>
        <v>8.3</v>
      </c>
      <c r="FX16" s="32" t="str">
        <f t="shared" si="111"/>
        <v>B+</v>
      </c>
      <c r="FY16" s="30">
        <f t="shared" si="112"/>
        <v>3.5</v>
      </c>
      <c r="FZ16" s="29" t="str">
        <f t="shared" si="113"/>
        <v>3.5</v>
      </c>
      <c r="GA16" s="71">
        <v>2</v>
      </c>
      <c r="GB16" s="203">
        <v>2</v>
      </c>
      <c r="GC16" s="232">
        <v>6.7</v>
      </c>
      <c r="GD16" s="52">
        <v>5</v>
      </c>
      <c r="GE16" s="52"/>
      <c r="GF16" s="27">
        <f t="shared" si="114"/>
        <v>5.7</v>
      </c>
      <c r="GG16" s="28">
        <f t="shared" si="115"/>
        <v>5.7</v>
      </c>
      <c r="GH16" s="29" t="str">
        <f t="shared" si="116"/>
        <v>5.7</v>
      </c>
      <c r="GI16" s="32" t="str">
        <f t="shared" si="117"/>
        <v>C</v>
      </c>
      <c r="GJ16" s="30">
        <f t="shared" si="118"/>
        <v>2</v>
      </c>
      <c r="GK16" s="29" t="str">
        <f t="shared" si="119"/>
        <v>2.0</v>
      </c>
      <c r="GL16" s="71">
        <v>2</v>
      </c>
      <c r="GM16" s="203">
        <v>2</v>
      </c>
      <c r="GN16" s="232">
        <v>6</v>
      </c>
      <c r="GO16" s="52">
        <v>8</v>
      </c>
      <c r="GP16" s="52"/>
      <c r="GQ16" s="27">
        <f t="shared" si="120"/>
        <v>7.2</v>
      </c>
      <c r="GR16" s="28">
        <f t="shared" si="121"/>
        <v>7.2</v>
      </c>
      <c r="GS16" s="29" t="str">
        <f t="shared" si="122"/>
        <v>7.2</v>
      </c>
      <c r="GT16" s="32" t="str">
        <f t="shared" si="123"/>
        <v>B</v>
      </c>
      <c r="GU16" s="30">
        <f t="shared" si="124"/>
        <v>3</v>
      </c>
      <c r="GV16" s="29" t="str">
        <f t="shared" si="125"/>
        <v>3.0</v>
      </c>
      <c r="GW16" s="71">
        <v>2</v>
      </c>
      <c r="GX16" s="203">
        <v>2</v>
      </c>
      <c r="GY16" s="85">
        <f t="shared" si="126"/>
        <v>20</v>
      </c>
      <c r="GZ16" s="86">
        <f t="shared" si="127"/>
        <v>7.26</v>
      </c>
      <c r="HA16" s="124" t="str">
        <f t="shared" si="128"/>
        <v>7.26</v>
      </c>
      <c r="HB16" s="86">
        <f t="shared" si="129"/>
        <v>2.95</v>
      </c>
      <c r="HC16" s="124" t="str">
        <f t="shared" si="130"/>
        <v>2.95</v>
      </c>
      <c r="HD16" s="52" t="str">
        <f t="shared" si="131"/>
        <v>Lên lớp</v>
      </c>
      <c r="HE16" s="52">
        <f t="shared" si="132"/>
        <v>20</v>
      </c>
      <c r="HF16" s="86">
        <f t="shared" si="133"/>
        <v>7.26</v>
      </c>
      <c r="HG16" s="127" t="str">
        <f t="shared" si="134"/>
        <v>7.26</v>
      </c>
      <c r="HH16" s="86">
        <f t="shared" si="135"/>
        <v>2.95</v>
      </c>
      <c r="HI16" s="127" t="str">
        <f t="shared" si="136"/>
        <v>2.95</v>
      </c>
      <c r="HJ16" s="227">
        <f t="shared" si="137"/>
        <v>37</v>
      </c>
      <c r="HK16" s="58">
        <f t="shared" si="138"/>
        <v>37</v>
      </c>
      <c r="HL16" s="228">
        <f t="shared" si="11"/>
        <v>6.7648648648648644</v>
      </c>
      <c r="HM16" s="127" t="str">
        <f t="shared" si="139"/>
        <v>6.76</v>
      </c>
      <c r="HN16" s="228">
        <f t="shared" si="12"/>
        <v>2.5945945945945947</v>
      </c>
      <c r="HO16" s="127" t="str">
        <f t="shared" si="140"/>
        <v>2.59</v>
      </c>
      <c r="HP16" s="52" t="str">
        <f t="shared" si="141"/>
        <v>Lên lớp</v>
      </c>
      <c r="HQ16" s="58" t="s">
        <v>986</v>
      </c>
      <c r="HR16" s="21">
        <v>7.7</v>
      </c>
      <c r="HS16" s="24">
        <v>6</v>
      </c>
      <c r="HT16" s="25"/>
      <c r="HU16" s="27">
        <f t="shared" si="178"/>
        <v>6.7</v>
      </c>
      <c r="HV16" s="282">
        <f t="shared" si="179"/>
        <v>6.7</v>
      </c>
      <c r="HW16" s="26" t="str">
        <f t="shared" si="210"/>
        <v>6.7</v>
      </c>
      <c r="HX16" s="283" t="str">
        <f t="shared" si="180"/>
        <v>C+</v>
      </c>
      <c r="HY16" s="281">
        <f t="shared" si="181"/>
        <v>2.5</v>
      </c>
      <c r="HZ16" s="44" t="str">
        <f t="shared" si="182"/>
        <v>2.5</v>
      </c>
      <c r="IA16" s="64">
        <v>3</v>
      </c>
      <c r="IB16" s="68">
        <v>3</v>
      </c>
      <c r="IC16" s="21">
        <v>8.6999999999999993</v>
      </c>
      <c r="ID16" s="24">
        <v>5</v>
      </c>
      <c r="IE16" s="25"/>
      <c r="IF16" s="27">
        <f t="shared" si="183"/>
        <v>6.5</v>
      </c>
      <c r="IG16" s="282">
        <f t="shared" si="184"/>
        <v>6.5</v>
      </c>
      <c r="IH16" s="28" t="str">
        <f t="shared" si="211"/>
        <v>6.5</v>
      </c>
      <c r="II16" s="283" t="str">
        <f t="shared" si="185"/>
        <v>C+</v>
      </c>
      <c r="IJ16" s="281">
        <f t="shared" si="186"/>
        <v>2.5</v>
      </c>
      <c r="IK16" s="44" t="str">
        <f t="shared" si="187"/>
        <v>2.5</v>
      </c>
      <c r="IL16" s="64">
        <v>1</v>
      </c>
      <c r="IM16" s="68">
        <v>1</v>
      </c>
      <c r="IN16" s="21">
        <v>7</v>
      </c>
      <c r="IO16" s="24">
        <v>5</v>
      </c>
      <c r="IP16" s="25"/>
      <c r="IQ16" s="27">
        <f t="shared" si="188"/>
        <v>5.8</v>
      </c>
      <c r="IR16" s="28">
        <f t="shared" si="189"/>
        <v>5.8</v>
      </c>
      <c r="IS16" s="26" t="str">
        <f t="shared" si="190"/>
        <v>5.8</v>
      </c>
      <c r="IT16" s="32" t="str">
        <f t="shared" si="191"/>
        <v>C</v>
      </c>
      <c r="IU16" s="30">
        <f t="shared" si="192"/>
        <v>2</v>
      </c>
      <c r="IV16" s="37" t="str">
        <f t="shared" si="193"/>
        <v>2.0</v>
      </c>
      <c r="IW16" s="64">
        <v>2</v>
      </c>
      <c r="IX16" s="68">
        <v>2</v>
      </c>
      <c r="IY16" s="21">
        <v>6</v>
      </c>
      <c r="IZ16" s="24">
        <v>7</v>
      </c>
      <c r="JA16" s="25"/>
      <c r="JB16" s="19">
        <f t="shared" si="142"/>
        <v>6.6</v>
      </c>
      <c r="JC16" s="26">
        <f t="shared" si="143"/>
        <v>6.6</v>
      </c>
      <c r="JD16" s="26" t="str">
        <f t="shared" si="144"/>
        <v>6.6</v>
      </c>
      <c r="JE16" s="32" t="str">
        <f t="shared" si="145"/>
        <v>C+</v>
      </c>
      <c r="JF16" s="30">
        <f t="shared" si="146"/>
        <v>2.5</v>
      </c>
      <c r="JG16" s="37" t="str">
        <f t="shared" si="147"/>
        <v>2.5</v>
      </c>
      <c r="JH16" s="64">
        <v>2</v>
      </c>
      <c r="JI16" s="68">
        <v>2</v>
      </c>
      <c r="JJ16" s="98">
        <v>6.7</v>
      </c>
      <c r="JK16" s="99">
        <v>6</v>
      </c>
      <c r="JL16" s="187"/>
      <c r="JM16" s="19">
        <f t="shared" si="148"/>
        <v>6.3</v>
      </c>
      <c r="JN16" s="26">
        <f t="shared" si="149"/>
        <v>6.3</v>
      </c>
      <c r="JO16" s="26" t="str">
        <f t="shared" si="150"/>
        <v>6.3</v>
      </c>
      <c r="JP16" s="32" t="str">
        <f t="shared" si="151"/>
        <v>C</v>
      </c>
      <c r="JQ16" s="30">
        <f t="shared" si="152"/>
        <v>2</v>
      </c>
      <c r="JR16" s="37" t="str">
        <f t="shared" si="153"/>
        <v>2.0</v>
      </c>
      <c r="JS16" s="64">
        <v>1</v>
      </c>
      <c r="JT16" s="68">
        <v>1</v>
      </c>
      <c r="JU16" s="98">
        <v>6.7</v>
      </c>
      <c r="JV16" s="99">
        <v>7</v>
      </c>
      <c r="JW16" s="187"/>
      <c r="JX16" s="27">
        <f t="shared" si="13"/>
        <v>6.9</v>
      </c>
      <c r="JY16" s="28">
        <f t="shared" si="14"/>
        <v>6.9</v>
      </c>
      <c r="JZ16" s="26" t="str">
        <f t="shared" si="154"/>
        <v>6.9</v>
      </c>
      <c r="KA16" s="32" t="str">
        <f t="shared" si="15"/>
        <v>C+</v>
      </c>
      <c r="KB16" s="30">
        <f t="shared" si="16"/>
        <v>2.5</v>
      </c>
      <c r="KC16" s="37" t="str">
        <f t="shared" si="17"/>
        <v>2.5</v>
      </c>
      <c r="KD16" s="64">
        <v>2</v>
      </c>
      <c r="KE16" s="68">
        <v>2</v>
      </c>
      <c r="KF16" s="98">
        <v>7.6</v>
      </c>
      <c r="KG16" s="99">
        <v>8</v>
      </c>
      <c r="KH16" s="187"/>
      <c r="KI16" s="27">
        <f t="shared" si="18"/>
        <v>7.8</v>
      </c>
      <c r="KJ16" s="28">
        <f t="shared" si="19"/>
        <v>7.8</v>
      </c>
      <c r="KK16" s="26" t="str">
        <f t="shared" si="155"/>
        <v>7.8</v>
      </c>
      <c r="KL16" s="32" t="str">
        <f t="shared" si="20"/>
        <v>B</v>
      </c>
      <c r="KM16" s="30">
        <f t="shared" si="21"/>
        <v>3</v>
      </c>
      <c r="KN16" s="37" t="str">
        <f t="shared" si="22"/>
        <v>3.0</v>
      </c>
      <c r="KO16" s="64">
        <v>2</v>
      </c>
      <c r="KP16" s="68">
        <v>2</v>
      </c>
      <c r="KQ16" s="98">
        <v>8</v>
      </c>
      <c r="KR16" s="99">
        <v>7</v>
      </c>
      <c r="KS16" s="187"/>
      <c r="KT16" s="27">
        <f t="shared" si="23"/>
        <v>7.4</v>
      </c>
      <c r="KU16" s="28">
        <f t="shared" si="24"/>
        <v>7.4</v>
      </c>
      <c r="KV16" s="26" t="str">
        <f t="shared" si="156"/>
        <v>7.4</v>
      </c>
      <c r="KW16" s="32" t="str">
        <f t="shared" si="212"/>
        <v>B</v>
      </c>
      <c r="KX16" s="30">
        <f t="shared" si="25"/>
        <v>3</v>
      </c>
      <c r="KY16" s="37" t="str">
        <f t="shared" si="26"/>
        <v>3.0</v>
      </c>
      <c r="KZ16" s="64">
        <v>2</v>
      </c>
      <c r="LA16" s="68">
        <v>2</v>
      </c>
      <c r="LB16" s="21">
        <v>7.1</v>
      </c>
      <c r="LC16" s="24">
        <v>6</v>
      </c>
      <c r="LD16" s="25"/>
      <c r="LE16" s="27">
        <f t="shared" si="194"/>
        <v>6.4</v>
      </c>
      <c r="LF16" s="28">
        <f t="shared" si="157"/>
        <v>6.4</v>
      </c>
      <c r="LG16" s="28" t="str">
        <f t="shared" si="213"/>
        <v>6.4</v>
      </c>
      <c r="LH16" s="32" t="str">
        <f t="shared" si="158"/>
        <v>C</v>
      </c>
      <c r="LI16" s="30">
        <f t="shared" si="159"/>
        <v>2</v>
      </c>
      <c r="LJ16" s="37" t="str">
        <f t="shared" si="160"/>
        <v>2.0</v>
      </c>
      <c r="LK16" s="62">
        <v>3</v>
      </c>
      <c r="LL16" s="279">
        <v>3</v>
      </c>
      <c r="LM16" s="85">
        <f t="shared" si="161"/>
        <v>18</v>
      </c>
      <c r="LN16" s="86">
        <f t="shared" si="162"/>
        <v>5.6111111111111107</v>
      </c>
      <c r="LO16" s="124" t="str">
        <f t="shared" si="163"/>
        <v>5.61</v>
      </c>
      <c r="LP16" s="86">
        <f t="shared" si="164"/>
        <v>2.0277777777777777</v>
      </c>
      <c r="LQ16" s="124" t="str">
        <f t="shared" si="165"/>
        <v>2.03</v>
      </c>
      <c r="LR16" s="330" t="str">
        <f t="shared" si="166"/>
        <v>Lên lớp</v>
      </c>
      <c r="LS16" s="331">
        <f t="shared" si="167"/>
        <v>18</v>
      </c>
      <c r="LT16" s="332">
        <f t="shared" si="168"/>
        <v>6.7277777777777779</v>
      </c>
      <c r="LU16" s="332">
        <f t="shared" si="169"/>
        <v>2.4444444444444446</v>
      </c>
      <c r="LV16" s="334">
        <f t="shared" si="170"/>
        <v>55</v>
      </c>
      <c r="LW16" s="335">
        <f t="shared" si="171"/>
        <v>55</v>
      </c>
      <c r="LX16" s="336">
        <f t="shared" si="172"/>
        <v>6.752727272727272</v>
      </c>
      <c r="LY16" s="337">
        <f t="shared" si="173"/>
        <v>2.5454545454545454</v>
      </c>
      <c r="LZ16" s="336" t="str">
        <f t="shared" si="174"/>
        <v>2.55</v>
      </c>
      <c r="MA16" s="330" t="str">
        <f t="shared" si="175"/>
        <v>Lên lớp</v>
      </c>
    </row>
    <row r="17" spans="1:339" s="233" customFormat="1" ht="18">
      <c r="A17" s="10">
        <v>16</v>
      </c>
      <c r="B17" s="76" t="s">
        <v>222</v>
      </c>
      <c r="C17" s="77" t="s">
        <v>258</v>
      </c>
      <c r="D17" s="78" t="s">
        <v>259</v>
      </c>
      <c r="E17" s="79" t="s">
        <v>260</v>
      </c>
      <c r="F17" s="50"/>
      <c r="G17" s="50" t="s">
        <v>566</v>
      </c>
      <c r="H17" s="50" t="s">
        <v>17</v>
      </c>
      <c r="I17" s="82" t="s">
        <v>550</v>
      </c>
      <c r="J17" s="82" t="s">
        <v>787</v>
      </c>
      <c r="K17" s="12">
        <v>6.3</v>
      </c>
      <c r="L17" s="28" t="str">
        <f t="shared" si="27"/>
        <v>6.3</v>
      </c>
      <c r="M17" s="32" t="str">
        <f t="shared" si="195"/>
        <v>C</v>
      </c>
      <c r="N17" s="39">
        <f t="shared" si="196"/>
        <v>2</v>
      </c>
      <c r="O17" s="37" t="str">
        <f t="shared" si="30"/>
        <v>2.0</v>
      </c>
      <c r="P17" s="11">
        <v>2</v>
      </c>
      <c r="Q17" s="16">
        <v>6</v>
      </c>
      <c r="R17" s="28" t="str">
        <f t="shared" si="31"/>
        <v>6.0</v>
      </c>
      <c r="S17" s="32" t="str">
        <f t="shared" si="197"/>
        <v>C</v>
      </c>
      <c r="T17" s="39">
        <f t="shared" si="198"/>
        <v>2</v>
      </c>
      <c r="U17" s="37" t="str">
        <f t="shared" si="34"/>
        <v>2.0</v>
      </c>
      <c r="V17" s="11">
        <v>3</v>
      </c>
      <c r="W17" s="21">
        <v>7.2</v>
      </c>
      <c r="X17" s="24">
        <v>6</v>
      </c>
      <c r="Y17" s="25"/>
      <c r="Z17" s="27">
        <f t="shared" si="0"/>
        <v>6.5</v>
      </c>
      <c r="AA17" s="28">
        <f t="shared" si="1"/>
        <v>6.5</v>
      </c>
      <c r="AB17" s="28" t="str">
        <f t="shared" si="35"/>
        <v>6.5</v>
      </c>
      <c r="AC17" s="32" t="str">
        <f t="shared" si="2"/>
        <v>C+</v>
      </c>
      <c r="AD17" s="30">
        <f t="shared" si="3"/>
        <v>2.5</v>
      </c>
      <c r="AE17" s="37" t="str">
        <f t="shared" si="36"/>
        <v>2.5</v>
      </c>
      <c r="AF17" s="64">
        <v>4</v>
      </c>
      <c r="AG17" s="68">
        <v>4</v>
      </c>
      <c r="AH17" s="21">
        <v>7.7</v>
      </c>
      <c r="AI17" s="24">
        <v>8</v>
      </c>
      <c r="AJ17" s="25"/>
      <c r="AK17" s="27">
        <f t="shared" si="37"/>
        <v>7.9</v>
      </c>
      <c r="AL17" s="28">
        <f t="shared" si="38"/>
        <v>7.9</v>
      </c>
      <c r="AM17" s="28" t="str">
        <f t="shared" si="39"/>
        <v>7.9</v>
      </c>
      <c r="AN17" s="32" t="str">
        <f t="shared" si="199"/>
        <v>B</v>
      </c>
      <c r="AO17" s="30">
        <f t="shared" si="200"/>
        <v>3</v>
      </c>
      <c r="AP17" s="37" t="str">
        <f t="shared" si="42"/>
        <v>3.0</v>
      </c>
      <c r="AQ17" s="71">
        <v>2</v>
      </c>
      <c r="AR17" s="73">
        <v>2</v>
      </c>
      <c r="AS17" s="21">
        <v>5.3</v>
      </c>
      <c r="AT17" s="24">
        <v>3</v>
      </c>
      <c r="AU17" s="25">
        <v>4</v>
      </c>
      <c r="AV17" s="27">
        <f t="shared" si="43"/>
        <v>3.9</v>
      </c>
      <c r="AW17" s="28">
        <f t="shared" si="44"/>
        <v>4.5</v>
      </c>
      <c r="AX17" s="28" t="str">
        <f t="shared" si="45"/>
        <v>4.5</v>
      </c>
      <c r="AY17" s="32" t="str">
        <f t="shared" si="46"/>
        <v>D</v>
      </c>
      <c r="AZ17" s="30">
        <f t="shared" si="201"/>
        <v>1</v>
      </c>
      <c r="BA17" s="37" t="str">
        <f t="shared" si="48"/>
        <v>1.0</v>
      </c>
      <c r="BB17" s="64">
        <v>3</v>
      </c>
      <c r="BC17" s="68">
        <v>3</v>
      </c>
      <c r="BD17" s="21">
        <v>5.2</v>
      </c>
      <c r="BE17" s="24">
        <v>6</v>
      </c>
      <c r="BF17" s="25"/>
      <c r="BG17" s="27">
        <f t="shared" si="202"/>
        <v>5.7</v>
      </c>
      <c r="BH17" s="28">
        <f t="shared" si="203"/>
        <v>5.7</v>
      </c>
      <c r="BI17" s="28" t="str">
        <f t="shared" si="49"/>
        <v>5.7</v>
      </c>
      <c r="BJ17" s="32" t="str">
        <f t="shared" si="204"/>
        <v>C</v>
      </c>
      <c r="BK17" s="30">
        <f t="shared" si="205"/>
        <v>2</v>
      </c>
      <c r="BL17" s="37" t="str">
        <f t="shared" si="52"/>
        <v>2.0</v>
      </c>
      <c r="BM17" s="64">
        <v>3</v>
      </c>
      <c r="BN17" s="68">
        <v>3</v>
      </c>
      <c r="BO17" s="21">
        <v>6.5</v>
      </c>
      <c r="BP17" s="24">
        <v>3</v>
      </c>
      <c r="BQ17" s="25"/>
      <c r="BR17" s="27">
        <f t="shared" si="4"/>
        <v>4.4000000000000004</v>
      </c>
      <c r="BS17" s="28">
        <f t="shared" si="5"/>
        <v>4.4000000000000004</v>
      </c>
      <c r="BT17" s="28" t="str">
        <f t="shared" si="53"/>
        <v>4.4</v>
      </c>
      <c r="BU17" s="32" t="str">
        <f t="shared" si="6"/>
        <v>D</v>
      </c>
      <c r="BV17" s="66">
        <f t="shared" si="7"/>
        <v>1</v>
      </c>
      <c r="BW17" s="37" t="str">
        <f t="shared" si="54"/>
        <v>1.0</v>
      </c>
      <c r="BX17" s="64">
        <v>2</v>
      </c>
      <c r="BY17" s="75">
        <v>2</v>
      </c>
      <c r="BZ17" s="21">
        <v>6.5</v>
      </c>
      <c r="CA17" s="24">
        <v>5</v>
      </c>
      <c r="CB17" s="25"/>
      <c r="CC17" s="27">
        <f t="shared" si="206"/>
        <v>5.6</v>
      </c>
      <c r="CD17" s="28">
        <f t="shared" si="207"/>
        <v>5.6</v>
      </c>
      <c r="CE17" s="28" t="str">
        <f t="shared" si="55"/>
        <v>5.6</v>
      </c>
      <c r="CF17" s="32" t="str">
        <f t="shared" si="208"/>
        <v>C</v>
      </c>
      <c r="CG17" s="30">
        <f t="shared" si="209"/>
        <v>2</v>
      </c>
      <c r="CH17" s="37" t="str">
        <f t="shared" si="58"/>
        <v>2.0</v>
      </c>
      <c r="CI17" s="64">
        <v>3</v>
      </c>
      <c r="CJ17" s="68">
        <v>3</v>
      </c>
      <c r="CK17" s="85">
        <f t="shared" si="8"/>
        <v>17</v>
      </c>
      <c r="CL17" s="86">
        <f t="shared" si="59"/>
        <v>5.7647058823529411</v>
      </c>
      <c r="CM17" s="87" t="str">
        <f t="shared" si="60"/>
        <v>5.76</v>
      </c>
      <c r="CN17" s="86">
        <f t="shared" si="9"/>
        <v>1.9411764705882353</v>
      </c>
      <c r="CO17" s="87" t="str">
        <f t="shared" si="61"/>
        <v>1.94</v>
      </c>
      <c r="CP17" s="52" t="str">
        <f t="shared" si="62"/>
        <v>Lên lớp</v>
      </c>
      <c r="CQ17" s="52">
        <f t="shared" si="176"/>
        <v>17</v>
      </c>
      <c r="CR17" s="86">
        <f t="shared" si="63"/>
        <v>5.7647058823529411</v>
      </c>
      <c r="CS17" s="127" t="str">
        <f t="shared" si="64"/>
        <v>5.76</v>
      </c>
      <c r="CT17" s="86">
        <f t="shared" si="177"/>
        <v>1.9411764705882353</v>
      </c>
      <c r="CU17" s="127" t="str">
        <f t="shared" si="65"/>
        <v>1.94</v>
      </c>
      <c r="CV17" s="52" t="str">
        <f t="shared" si="66"/>
        <v>Lên lớp</v>
      </c>
      <c r="CW17" s="232">
        <v>5.8</v>
      </c>
      <c r="CX17" s="52">
        <v>4</v>
      </c>
      <c r="CY17" s="52"/>
      <c r="CZ17" s="27">
        <f t="shared" si="67"/>
        <v>4.7</v>
      </c>
      <c r="DA17" s="28">
        <f t="shared" si="68"/>
        <v>4.7</v>
      </c>
      <c r="DB17" s="29" t="str">
        <f t="shared" si="69"/>
        <v>4.7</v>
      </c>
      <c r="DC17" s="32" t="str">
        <f t="shared" si="70"/>
        <v>D</v>
      </c>
      <c r="DD17" s="30">
        <f t="shared" si="71"/>
        <v>1</v>
      </c>
      <c r="DE17" s="29" t="str">
        <f t="shared" si="72"/>
        <v>1.0</v>
      </c>
      <c r="DF17" s="71"/>
      <c r="DG17" s="203"/>
      <c r="DH17" s="229">
        <v>6.2</v>
      </c>
      <c r="DI17" s="230">
        <v>4</v>
      </c>
      <c r="DJ17" s="230"/>
      <c r="DK17" s="27">
        <f t="shared" si="73"/>
        <v>4.9000000000000004</v>
      </c>
      <c r="DL17" s="28">
        <f t="shared" si="74"/>
        <v>4.9000000000000004</v>
      </c>
      <c r="DM17" s="30" t="str">
        <f t="shared" si="75"/>
        <v>4.9</v>
      </c>
      <c r="DN17" s="32" t="str">
        <f t="shared" si="76"/>
        <v>D</v>
      </c>
      <c r="DO17" s="30">
        <f t="shared" si="77"/>
        <v>1</v>
      </c>
      <c r="DP17" s="30" t="str">
        <f t="shared" si="78"/>
        <v>1.0</v>
      </c>
      <c r="DQ17" s="71"/>
      <c r="DR17" s="203"/>
      <c r="DS17" s="204">
        <f t="shared" si="79"/>
        <v>4.8000000000000007</v>
      </c>
      <c r="DT17" s="30" t="str">
        <f t="shared" si="80"/>
        <v>4.8</v>
      </c>
      <c r="DU17" s="32" t="str">
        <f t="shared" si="81"/>
        <v>D</v>
      </c>
      <c r="DV17" s="30">
        <f t="shared" si="82"/>
        <v>1</v>
      </c>
      <c r="DW17" s="30" t="str">
        <f t="shared" si="83"/>
        <v>1.0</v>
      </c>
      <c r="DX17" s="71">
        <v>3</v>
      </c>
      <c r="DY17" s="203">
        <v>3</v>
      </c>
      <c r="DZ17" s="232">
        <v>6.1</v>
      </c>
      <c r="EA17" s="52">
        <v>5</v>
      </c>
      <c r="EB17" s="52"/>
      <c r="EC17" s="27">
        <f t="shared" si="84"/>
        <v>5.4</v>
      </c>
      <c r="ED17" s="28">
        <f t="shared" si="85"/>
        <v>5.4</v>
      </c>
      <c r="EE17" s="29" t="str">
        <f t="shared" si="86"/>
        <v>5.4</v>
      </c>
      <c r="EF17" s="32" t="str">
        <f t="shared" si="87"/>
        <v>D+</v>
      </c>
      <c r="EG17" s="30">
        <f t="shared" si="88"/>
        <v>1.5</v>
      </c>
      <c r="EH17" s="29" t="str">
        <f t="shared" si="89"/>
        <v>1.5</v>
      </c>
      <c r="EI17" s="71">
        <v>3</v>
      </c>
      <c r="EJ17" s="203">
        <v>3</v>
      </c>
      <c r="EK17" s="232">
        <v>5.7</v>
      </c>
      <c r="EL17" s="52">
        <v>3</v>
      </c>
      <c r="EM17" s="52"/>
      <c r="EN17" s="27">
        <f t="shared" si="90"/>
        <v>4.0999999999999996</v>
      </c>
      <c r="EO17" s="28">
        <f t="shared" si="91"/>
        <v>4.0999999999999996</v>
      </c>
      <c r="EP17" s="29" t="str">
        <f t="shared" si="92"/>
        <v>4.1</v>
      </c>
      <c r="EQ17" s="32" t="str">
        <f t="shared" si="93"/>
        <v>D</v>
      </c>
      <c r="ER17" s="30">
        <f t="shared" si="94"/>
        <v>1</v>
      </c>
      <c r="ES17" s="29" t="str">
        <f t="shared" si="95"/>
        <v>1.0</v>
      </c>
      <c r="ET17" s="71">
        <v>3</v>
      </c>
      <c r="EU17" s="203">
        <v>3</v>
      </c>
      <c r="EV17" s="232">
        <v>6.2</v>
      </c>
      <c r="EW17" s="52">
        <v>7</v>
      </c>
      <c r="EX17" s="52"/>
      <c r="EY17" s="27">
        <f t="shared" si="96"/>
        <v>6.7</v>
      </c>
      <c r="EZ17" s="28">
        <f t="shared" si="97"/>
        <v>6.7</v>
      </c>
      <c r="FA17" s="29" t="str">
        <f t="shared" si="98"/>
        <v>6.7</v>
      </c>
      <c r="FB17" s="32" t="str">
        <f t="shared" si="99"/>
        <v>C+</v>
      </c>
      <c r="FC17" s="30">
        <f t="shared" si="100"/>
        <v>2.5</v>
      </c>
      <c r="FD17" s="29" t="str">
        <f t="shared" si="101"/>
        <v>2.5</v>
      </c>
      <c r="FE17" s="71">
        <v>2</v>
      </c>
      <c r="FF17" s="203">
        <v>2</v>
      </c>
      <c r="FG17" s="234">
        <v>5.3</v>
      </c>
      <c r="FH17" s="230">
        <v>1</v>
      </c>
      <c r="FI17" s="230">
        <v>6</v>
      </c>
      <c r="FJ17" s="27">
        <f t="shared" si="102"/>
        <v>2.7</v>
      </c>
      <c r="FK17" s="28">
        <f t="shared" si="103"/>
        <v>5.7</v>
      </c>
      <c r="FL17" s="29" t="str">
        <f t="shared" si="104"/>
        <v>5.7</v>
      </c>
      <c r="FM17" s="32" t="str">
        <f t="shared" si="105"/>
        <v>C</v>
      </c>
      <c r="FN17" s="30">
        <f t="shared" si="106"/>
        <v>2</v>
      </c>
      <c r="FO17" s="29" t="str">
        <f t="shared" si="107"/>
        <v>2.0</v>
      </c>
      <c r="FP17" s="71">
        <v>3</v>
      </c>
      <c r="FQ17" s="203">
        <v>3</v>
      </c>
      <c r="FR17" s="232">
        <v>8</v>
      </c>
      <c r="FS17" s="52">
        <v>8</v>
      </c>
      <c r="FT17" s="52"/>
      <c r="FU17" s="27">
        <f t="shared" si="108"/>
        <v>8</v>
      </c>
      <c r="FV17" s="28">
        <f t="shared" si="109"/>
        <v>8</v>
      </c>
      <c r="FW17" s="29" t="str">
        <f t="shared" si="110"/>
        <v>8.0</v>
      </c>
      <c r="FX17" s="32" t="str">
        <f t="shared" si="111"/>
        <v>B+</v>
      </c>
      <c r="FY17" s="30">
        <f t="shared" si="112"/>
        <v>3.5</v>
      </c>
      <c r="FZ17" s="29" t="str">
        <f t="shared" si="113"/>
        <v>3.5</v>
      </c>
      <c r="GA17" s="71">
        <v>2</v>
      </c>
      <c r="GB17" s="203">
        <v>2</v>
      </c>
      <c r="GC17" s="232">
        <v>7</v>
      </c>
      <c r="GD17" s="52">
        <v>3</v>
      </c>
      <c r="GE17" s="52"/>
      <c r="GF17" s="27">
        <f t="shared" si="114"/>
        <v>4.5999999999999996</v>
      </c>
      <c r="GG17" s="28">
        <f t="shared" si="115"/>
        <v>4.5999999999999996</v>
      </c>
      <c r="GH17" s="29" t="str">
        <f t="shared" si="116"/>
        <v>4.6</v>
      </c>
      <c r="GI17" s="32" t="str">
        <f t="shared" si="117"/>
        <v>D</v>
      </c>
      <c r="GJ17" s="30">
        <f t="shared" si="118"/>
        <v>1</v>
      </c>
      <c r="GK17" s="29" t="str">
        <f t="shared" si="119"/>
        <v>1.0</v>
      </c>
      <c r="GL17" s="71">
        <v>2</v>
      </c>
      <c r="GM17" s="203">
        <v>2</v>
      </c>
      <c r="GN17" s="232">
        <v>5</v>
      </c>
      <c r="GO17" s="52">
        <v>6</v>
      </c>
      <c r="GP17" s="52"/>
      <c r="GQ17" s="27">
        <f t="shared" si="120"/>
        <v>5.6</v>
      </c>
      <c r="GR17" s="28">
        <f t="shared" si="121"/>
        <v>5.6</v>
      </c>
      <c r="GS17" s="29" t="str">
        <f t="shared" si="122"/>
        <v>5.6</v>
      </c>
      <c r="GT17" s="32" t="str">
        <f t="shared" si="123"/>
        <v>C</v>
      </c>
      <c r="GU17" s="30">
        <f t="shared" si="124"/>
        <v>2</v>
      </c>
      <c r="GV17" s="29" t="str">
        <f t="shared" si="125"/>
        <v>2.0</v>
      </c>
      <c r="GW17" s="71">
        <v>2</v>
      </c>
      <c r="GX17" s="203">
        <v>2</v>
      </c>
      <c r="GY17" s="85">
        <f t="shared" si="126"/>
        <v>20</v>
      </c>
      <c r="GZ17" s="86">
        <f t="shared" si="127"/>
        <v>5.49</v>
      </c>
      <c r="HA17" s="124" t="str">
        <f t="shared" si="128"/>
        <v>5.49</v>
      </c>
      <c r="HB17" s="86">
        <f t="shared" si="129"/>
        <v>1.7250000000000001</v>
      </c>
      <c r="HC17" s="124" t="str">
        <f t="shared" si="130"/>
        <v>1.73</v>
      </c>
      <c r="HD17" s="52" t="str">
        <f t="shared" si="131"/>
        <v>Lên lớp</v>
      </c>
      <c r="HE17" s="52">
        <f t="shared" si="132"/>
        <v>20</v>
      </c>
      <c r="HF17" s="86">
        <f t="shared" si="133"/>
        <v>5.49</v>
      </c>
      <c r="HG17" s="127" t="str">
        <f t="shared" si="134"/>
        <v>5.49</v>
      </c>
      <c r="HH17" s="86">
        <f t="shared" si="135"/>
        <v>1.7250000000000001</v>
      </c>
      <c r="HI17" s="127" t="str">
        <f t="shared" si="136"/>
        <v>1.73</v>
      </c>
      <c r="HJ17" s="227">
        <f t="shared" si="137"/>
        <v>37</v>
      </c>
      <c r="HK17" s="58">
        <f t="shared" si="138"/>
        <v>37</v>
      </c>
      <c r="HL17" s="228">
        <f t="shared" si="11"/>
        <v>5.6162162162162161</v>
      </c>
      <c r="HM17" s="127" t="str">
        <f t="shared" si="139"/>
        <v>5.62</v>
      </c>
      <c r="HN17" s="228">
        <f t="shared" si="12"/>
        <v>1.8243243243243243</v>
      </c>
      <c r="HO17" s="127" t="str">
        <f t="shared" si="140"/>
        <v>1.82</v>
      </c>
      <c r="HP17" s="52" t="str">
        <f t="shared" si="141"/>
        <v>Lên lớp</v>
      </c>
      <c r="HQ17" s="58" t="s">
        <v>986</v>
      </c>
      <c r="HR17" s="21">
        <v>7.1</v>
      </c>
      <c r="HS17" s="24">
        <v>3</v>
      </c>
      <c r="HT17" s="25"/>
      <c r="HU17" s="27">
        <f t="shared" si="178"/>
        <v>4.5999999999999996</v>
      </c>
      <c r="HV17" s="282">
        <f t="shared" si="179"/>
        <v>4.5999999999999996</v>
      </c>
      <c r="HW17" s="26" t="str">
        <f t="shared" si="210"/>
        <v>4.6</v>
      </c>
      <c r="HX17" s="283" t="str">
        <f t="shared" si="180"/>
        <v>D</v>
      </c>
      <c r="HY17" s="281">
        <f t="shared" si="181"/>
        <v>1</v>
      </c>
      <c r="HZ17" s="44" t="str">
        <f t="shared" si="182"/>
        <v>1.0</v>
      </c>
      <c r="IA17" s="64">
        <v>3</v>
      </c>
      <c r="IB17" s="68">
        <v>3</v>
      </c>
      <c r="IC17" s="21">
        <v>8</v>
      </c>
      <c r="ID17" s="24">
        <v>5</v>
      </c>
      <c r="IE17" s="25"/>
      <c r="IF17" s="27">
        <f t="shared" si="183"/>
        <v>6.2</v>
      </c>
      <c r="IG17" s="282">
        <f t="shared" si="184"/>
        <v>6.2</v>
      </c>
      <c r="IH17" s="26" t="str">
        <f t="shared" si="211"/>
        <v>6.2</v>
      </c>
      <c r="II17" s="283" t="str">
        <f t="shared" si="185"/>
        <v>C</v>
      </c>
      <c r="IJ17" s="281">
        <f t="shared" si="186"/>
        <v>2</v>
      </c>
      <c r="IK17" s="44" t="str">
        <f t="shared" si="187"/>
        <v>2.0</v>
      </c>
      <c r="IL17" s="64">
        <v>1</v>
      </c>
      <c r="IM17" s="68">
        <v>1</v>
      </c>
      <c r="IN17" s="98">
        <v>5</v>
      </c>
      <c r="IO17" s="99">
        <v>3</v>
      </c>
      <c r="IP17" s="187">
        <v>5</v>
      </c>
      <c r="IQ17" s="27">
        <f t="shared" si="188"/>
        <v>3.8</v>
      </c>
      <c r="IR17" s="28">
        <f t="shared" si="189"/>
        <v>5</v>
      </c>
      <c r="IS17" s="26" t="str">
        <f t="shared" si="190"/>
        <v>5.0</v>
      </c>
      <c r="IT17" s="32" t="str">
        <f t="shared" si="191"/>
        <v>D+</v>
      </c>
      <c r="IU17" s="30">
        <f t="shared" si="192"/>
        <v>1.5</v>
      </c>
      <c r="IV17" s="37" t="str">
        <f t="shared" si="193"/>
        <v>1.5</v>
      </c>
      <c r="IW17" s="64">
        <v>2</v>
      </c>
      <c r="IX17" s="68">
        <v>2</v>
      </c>
      <c r="IY17" s="21">
        <v>6.2</v>
      </c>
      <c r="IZ17" s="24">
        <v>7</v>
      </c>
      <c r="JA17" s="25"/>
      <c r="JB17" s="19">
        <f t="shared" si="142"/>
        <v>6.7</v>
      </c>
      <c r="JC17" s="26">
        <f t="shared" si="143"/>
        <v>6.7</v>
      </c>
      <c r="JD17" s="26" t="str">
        <f t="shared" si="144"/>
        <v>6.7</v>
      </c>
      <c r="JE17" s="32" t="str">
        <f t="shared" si="145"/>
        <v>C+</v>
      </c>
      <c r="JF17" s="30">
        <f t="shared" si="146"/>
        <v>2.5</v>
      </c>
      <c r="JG17" s="37" t="str">
        <f t="shared" si="147"/>
        <v>2.5</v>
      </c>
      <c r="JH17" s="64">
        <v>2</v>
      </c>
      <c r="JI17" s="68">
        <v>2</v>
      </c>
      <c r="JJ17" s="98">
        <v>5</v>
      </c>
      <c r="JK17" s="99">
        <v>7</v>
      </c>
      <c r="JL17" s="187"/>
      <c r="JM17" s="19">
        <f t="shared" si="148"/>
        <v>6.2</v>
      </c>
      <c r="JN17" s="26">
        <f t="shared" si="149"/>
        <v>6.2</v>
      </c>
      <c r="JO17" s="26" t="str">
        <f t="shared" si="150"/>
        <v>6.2</v>
      </c>
      <c r="JP17" s="32" t="str">
        <f t="shared" si="151"/>
        <v>C</v>
      </c>
      <c r="JQ17" s="30">
        <f t="shared" si="152"/>
        <v>2</v>
      </c>
      <c r="JR17" s="37" t="str">
        <f t="shared" si="153"/>
        <v>2.0</v>
      </c>
      <c r="JS17" s="64">
        <v>1</v>
      </c>
      <c r="JT17" s="68">
        <v>1</v>
      </c>
      <c r="JU17" s="98">
        <v>6</v>
      </c>
      <c r="JV17" s="99">
        <v>5</v>
      </c>
      <c r="JW17" s="187"/>
      <c r="JX17" s="27">
        <f t="shared" si="13"/>
        <v>5.4</v>
      </c>
      <c r="JY17" s="28">
        <f t="shared" si="14"/>
        <v>5.4</v>
      </c>
      <c r="JZ17" s="28" t="str">
        <f t="shared" si="154"/>
        <v>5.4</v>
      </c>
      <c r="KA17" s="32" t="str">
        <f t="shared" si="15"/>
        <v>D+</v>
      </c>
      <c r="KB17" s="30">
        <f t="shared" si="16"/>
        <v>1.5</v>
      </c>
      <c r="KC17" s="37" t="str">
        <f t="shared" si="17"/>
        <v>1.5</v>
      </c>
      <c r="KD17" s="64">
        <v>2</v>
      </c>
      <c r="KE17" s="68">
        <v>2</v>
      </c>
      <c r="KF17" s="98">
        <v>6.2</v>
      </c>
      <c r="KG17" s="99">
        <v>7</v>
      </c>
      <c r="KH17" s="187"/>
      <c r="KI17" s="27">
        <f t="shared" si="18"/>
        <v>6.7</v>
      </c>
      <c r="KJ17" s="28">
        <f t="shared" si="19"/>
        <v>6.7</v>
      </c>
      <c r="KK17" s="26" t="str">
        <f t="shared" si="155"/>
        <v>6.7</v>
      </c>
      <c r="KL17" s="32" t="str">
        <f t="shared" si="20"/>
        <v>C+</v>
      </c>
      <c r="KM17" s="30">
        <f t="shared" si="21"/>
        <v>2.5</v>
      </c>
      <c r="KN17" s="37" t="str">
        <f t="shared" si="22"/>
        <v>2.5</v>
      </c>
      <c r="KO17" s="64">
        <v>2</v>
      </c>
      <c r="KP17" s="68">
        <v>2</v>
      </c>
      <c r="KQ17" s="98">
        <v>6.2</v>
      </c>
      <c r="KR17" s="99">
        <v>5</v>
      </c>
      <c r="KS17" s="187"/>
      <c r="KT17" s="27">
        <f t="shared" si="23"/>
        <v>5.5</v>
      </c>
      <c r="KU17" s="28">
        <f t="shared" si="24"/>
        <v>5.5</v>
      </c>
      <c r="KV17" s="28" t="str">
        <f t="shared" si="156"/>
        <v>5.5</v>
      </c>
      <c r="KW17" s="32" t="str">
        <f t="shared" si="212"/>
        <v>C</v>
      </c>
      <c r="KX17" s="30">
        <f t="shared" si="25"/>
        <v>2</v>
      </c>
      <c r="KY17" s="37" t="str">
        <f t="shared" si="26"/>
        <v>2.0</v>
      </c>
      <c r="KZ17" s="64">
        <v>2</v>
      </c>
      <c r="LA17" s="68">
        <v>2</v>
      </c>
      <c r="LB17" s="21">
        <v>7</v>
      </c>
      <c r="LC17" s="24">
        <v>0</v>
      </c>
      <c r="LD17" s="25">
        <v>8</v>
      </c>
      <c r="LE17" s="19">
        <f t="shared" si="194"/>
        <v>2.8</v>
      </c>
      <c r="LF17" s="26">
        <f t="shared" si="157"/>
        <v>7.6</v>
      </c>
      <c r="LG17" s="26" t="str">
        <f t="shared" si="213"/>
        <v>7.6</v>
      </c>
      <c r="LH17" s="32" t="str">
        <f t="shared" si="158"/>
        <v>B</v>
      </c>
      <c r="LI17" s="30">
        <f t="shared" si="159"/>
        <v>3</v>
      </c>
      <c r="LJ17" s="37" t="str">
        <f t="shared" si="160"/>
        <v>3.0</v>
      </c>
      <c r="LK17" s="62">
        <v>3</v>
      </c>
      <c r="LL17" s="279">
        <v>3</v>
      </c>
      <c r="LM17" s="85">
        <f t="shared" si="161"/>
        <v>18</v>
      </c>
      <c r="LN17" s="86">
        <f t="shared" si="162"/>
        <v>5.2111111111111112</v>
      </c>
      <c r="LO17" s="124" t="str">
        <f t="shared" si="163"/>
        <v>5.21</v>
      </c>
      <c r="LP17" s="86">
        <f t="shared" si="164"/>
        <v>1.8333333333333333</v>
      </c>
      <c r="LQ17" s="124" t="str">
        <f t="shared" si="165"/>
        <v>1.83</v>
      </c>
      <c r="LR17" s="330" t="str">
        <f t="shared" si="166"/>
        <v>Lên lớp</v>
      </c>
      <c r="LS17" s="331">
        <f t="shared" si="167"/>
        <v>18</v>
      </c>
      <c r="LT17" s="332">
        <f t="shared" si="168"/>
        <v>5.9777777777777779</v>
      </c>
      <c r="LU17" s="332">
        <f t="shared" si="169"/>
        <v>2</v>
      </c>
      <c r="LV17" s="334">
        <f t="shared" si="170"/>
        <v>55</v>
      </c>
      <c r="LW17" s="335">
        <f t="shared" si="171"/>
        <v>55</v>
      </c>
      <c r="LX17" s="336">
        <f t="shared" si="172"/>
        <v>5.7345454545454544</v>
      </c>
      <c r="LY17" s="337">
        <f t="shared" si="173"/>
        <v>1.8818181818181818</v>
      </c>
      <c r="LZ17" s="336" t="str">
        <f t="shared" si="174"/>
        <v>1.88</v>
      </c>
      <c r="MA17" s="330" t="str">
        <f t="shared" si="175"/>
        <v>Lên lớp</v>
      </c>
    </row>
    <row r="18" spans="1:339" s="233" customFormat="1" ht="18">
      <c r="A18" s="10">
        <v>17</v>
      </c>
      <c r="B18" s="76" t="s">
        <v>222</v>
      </c>
      <c r="C18" s="77" t="s">
        <v>261</v>
      </c>
      <c r="D18" s="78" t="s">
        <v>262</v>
      </c>
      <c r="E18" s="79" t="s">
        <v>89</v>
      </c>
      <c r="F18" s="50"/>
      <c r="G18" s="50" t="s">
        <v>567</v>
      </c>
      <c r="H18" s="50" t="s">
        <v>17</v>
      </c>
      <c r="I18" s="82" t="s">
        <v>601</v>
      </c>
      <c r="J18" s="82" t="s">
        <v>779</v>
      </c>
      <c r="K18" s="12">
        <v>7</v>
      </c>
      <c r="L18" s="28" t="str">
        <f t="shared" si="27"/>
        <v>7.0</v>
      </c>
      <c r="M18" s="32" t="str">
        <f t="shared" si="195"/>
        <v>B</v>
      </c>
      <c r="N18" s="39">
        <f t="shared" si="196"/>
        <v>3</v>
      </c>
      <c r="O18" s="37" t="str">
        <f t="shared" si="30"/>
        <v>3.0</v>
      </c>
      <c r="P18" s="11">
        <v>2</v>
      </c>
      <c r="Q18" s="16">
        <v>5</v>
      </c>
      <c r="R18" s="28" t="str">
        <f t="shared" si="31"/>
        <v>5.0</v>
      </c>
      <c r="S18" s="32" t="str">
        <f t="shared" si="197"/>
        <v>D+</v>
      </c>
      <c r="T18" s="39">
        <f t="shared" si="198"/>
        <v>1.5</v>
      </c>
      <c r="U18" s="37" t="str">
        <f t="shared" si="34"/>
        <v>1.5</v>
      </c>
      <c r="V18" s="11">
        <v>3</v>
      </c>
      <c r="W18" s="21">
        <v>7.7</v>
      </c>
      <c r="X18" s="24">
        <v>7</v>
      </c>
      <c r="Y18" s="25"/>
      <c r="Z18" s="27">
        <f t="shared" si="0"/>
        <v>7.3</v>
      </c>
      <c r="AA18" s="28">
        <f t="shared" si="1"/>
        <v>7.3</v>
      </c>
      <c r="AB18" s="28" t="str">
        <f t="shared" si="35"/>
        <v>7.3</v>
      </c>
      <c r="AC18" s="32" t="str">
        <f t="shared" si="2"/>
        <v>B</v>
      </c>
      <c r="AD18" s="30">
        <f t="shared" si="3"/>
        <v>3</v>
      </c>
      <c r="AE18" s="37" t="str">
        <f t="shared" si="36"/>
        <v>3.0</v>
      </c>
      <c r="AF18" s="64">
        <v>4</v>
      </c>
      <c r="AG18" s="68">
        <v>4</v>
      </c>
      <c r="AH18" s="21">
        <v>8</v>
      </c>
      <c r="AI18" s="24">
        <v>8</v>
      </c>
      <c r="AJ18" s="25"/>
      <c r="AK18" s="27">
        <f t="shared" si="37"/>
        <v>8</v>
      </c>
      <c r="AL18" s="28">
        <f t="shared" si="38"/>
        <v>8</v>
      </c>
      <c r="AM18" s="28" t="str">
        <f t="shared" si="39"/>
        <v>8.0</v>
      </c>
      <c r="AN18" s="32" t="str">
        <f t="shared" si="199"/>
        <v>B+</v>
      </c>
      <c r="AO18" s="30">
        <f t="shared" si="200"/>
        <v>3.5</v>
      </c>
      <c r="AP18" s="37" t="str">
        <f t="shared" si="42"/>
        <v>3.5</v>
      </c>
      <c r="AQ18" s="71">
        <v>2</v>
      </c>
      <c r="AR18" s="73">
        <v>2</v>
      </c>
      <c r="AS18" s="21">
        <v>5.2</v>
      </c>
      <c r="AT18" s="24">
        <v>6</v>
      </c>
      <c r="AU18" s="25"/>
      <c r="AV18" s="27">
        <f t="shared" si="43"/>
        <v>5.7</v>
      </c>
      <c r="AW18" s="28">
        <f t="shared" si="44"/>
        <v>5.7</v>
      </c>
      <c r="AX18" s="28" t="str">
        <f t="shared" si="45"/>
        <v>5.7</v>
      </c>
      <c r="AY18" s="32" t="str">
        <f t="shared" si="46"/>
        <v>C</v>
      </c>
      <c r="AZ18" s="30">
        <f t="shared" si="201"/>
        <v>2</v>
      </c>
      <c r="BA18" s="37" t="str">
        <f t="shared" si="48"/>
        <v>2.0</v>
      </c>
      <c r="BB18" s="64">
        <v>3</v>
      </c>
      <c r="BC18" s="68">
        <v>3</v>
      </c>
      <c r="BD18" s="21">
        <v>7.2</v>
      </c>
      <c r="BE18" s="24">
        <v>8</v>
      </c>
      <c r="BF18" s="25"/>
      <c r="BG18" s="27">
        <f t="shared" si="202"/>
        <v>7.7</v>
      </c>
      <c r="BH18" s="28">
        <f t="shared" si="203"/>
        <v>7.7</v>
      </c>
      <c r="BI18" s="28" t="str">
        <f t="shared" si="49"/>
        <v>7.7</v>
      </c>
      <c r="BJ18" s="32" t="str">
        <f t="shared" si="204"/>
        <v>B</v>
      </c>
      <c r="BK18" s="30">
        <f t="shared" si="205"/>
        <v>3</v>
      </c>
      <c r="BL18" s="37" t="str">
        <f t="shared" si="52"/>
        <v>3.0</v>
      </c>
      <c r="BM18" s="64">
        <v>3</v>
      </c>
      <c r="BN18" s="68">
        <v>3</v>
      </c>
      <c r="BO18" s="21">
        <v>6.3</v>
      </c>
      <c r="BP18" s="24">
        <v>6</v>
      </c>
      <c r="BQ18" s="25"/>
      <c r="BR18" s="27">
        <f t="shared" si="4"/>
        <v>6.1</v>
      </c>
      <c r="BS18" s="28">
        <f t="shared" si="5"/>
        <v>6.1</v>
      </c>
      <c r="BT18" s="28" t="str">
        <f t="shared" si="53"/>
        <v>6.1</v>
      </c>
      <c r="BU18" s="32" t="str">
        <f t="shared" si="6"/>
        <v>C</v>
      </c>
      <c r="BV18" s="66">
        <f t="shared" si="7"/>
        <v>2</v>
      </c>
      <c r="BW18" s="37" t="str">
        <f t="shared" si="54"/>
        <v>2.0</v>
      </c>
      <c r="BX18" s="64">
        <v>2</v>
      </c>
      <c r="BY18" s="75">
        <v>2</v>
      </c>
      <c r="BZ18" s="21">
        <v>7</v>
      </c>
      <c r="CA18" s="24">
        <v>5</v>
      </c>
      <c r="CB18" s="25"/>
      <c r="CC18" s="27">
        <f t="shared" si="206"/>
        <v>5.8</v>
      </c>
      <c r="CD18" s="28">
        <f t="shared" si="207"/>
        <v>5.8</v>
      </c>
      <c r="CE18" s="28" t="str">
        <f t="shared" si="55"/>
        <v>5.8</v>
      </c>
      <c r="CF18" s="32" t="str">
        <f t="shared" si="208"/>
        <v>C</v>
      </c>
      <c r="CG18" s="30">
        <f t="shared" si="209"/>
        <v>2</v>
      </c>
      <c r="CH18" s="37" t="str">
        <f t="shared" si="58"/>
        <v>2.0</v>
      </c>
      <c r="CI18" s="64">
        <v>3</v>
      </c>
      <c r="CJ18" s="68">
        <v>3</v>
      </c>
      <c r="CK18" s="85">
        <f t="shared" si="8"/>
        <v>17</v>
      </c>
      <c r="CL18" s="86">
        <f t="shared" si="59"/>
        <v>6.7647058823529411</v>
      </c>
      <c r="CM18" s="87" t="str">
        <f t="shared" si="60"/>
        <v>6.76</v>
      </c>
      <c r="CN18" s="86">
        <f t="shared" si="9"/>
        <v>2.5882352941176472</v>
      </c>
      <c r="CO18" s="87" t="str">
        <f t="shared" si="61"/>
        <v>2.59</v>
      </c>
      <c r="CP18" s="52" t="str">
        <f t="shared" si="62"/>
        <v>Lên lớp</v>
      </c>
      <c r="CQ18" s="52">
        <f t="shared" si="176"/>
        <v>17</v>
      </c>
      <c r="CR18" s="86">
        <f t="shared" si="63"/>
        <v>6.7647058823529411</v>
      </c>
      <c r="CS18" s="127" t="str">
        <f t="shared" si="64"/>
        <v>6.76</v>
      </c>
      <c r="CT18" s="86">
        <f t="shared" si="177"/>
        <v>2.5882352941176472</v>
      </c>
      <c r="CU18" s="127" t="str">
        <f t="shared" si="65"/>
        <v>2.59</v>
      </c>
      <c r="CV18" s="52" t="str">
        <f t="shared" si="66"/>
        <v>Lên lớp</v>
      </c>
      <c r="CW18" s="232">
        <v>7.6</v>
      </c>
      <c r="CX18" s="52">
        <v>7</v>
      </c>
      <c r="CY18" s="52"/>
      <c r="CZ18" s="27">
        <f t="shared" si="67"/>
        <v>7.2</v>
      </c>
      <c r="DA18" s="28">
        <f t="shared" si="68"/>
        <v>7.2</v>
      </c>
      <c r="DB18" s="29" t="str">
        <f t="shared" si="69"/>
        <v>7.2</v>
      </c>
      <c r="DC18" s="32" t="str">
        <f t="shared" si="70"/>
        <v>B</v>
      </c>
      <c r="DD18" s="30">
        <f t="shared" si="71"/>
        <v>3</v>
      </c>
      <c r="DE18" s="29" t="str">
        <f t="shared" si="72"/>
        <v>3.0</v>
      </c>
      <c r="DF18" s="71"/>
      <c r="DG18" s="203"/>
      <c r="DH18" s="229">
        <v>7.6</v>
      </c>
      <c r="DI18" s="230">
        <v>9</v>
      </c>
      <c r="DJ18" s="230"/>
      <c r="DK18" s="27">
        <f t="shared" si="73"/>
        <v>8.4</v>
      </c>
      <c r="DL18" s="28">
        <f t="shared" si="74"/>
        <v>8.4</v>
      </c>
      <c r="DM18" s="30" t="str">
        <f t="shared" si="75"/>
        <v>8.4</v>
      </c>
      <c r="DN18" s="32" t="str">
        <f t="shared" si="76"/>
        <v>B+</v>
      </c>
      <c r="DO18" s="30">
        <f t="shared" si="77"/>
        <v>3.5</v>
      </c>
      <c r="DP18" s="30" t="str">
        <f t="shared" si="78"/>
        <v>3.5</v>
      </c>
      <c r="DQ18" s="71"/>
      <c r="DR18" s="203"/>
      <c r="DS18" s="204">
        <f t="shared" si="79"/>
        <v>7.8000000000000007</v>
      </c>
      <c r="DT18" s="30" t="str">
        <f t="shared" si="80"/>
        <v>7.8</v>
      </c>
      <c r="DU18" s="32" t="str">
        <f t="shared" si="81"/>
        <v>B</v>
      </c>
      <c r="DV18" s="30">
        <f t="shared" si="82"/>
        <v>3</v>
      </c>
      <c r="DW18" s="30" t="str">
        <f t="shared" si="83"/>
        <v>3.0</v>
      </c>
      <c r="DX18" s="71">
        <v>3</v>
      </c>
      <c r="DY18" s="203">
        <v>3</v>
      </c>
      <c r="DZ18" s="232">
        <v>6.9</v>
      </c>
      <c r="EA18" s="52">
        <v>7</v>
      </c>
      <c r="EB18" s="52"/>
      <c r="EC18" s="27">
        <f t="shared" si="84"/>
        <v>7</v>
      </c>
      <c r="ED18" s="28">
        <f t="shared" si="85"/>
        <v>7</v>
      </c>
      <c r="EE18" s="29" t="str">
        <f t="shared" si="86"/>
        <v>7.0</v>
      </c>
      <c r="EF18" s="32" t="str">
        <f t="shared" si="87"/>
        <v>B</v>
      </c>
      <c r="EG18" s="30">
        <f t="shared" si="88"/>
        <v>3</v>
      </c>
      <c r="EH18" s="29" t="str">
        <f t="shared" si="89"/>
        <v>3.0</v>
      </c>
      <c r="EI18" s="71">
        <v>3</v>
      </c>
      <c r="EJ18" s="203">
        <v>3</v>
      </c>
      <c r="EK18" s="232">
        <v>6.6</v>
      </c>
      <c r="EL18" s="52">
        <v>8</v>
      </c>
      <c r="EM18" s="52"/>
      <c r="EN18" s="27">
        <f t="shared" si="90"/>
        <v>7.4</v>
      </c>
      <c r="EO18" s="28">
        <f t="shared" si="91"/>
        <v>7.4</v>
      </c>
      <c r="EP18" s="29" t="str">
        <f t="shared" si="92"/>
        <v>7.4</v>
      </c>
      <c r="EQ18" s="32" t="str">
        <f t="shared" si="93"/>
        <v>B</v>
      </c>
      <c r="ER18" s="30">
        <f t="shared" si="94"/>
        <v>3</v>
      </c>
      <c r="ES18" s="29" t="str">
        <f t="shared" si="95"/>
        <v>3.0</v>
      </c>
      <c r="ET18" s="71">
        <v>3</v>
      </c>
      <c r="EU18" s="203">
        <v>3</v>
      </c>
      <c r="EV18" s="232">
        <v>7.4</v>
      </c>
      <c r="EW18" s="52">
        <v>8</v>
      </c>
      <c r="EX18" s="52"/>
      <c r="EY18" s="27">
        <f t="shared" si="96"/>
        <v>7.8</v>
      </c>
      <c r="EZ18" s="28">
        <f t="shared" si="97"/>
        <v>7.8</v>
      </c>
      <c r="FA18" s="29" t="str">
        <f t="shared" si="98"/>
        <v>7.8</v>
      </c>
      <c r="FB18" s="32" t="str">
        <f t="shared" si="99"/>
        <v>B</v>
      </c>
      <c r="FC18" s="30">
        <f t="shared" si="100"/>
        <v>3</v>
      </c>
      <c r="FD18" s="29" t="str">
        <f t="shared" si="101"/>
        <v>3.0</v>
      </c>
      <c r="FE18" s="71">
        <v>2</v>
      </c>
      <c r="FF18" s="203">
        <v>2</v>
      </c>
      <c r="FG18" s="232">
        <v>8</v>
      </c>
      <c r="FH18" s="52">
        <v>8</v>
      </c>
      <c r="FI18" s="52"/>
      <c r="FJ18" s="27">
        <f t="shared" si="102"/>
        <v>8</v>
      </c>
      <c r="FK18" s="28">
        <f t="shared" si="103"/>
        <v>8</v>
      </c>
      <c r="FL18" s="29" t="str">
        <f t="shared" si="104"/>
        <v>8.0</v>
      </c>
      <c r="FM18" s="32" t="str">
        <f t="shared" si="105"/>
        <v>B+</v>
      </c>
      <c r="FN18" s="30">
        <f t="shared" si="106"/>
        <v>3.5</v>
      </c>
      <c r="FO18" s="29" t="str">
        <f t="shared" si="107"/>
        <v>3.5</v>
      </c>
      <c r="FP18" s="71">
        <v>3</v>
      </c>
      <c r="FQ18" s="203">
        <v>3</v>
      </c>
      <c r="FR18" s="232">
        <v>8.6999999999999993</v>
      </c>
      <c r="FS18" s="52">
        <v>8</v>
      </c>
      <c r="FT18" s="52"/>
      <c r="FU18" s="27">
        <f t="shared" si="108"/>
        <v>8.3000000000000007</v>
      </c>
      <c r="FV18" s="28">
        <f t="shared" si="109"/>
        <v>8.3000000000000007</v>
      </c>
      <c r="FW18" s="29" t="str">
        <f t="shared" si="110"/>
        <v>8.3</v>
      </c>
      <c r="FX18" s="32" t="str">
        <f t="shared" si="111"/>
        <v>B+</v>
      </c>
      <c r="FY18" s="30">
        <f t="shared" si="112"/>
        <v>3.5</v>
      </c>
      <c r="FZ18" s="29" t="str">
        <f t="shared" si="113"/>
        <v>3.5</v>
      </c>
      <c r="GA18" s="71">
        <v>2</v>
      </c>
      <c r="GB18" s="203">
        <v>2</v>
      </c>
      <c r="GC18" s="232">
        <v>6.3</v>
      </c>
      <c r="GD18" s="52">
        <v>6</v>
      </c>
      <c r="GE18" s="52"/>
      <c r="GF18" s="27">
        <f t="shared" si="114"/>
        <v>6.1</v>
      </c>
      <c r="GG18" s="28">
        <f t="shared" si="115"/>
        <v>6.1</v>
      </c>
      <c r="GH18" s="29" t="str">
        <f t="shared" si="116"/>
        <v>6.1</v>
      </c>
      <c r="GI18" s="32" t="str">
        <f t="shared" si="117"/>
        <v>C</v>
      </c>
      <c r="GJ18" s="30">
        <f t="shared" si="118"/>
        <v>2</v>
      </c>
      <c r="GK18" s="29" t="str">
        <f t="shared" si="119"/>
        <v>2.0</v>
      </c>
      <c r="GL18" s="71">
        <v>2</v>
      </c>
      <c r="GM18" s="203">
        <v>2</v>
      </c>
      <c r="GN18" s="232">
        <v>5.3</v>
      </c>
      <c r="GO18" s="52">
        <v>7</v>
      </c>
      <c r="GP18" s="52"/>
      <c r="GQ18" s="27">
        <f t="shared" si="120"/>
        <v>6.3</v>
      </c>
      <c r="GR18" s="28">
        <f t="shared" si="121"/>
        <v>6.3</v>
      </c>
      <c r="GS18" s="29" t="str">
        <f t="shared" si="122"/>
        <v>6.3</v>
      </c>
      <c r="GT18" s="32" t="str">
        <f t="shared" si="123"/>
        <v>C</v>
      </c>
      <c r="GU18" s="30">
        <f t="shared" si="124"/>
        <v>2</v>
      </c>
      <c r="GV18" s="29" t="str">
        <f t="shared" si="125"/>
        <v>2.0</v>
      </c>
      <c r="GW18" s="71">
        <v>2</v>
      </c>
      <c r="GX18" s="203">
        <v>2</v>
      </c>
      <c r="GY18" s="85">
        <f t="shared" si="126"/>
        <v>20</v>
      </c>
      <c r="GZ18" s="86">
        <f t="shared" si="127"/>
        <v>7.38</v>
      </c>
      <c r="HA18" s="124" t="str">
        <f t="shared" si="128"/>
        <v>7.38</v>
      </c>
      <c r="HB18" s="86">
        <f t="shared" si="129"/>
        <v>2.9249999999999998</v>
      </c>
      <c r="HC18" s="124" t="str">
        <f t="shared" si="130"/>
        <v>2.93</v>
      </c>
      <c r="HD18" s="52" t="str">
        <f t="shared" si="131"/>
        <v>Lên lớp</v>
      </c>
      <c r="HE18" s="52">
        <f t="shared" si="132"/>
        <v>20</v>
      </c>
      <c r="HF18" s="86">
        <f t="shared" si="133"/>
        <v>7.38</v>
      </c>
      <c r="HG18" s="127" t="str">
        <f t="shared" si="134"/>
        <v>7.38</v>
      </c>
      <c r="HH18" s="86">
        <f t="shared" si="135"/>
        <v>2.9249999999999998</v>
      </c>
      <c r="HI18" s="127" t="str">
        <f t="shared" si="136"/>
        <v>2.93</v>
      </c>
      <c r="HJ18" s="227">
        <f t="shared" si="137"/>
        <v>37</v>
      </c>
      <c r="HK18" s="58">
        <f t="shared" si="138"/>
        <v>37</v>
      </c>
      <c r="HL18" s="228">
        <f t="shared" si="11"/>
        <v>7.0972972972972981</v>
      </c>
      <c r="HM18" s="127" t="str">
        <f t="shared" si="139"/>
        <v>7.10</v>
      </c>
      <c r="HN18" s="228">
        <f t="shared" si="12"/>
        <v>2.7702702702702702</v>
      </c>
      <c r="HO18" s="127" t="str">
        <f t="shared" si="140"/>
        <v>2.77</v>
      </c>
      <c r="HP18" s="52" t="str">
        <f t="shared" si="141"/>
        <v>Lên lớp</v>
      </c>
      <c r="HQ18" s="58" t="s">
        <v>986</v>
      </c>
      <c r="HR18" s="21">
        <v>8</v>
      </c>
      <c r="HS18" s="24">
        <v>6</v>
      </c>
      <c r="HT18" s="25"/>
      <c r="HU18" s="27">
        <f t="shared" si="178"/>
        <v>6.8</v>
      </c>
      <c r="HV18" s="282">
        <f t="shared" si="179"/>
        <v>6.8</v>
      </c>
      <c r="HW18" s="28" t="str">
        <f t="shared" si="210"/>
        <v>6.8</v>
      </c>
      <c r="HX18" s="283" t="str">
        <f t="shared" si="180"/>
        <v>C+</v>
      </c>
      <c r="HY18" s="281">
        <f t="shared" si="181"/>
        <v>2.5</v>
      </c>
      <c r="HZ18" s="44" t="str">
        <f t="shared" si="182"/>
        <v>2.5</v>
      </c>
      <c r="IA18" s="64">
        <v>3</v>
      </c>
      <c r="IB18" s="68">
        <v>3</v>
      </c>
      <c r="IC18" s="21">
        <v>7.3</v>
      </c>
      <c r="ID18" s="24">
        <v>6</v>
      </c>
      <c r="IE18" s="25"/>
      <c r="IF18" s="27">
        <f t="shared" si="183"/>
        <v>6.5</v>
      </c>
      <c r="IG18" s="282">
        <f t="shared" si="184"/>
        <v>6.5</v>
      </c>
      <c r="IH18" s="26" t="str">
        <f t="shared" si="211"/>
        <v>6.5</v>
      </c>
      <c r="II18" s="283" t="str">
        <f t="shared" si="185"/>
        <v>C+</v>
      </c>
      <c r="IJ18" s="281">
        <f t="shared" si="186"/>
        <v>2.5</v>
      </c>
      <c r="IK18" s="44" t="str">
        <f t="shared" si="187"/>
        <v>2.5</v>
      </c>
      <c r="IL18" s="64">
        <v>1</v>
      </c>
      <c r="IM18" s="68">
        <v>1</v>
      </c>
      <c r="IN18" s="21">
        <v>9</v>
      </c>
      <c r="IO18" s="24">
        <v>5</v>
      </c>
      <c r="IP18" s="25"/>
      <c r="IQ18" s="27">
        <f t="shared" si="188"/>
        <v>6.6</v>
      </c>
      <c r="IR18" s="28">
        <f t="shared" si="189"/>
        <v>6.6</v>
      </c>
      <c r="IS18" s="28" t="str">
        <f t="shared" si="190"/>
        <v>6.6</v>
      </c>
      <c r="IT18" s="32" t="str">
        <f t="shared" si="191"/>
        <v>C+</v>
      </c>
      <c r="IU18" s="30">
        <f t="shared" si="192"/>
        <v>2.5</v>
      </c>
      <c r="IV18" s="37" t="str">
        <f t="shared" si="193"/>
        <v>2.5</v>
      </c>
      <c r="IW18" s="64">
        <v>2</v>
      </c>
      <c r="IX18" s="68">
        <v>2</v>
      </c>
      <c r="IY18" s="21">
        <v>6.8</v>
      </c>
      <c r="IZ18" s="24">
        <v>8</v>
      </c>
      <c r="JA18" s="25"/>
      <c r="JB18" s="19">
        <f t="shared" si="142"/>
        <v>7.5</v>
      </c>
      <c r="JC18" s="26">
        <f t="shared" si="143"/>
        <v>7.5</v>
      </c>
      <c r="JD18" s="26" t="str">
        <f t="shared" si="144"/>
        <v>7.5</v>
      </c>
      <c r="JE18" s="32" t="str">
        <f t="shared" si="145"/>
        <v>B</v>
      </c>
      <c r="JF18" s="30">
        <f t="shared" si="146"/>
        <v>3</v>
      </c>
      <c r="JG18" s="37" t="str">
        <f t="shared" si="147"/>
        <v>3.0</v>
      </c>
      <c r="JH18" s="64">
        <v>2</v>
      </c>
      <c r="JI18" s="68">
        <v>2</v>
      </c>
      <c r="JJ18" s="98">
        <v>5.4</v>
      </c>
      <c r="JK18" s="99">
        <v>7</v>
      </c>
      <c r="JL18" s="187"/>
      <c r="JM18" s="19">
        <f t="shared" si="148"/>
        <v>6.4</v>
      </c>
      <c r="JN18" s="26">
        <f t="shared" si="149"/>
        <v>6.4</v>
      </c>
      <c r="JO18" s="26" t="str">
        <f t="shared" si="150"/>
        <v>6.4</v>
      </c>
      <c r="JP18" s="32" t="str">
        <f t="shared" si="151"/>
        <v>C</v>
      </c>
      <c r="JQ18" s="30">
        <f t="shared" si="152"/>
        <v>2</v>
      </c>
      <c r="JR18" s="37" t="str">
        <f t="shared" si="153"/>
        <v>2.0</v>
      </c>
      <c r="JS18" s="64">
        <v>1</v>
      </c>
      <c r="JT18" s="68">
        <v>1</v>
      </c>
      <c r="JU18" s="98">
        <v>6</v>
      </c>
      <c r="JV18" s="99">
        <v>7</v>
      </c>
      <c r="JW18" s="187"/>
      <c r="JX18" s="27">
        <f t="shared" si="13"/>
        <v>6.6</v>
      </c>
      <c r="JY18" s="28">
        <f t="shared" si="14"/>
        <v>6.6</v>
      </c>
      <c r="JZ18" s="26" t="str">
        <f t="shared" si="154"/>
        <v>6.6</v>
      </c>
      <c r="KA18" s="32" t="str">
        <f t="shared" si="15"/>
        <v>C+</v>
      </c>
      <c r="KB18" s="30">
        <f t="shared" si="16"/>
        <v>2.5</v>
      </c>
      <c r="KC18" s="37" t="str">
        <f t="shared" si="17"/>
        <v>2.5</v>
      </c>
      <c r="KD18" s="64">
        <v>2</v>
      </c>
      <c r="KE18" s="68">
        <v>2</v>
      </c>
      <c r="KF18" s="98">
        <v>7.8</v>
      </c>
      <c r="KG18" s="99">
        <v>7</v>
      </c>
      <c r="KH18" s="187"/>
      <c r="KI18" s="27">
        <f t="shared" si="18"/>
        <v>7.3</v>
      </c>
      <c r="KJ18" s="28">
        <f t="shared" si="19"/>
        <v>7.3</v>
      </c>
      <c r="KK18" s="26" t="str">
        <f t="shared" si="155"/>
        <v>7.3</v>
      </c>
      <c r="KL18" s="32" t="str">
        <f t="shared" si="20"/>
        <v>B</v>
      </c>
      <c r="KM18" s="30">
        <f t="shared" si="21"/>
        <v>3</v>
      </c>
      <c r="KN18" s="37" t="str">
        <f t="shared" si="22"/>
        <v>3.0</v>
      </c>
      <c r="KO18" s="64">
        <v>2</v>
      </c>
      <c r="KP18" s="68">
        <v>2</v>
      </c>
      <c r="KQ18" s="98">
        <v>8</v>
      </c>
      <c r="KR18" s="99">
        <v>8</v>
      </c>
      <c r="KS18" s="187"/>
      <c r="KT18" s="19">
        <f t="shared" si="23"/>
        <v>8</v>
      </c>
      <c r="KU18" s="26">
        <f t="shared" si="24"/>
        <v>8</v>
      </c>
      <c r="KV18" s="26" t="str">
        <f t="shared" si="156"/>
        <v>8.0</v>
      </c>
      <c r="KW18" s="32" t="str">
        <f t="shared" si="212"/>
        <v>B+</v>
      </c>
      <c r="KX18" s="30">
        <f t="shared" si="25"/>
        <v>3.5</v>
      </c>
      <c r="KY18" s="37" t="str">
        <f t="shared" si="26"/>
        <v>3.5</v>
      </c>
      <c r="KZ18" s="64">
        <v>2</v>
      </c>
      <c r="LA18" s="68">
        <v>2</v>
      </c>
      <c r="LB18" s="21">
        <v>7</v>
      </c>
      <c r="LC18" s="24">
        <v>7</v>
      </c>
      <c r="LD18" s="25"/>
      <c r="LE18" s="19">
        <f t="shared" si="194"/>
        <v>7</v>
      </c>
      <c r="LF18" s="26">
        <f t="shared" si="157"/>
        <v>7</v>
      </c>
      <c r="LG18" s="26" t="str">
        <f t="shared" si="213"/>
        <v>7.0</v>
      </c>
      <c r="LH18" s="32" t="str">
        <f t="shared" si="158"/>
        <v>B</v>
      </c>
      <c r="LI18" s="30">
        <f t="shared" si="159"/>
        <v>3</v>
      </c>
      <c r="LJ18" s="37" t="str">
        <f t="shared" si="160"/>
        <v>3.0</v>
      </c>
      <c r="LK18" s="62">
        <v>3</v>
      </c>
      <c r="LL18" s="279">
        <v>3</v>
      </c>
      <c r="LM18" s="85">
        <f t="shared" si="161"/>
        <v>18</v>
      </c>
      <c r="LN18" s="86">
        <f t="shared" si="162"/>
        <v>5.8833333333333329</v>
      </c>
      <c r="LO18" s="124" t="str">
        <f t="shared" si="163"/>
        <v>5.88</v>
      </c>
      <c r="LP18" s="86">
        <f t="shared" si="164"/>
        <v>2.3611111111111112</v>
      </c>
      <c r="LQ18" s="124" t="str">
        <f t="shared" si="165"/>
        <v>2.36</v>
      </c>
      <c r="LR18" s="330" t="str">
        <f t="shared" si="166"/>
        <v>Lên lớp</v>
      </c>
      <c r="LS18" s="331">
        <f t="shared" si="167"/>
        <v>18</v>
      </c>
      <c r="LT18" s="332">
        <f t="shared" si="168"/>
        <v>7.0166666666666657</v>
      </c>
      <c r="LU18" s="332">
        <f t="shared" si="169"/>
        <v>2.7777777777777777</v>
      </c>
      <c r="LV18" s="334">
        <f t="shared" si="170"/>
        <v>55</v>
      </c>
      <c r="LW18" s="335">
        <f t="shared" si="171"/>
        <v>55</v>
      </c>
      <c r="LX18" s="336">
        <f t="shared" si="172"/>
        <v>7.0709090909090904</v>
      </c>
      <c r="LY18" s="337">
        <f t="shared" si="173"/>
        <v>2.7727272727272729</v>
      </c>
      <c r="LZ18" s="336" t="str">
        <f t="shared" si="174"/>
        <v>2.77</v>
      </c>
      <c r="MA18" s="330" t="str">
        <f t="shared" si="175"/>
        <v>Lên lớp</v>
      </c>
    </row>
    <row r="19" spans="1:339" s="233" customFormat="1" ht="18">
      <c r="A19" s="10">
        <v>18</v>
      </c>
      <c r="B19" s="76" t="s">
        <v>222</v>
      </c>
      <c r="C19" s="77" t="s">
        <v>263</v>
      </c>
      <c r="D19" s="78" t="s">
        <v>264</v>
      </c>
      <c r="E19" s="79" t="s">
        <v>265</v>
      </c>
      <c r="F19" s="50"/>
      <c r="G19" s="50" t="s">
        <v>568</v>
      </c>
      <c r="H19" s="50" t="s">
        <v>17</v>
      </c>
      <c r="I19" s="82" t="s">
        <v>594</v>
      </c>
      <c r="J19" s="82" t="s">
        <v>778</v>
      </c>
      <c r="K19" s="12">
        <v>5.8</v>
      </c>
      <c r="L19" s="28" t="str">
        <f t="shared" si="27"/>
        <v>5.8</v>
      </c>
      <c r="M19" s="32" t="str">
        <f t="shared" si="195"/>
        <v>C</v>
      </c>
      <c r="N19" s="39">
        <f t="shared" si="196"/>
        <v>2</v>
      </c>
      <c r="O19" s="37" t="str">
        <f t="shared" si="30"/>
        <v>2.0</v>
      </c>
      <c r="P19" s="11">
        <v>2</v>
      </c>
      <c r="Q19" s="16">
        <v>6</v>
      </c>
      <c r="R19" s="28" t="str">
        <f t="shared" si="31"/>
        <v>6.0</v>
      </c>
      <c r="S19" s="32" t="str">
        <f t="shared" si="197"/>
        <v>C</v>
      </c>
      <c r="T19" s="39">
        <f t="shared" si="198"/>
        <v>2</v>
      </c>
      <c r="U19" s="37" t="str">
        <f t="shared" si="34"/>
        <v>2.0</v>
      </c>
      <c r="V19" s="11">
        <v>3</v>
      </c>
      <c r="W19" s="21">
        <v>8.3000000000000007</v>
      </c>
      <c r="X19" s="24">
        <v>7</v>
      </c>
      <c r="Y19" s="25"/>
      <c r="Z19" s="27">
        <f t="shared" si="0"/>
        <v>7.5</v>
      </c>
      <c r="AA19" s="28">
        <f t="shared" si="1"/>
        <v>7.5</v>
      </c>
      <c r="AB19" s="28" t="str">
        <f t="shared" si="35"/>
        <v>7.5</v>
      </c>
      <c r="AC19" s="32" t="str">
        <f t="shared" si="2"/>
        <v>B</v>
      </c>
      <c r="AD19" s="30">
        <f t="shared" si="3"/>
        <v>3</v>
      </c>
      <c r="AE19" s="37" t="str">
        <f t="shared" si="36"/>
        <v>3.0</v>
      </c>
      <c r="AF19" s="64">
        <v>4</v>
      </c>
      <c r="AG19" s="68">
        <v>4</v>
      </c>
      <c r="AH19" s="21">
        <v>7.7</v>
      </c>
      <c r="AI19" s="24">
        <v>8</v>
      </c>
      <c r="AJ19" s="25"/>
      <c r="AK19" s="27">
        <f t="shared" si="37"/>
        <v>7.9</v>
      </c>
      <c r="AL19" s="28">
        <f t="shared" si="38"/>
        <v>7.9</v>
      </c>
      <c r="AM19" s="28" t="str">
        <f t="shared" si="39"/>
        <v>7.9</v>
      </c>
      <c r="AN19" s="32" t="str">
        <f t="shared" si="199"/>
        <v>B</v>
      </c>
      <c r="AO19" s="30">
        <f t="shared" si="200"/>
        <v>3</v>
      </c>
      <c r="AP19" s="37" t="str">
        <f t="shared" si="42"/>
        <v>3.0</v>
      </c>
      <c r="AQ19" s="71">
        <v>2</v>
      </c>
      <c r="AR19" s="73">
        <v>2</v>
      </c>
      <c r="AS19" s="21">
        <v>6.5</v>
      </c>
      <c r="AT19" s="24">
        <v>7</v>
      </c>
      <c r="AU19" s="25"/>
      <c r="AV19" s="27">
        <f t="shared" si="43"/>
        <v>6.8</v>
      </c>
      <c r="AW19" s="28">
        <f t="shared" si="44"/>
        <v>6.8</v>
      </c>
      <c r="AX19" s="28" t="str">
        <f t="shared" si="45"/>
        <v>6.8</v>
      </c>
      <c r="AY19" s="32" t="str">
        <f t="shared" si="46"/>
        <v>C+</v>
      </c>
      <c r="AZ19" s="30">
        <f t="shared" si="201"/>
        <v>2.5</v>
      </c>
      <c r="BA19" s="37" t="str">
        <f t="shared" si="48"/>
        <v>2.5</v>
      </c>
      <c r="BB19" s="64">
        <v>3</v>
      </c>
      <c r="BC19" s="68">
        <v>3</v>
      </c>
      <c r="BD19" s="21">
        <v>7.2</v>
      </c>
      <c r="BE19" s="24">
        <v>8</v>
      </c>
      <c r="BF19" s="25"/>
      <c r="BG19" s="27">
        <f t="shared" si="202"/>
        <v>7.7</v>
      </c>
      <c r="BH19" s="28">
        <f t="shared" si="203"/>
        <v>7.7</v>
      </c>
      <c r="BI19" s="28" t="str">
        <f t="shared" si="49"/>
        <v>7.7</v>
      </c>
      <c r="BJ19" s="32" t="str">
        <f t="shared" si="204"/>
        <v>B</v>
      </c>
      <c r="BK19" s="30">
        <f t="shared" si="205"/>
        <v>3</v>
      </c>
      <c r="BL19" s="37" t="str">
        <f t="shared" si="52"/>
        <v>3.0</v>
      </c>
      <c r="BM19" s="64">
        <v>3</v>
      </c>
      <c r="BN19" s="68">
        <v>3</v>
      </c>
      <c r="BO19" s="21">
        <v>6.7</v>
      </c>
      <c r="BP19" s="24">
        <v>6</v>
      </c>
      <c r="BQ19" s="25"/>
      <c r="BR19" s="27">
        <f t="shared" si="4"/>
        <v>6.3</v>
      </c>
      <c r="BS19" s="28">
        <f t="shared" si="5"/>
        <v>6.3</v>
      </c>
      <c r="BT19" s="28" t="str">
        <f t="shared" si="53"/>
        <v>6.3</v>
      </c>
      <c r="BU19" s="32" t="str">
        <f t="shared" si="6"/>
        <v>C</v>
      </c>
      <c r="BV19" s="66">
        <f t="shared" si="7"/>
        <v>2</v>
      </c>
      <c r="BW19" s="37" t="str">
        <f t="shared" si="54"/>
        <v>2.0</v>
      </c>
      <c r="BX19" s="64">
        <v>2</v>
      </c>
      <c r="BY19" s="75">
        <v>2</v>
      </c>
      <c r="BZ19" s="21">
        <v>7.8</v>
      </c>
      <c r="CA19" s="24">
        <v>6</v>
      </c>
      <c r="CB19" s="25"/>
      <c r="CC19" s="27">
        <f t="shared" si="206"/>
        <v>6.7</v>
      </c>
      <c r="CD19" s="28">
        <f t="shared" si="207"/>
        <v>6.7</v>
      </c>
      <c r="CE19" s="28" t="str">
        <f t="shared" si="55"/>
        <v>6.7</v>
      </c>
      <c r="CF19" s="32" t="str">
        <f t="shared" si="208"/>
        <v>C+</v>
      </c>
      <c r="CG19" s="30">
        <f t="shared" si="209"/>
        <v>2.5</v>
      </c>
      <c r="CH19" s="37" t="str">
        <f t="shared" si="58"/>
        <v>2.5</v>
      </c>
      <c r="CI19" s="64">
        <v>3</v>
      </c>
      <c r="CJ19" s="68">
        <v>3</v>
      </c>
      <c r="CK19" s="85">
        <f t="shared" si="8"/>
        <v>17</v>
      </c>
      <c r="CL19" s="86">
        <f t="shared" si="59"/>
        <v>7.1764705882352926</v>
      </c>
      <c r="CM19" s="87" t="str">
        <f t="shared" si="60"/>
        <v>7.18</v>
      </c>
      <c r="CN19" s="86">
        <f t="shared" si="9"/>
        <v>2.7058823529411766</v>
      </c>
      <c r="CO19" s="87" t="str">
        <f t="shared" si="61"/>
        <v>2.71</v>
      </c>
      <c r="CP19" s="52" t="str">
        <f t="shared" si="62"/>
        <v>Lên lớp</v>
      </c>
      <c r="CQ19" s="52">
        <f t="shared" si="176"/>
        <v>17</v>
      </c>
      <c r="CR19" s="86">
        <f t="shared" si="63"/>
        <v>7.1764705882352926</v>
      </c>
      <c r="CS19" s="127" t="str">
        <f t="shared" si="64"/>
        <v>7.18</v>
      </c>
      <c r="CT19" s="86">
        <f t="shared" si="177"/>
        <v>2.7058823529411766</v>
      </c>
      <c r="CU19" s="127" t="str">
        <f t="shared" si="65"/>
        <v>2.71</v>
      </c>
      <c r="CV19" s="52" t="str">
        <f t="shared" si="66"/>
        <v>Lên lớp</v>
      </c>
      <c r="CW19" s="232">
        <v>6.2</v>
      </c>
      <c r="CX19" s="52">
        <v>5</v>
      </c>
      <c r="CY19" s="52"/>
      <c r="CZ19" s="27">
        <f t="shared" si="67"/>
        <v>5.5</v>
      </c>
      <c r="DA19" s="28">
        <f t="shared" si="68"/>
        <v>5.5</v>
      </c>
      <c r="DB19" s="29" t="str">
        <f t="shared" si="69"/>
        <v>5.5</v>
      </c>
      <c r="DC19" s="32" t="str">
        <f t="shared" si="70"/>
        <v>C</v>
      </c>
      <c r="DD19" s="30">
        <f t="shared" si="71"/>
        <v>2</v>
      </c>
      <c r="DE19" s="29" t="str">
        <f t="shared" si="72"/>
        <v>2.0</v>
      </c>
      <c r="DF19" s="71"/>
      <c r="DG19" s="203"/>
      <c r="DH19" s="229">
        <v>7.8</v>
      </c>
      <c r="DI19" s="230">
        <v>5</v>
      </c>
      <c r="DJ19" s="230"/>
      <c r="DK19" s="27">
        <f t="shared" si="73"/>
        <v>6.1</v>
      </c>
      <c r="DL19" s="28">
        <f t="shared" si="74"/>
        <v>6.1</v>
      </c>
      <c r="DM19" s="30" t="str">
        <f t="shared" si="75"/>
        <v>6.1</v>
      </c>
      <c r="DN19" s="32" t="str">
        <f t="shared" si="76"/>
        <v>C</v>
      </c>
      <c r="DO19" s="30">
        <f t="shared" si="77"/>
        <v>2</v>
      </c>
      <c r="DP19" s="30" t="str">
        <f t="shared" si="78"/>
        <v>2.0</v>
      </c>
      <c r="DQ19" s="71"/>
      <c r="DR19" s="203"/>
      <c r="DS19" s="204">
        <f t="shared" si="79"/>
        <v>5.8</v>
      </c>
      <c r="DT19" s="30" t="str">
        <f t="shared" si="80"/>
        <v>5.8</v>
      </c>
      <c r="DU19" s="32" t="str">
        <f t="shared" si="81"/>
        <v>C</v>
      </c>
      <c r="DV19" s="30">
        <f t="shared" si="82"/>
        <v>2</v>
      </c>
      <c r="DW19" s="30" t="str">
        <f t="shared" si="83"/>
        <v>2.0</v>
      </c>
      <c r="DX19" s="71">
        <v>3</v>
      </c>
      <c r="DY19" s="203">
        <v>3</v>
      </c>
      <c r="DZ19" s="232">
        <v>6</v>
      </c>
      <c r="EA19" s="52">
        <v>2</v>
      </c>
      <c r="EB19" s="52">
        <v>6</v>
      </c>
      <c r="EC19" s="27">
        <f t="shared" si="84"/>
        <v>3.6</v>
      </c>
      <c r="ED19" s="28">
        <f t="shared" si="85"/>
        <v>6</v>
      </c>
      <c r="EE19" s="29" t="str">
        <f t="shared" si="86"/>
        <v>6.0</v>
      </c>
      <c r="EF19" s="32" t="str">
        <f t="shared" si="87"/>
        <v>C</v>
      </c>
      <c r="EG19" s="30">
        <f t="shared" si="88"/>
        <v>2</v>
      </c>
      <c r="EH19" s="29" t="str">
        <f t="shared" si="89"/>
        <v>2.0</v>
      </c>
      <c r="EI19" s="71">
        <v>3</v>
      </c>
      <c r="EJ19" s="203">
        <v>3</v>
      </c>
      <c r="EK19" s="232">
        <v>5.6</v>
      </c>
      <c r="EL19" s="52">
        <v>3</v>
      </c>
      <c r="EM19" s="52"/>
      <c r="EN19" s="27">
        <f t="shared" si="90"/>
        <v>4</v>
      </c>
      <c r="EO19" s="28">
        <f t="shared" si="91"/>
        <v>4</v>
      </c>
      <c r="EP19" s="29" t="str">
        <f t="shared" si="92"/>
        <v>4.0</v>
      </c>
      <c r="EQ19" s="32" t="str">
        <f t="shared" si="93"/>
        <v>D</v>
      </c>
      <c r="ER19" s="30">
        <f t="shared" si="94"/>
        <v>1</v>
      </c>
      <c r="ES19" s="29" t="str">
        <f t="shared" si="95"/>
        <v>1.0</v>
      </c>
      <c r="ET19" s="71">
        <v>3</v>
      </c>
      <c r="EU19" s="203">
        <v>3</v>
      </c>
      <c r="EV19" s="232">
        <v>5.6</v>
      </c>
      <c r="EW19" s="52">
        <v>8</v>
      </c>
      <c r="EX19" s="52"/>
      <c r="EY19" s="27">
        <f t="shared" si="96"/>
        <v>7</v>
      </c>
      <c r="EZ19" s="28">
        <f t="shared" si="97"/>
        <v>7</v>
      </c>
      <c r="FA19" s="29" t="str">
        <f t="shared" si="98"/>
        <v>7.0</v>
      </c>
      <c r="FB19" s="32" t="str">
        <f t="shared" si="99"/>
        <v>B</v>
      </c>
      <c r="FC19" s="30">
        <f t="shared" si="100"/>
        <v>3</v>
      </c>
      <c r="FD19" s="29" t="str">
        <f t="shared" si="101"/>
        <v>3.0</v>
      </c>
      <c r="FE19" s="71">
        <v>2</v>
      </c>
      <c r="FF19" s="203">
        <v>2</v>
      </c>
      <c r="FG19" s="232">
        <v>6.4</v>
      </c>
      <c r="FH19" s="52">
        <v>4</v>
      </c>
      <c r="FI19" s="52"/>
      <c r="FJ19" s="27">
        <f t="shared" si="102"/>
        <v>5</v>
      </c>
      <c r="FK19" s="28">
        <f t="shared" si="103"/>
        <v>5</v>
      </c>
      <c r="FL19" s="29" t="str">
        <f t="shared" si="104"/>
        <v>5.0</v>
      </c>
      <c r="FM19" s="32" t="str">
        <f t="shared" si="105"/>
        <v>D+</v>
      </c>
      <c r="FN19" s="30">
        <f t="shared" si="106"/>
        <v>1.5</v>
      </c>
      <c r="FO19" s="29" t="str">
        <f t="shared" si="107"/>
        <v>1.5</v>
      </c>
      <c r="FP19" s="71">
        <v>3</v>
      </c>
      <c r="FQ19" s="203">
        <v>3</v>
      </c>
      <c r="FR19" s="232">
        <v>7.7</v>
      </c>
      <c r="FS19" s="52">
        <v>7</v>
      </c>
      <c r="FT19" s="52"/>
      <c r="FU19" s="27">
        <f t="shared" si="108"/>
        <v>7.3</v>
      </c>
      <c r="FV19" s="28">
        <f t="shared" si="109"/>
        <v>7.3</v>
      </c>
      <c r="FW19" s="29" t="str">
        <f t="shared" si="110"/>
        <v>7.3</v>
      </c>
      <c r="FX19" s="32" t="str">
        <f t="shared" si="111"/>
        <v>B</v>
      </c>
      <c r="FY19" s="30">
        <f t="shared" si="112"/>
        <v>3</v>
      </c>
      <c r="FZ19" s="29" t="str">
        <f t="shared" si="113"/>
        <v>3.0</v>
      </c>
      <c r="GA19" s="71">
        <v>2</v>
      </c>
      <c r="GB19" s="203">
        <v>2</v>
      </c>
      <c r="GC19" s="232">
        <v>6.3</v>
      </c>
      <c r="GD19" s="52">
        <v>4</v>
      </c>
      <c r="GE19" s="52"/>
      <c r="GF19" s="27">
        <f t="shared" si="114"/>
        <v>4.9000000000000004</v>
      </c>
      <c r="GG19" s="28">
        <f t="shared" si="115"/>
        <v>4.9000000000000004</v>
      </c>
      <c r="GH19" s="29" t="str">
        <f t="shared" si="116"/>
        <v>4.9</v>
      </c>
      <c r="GI19" s="32" t="str">
        <f t="shared" si="117"/>
        <v>D</v>
      </c>
      <c r="GJ19" s="30">
        <f t="shared" si="118"/>
        <v>1</v>
      </c>
      <c r="GK19" s="29" t="str">
        <f t="shared" si="119"/>
        <v>1.0</v>
      </c>
      <c r="GL19" s="71">
        <v>2</v>
      </c>
      <c r="GM19" s="203">
        <v>2</v>
      </c>
      <c r="GN19" s="232">
        <v>5</v>
      </c>
      <c r="GO19" s="52">
        <v>2</v>
      </c>
      <c r="GP19" s="52">
        <v>5</v>
      </c>
      <c r="GQ19" s="27">
        <f t="shared" si="120"/>
        <v>3.2</v>
      </c>
      <c r="GR19" s="28">
        <f t="shared" si="121"/>
        <v>5</v>
      </c>
      <c r="GS19" s="29" t="str">
        <f t="shared" si="122"/>
        <v>5.0</v>
      </c>
      <c r="GT19" s="32" t="str">
        <f t="shared" si="123"/>
        <v>D+</v>
      </c>
      <c r="GU19" s="30">
        <f t="shared" si="124"/>
        <v>1.5</v>
      </c>
      <c r="GV19" s="29" t="str">
        <f t="shared" si="125"/>
        <v>1.5</v>
      </c>
      <c r="GW19" s="71">
        <v>2</v>
      </c>
      <c r="GX19" s="203">
        <v>2</v>
      </c>
      <c r="GY19" s="85">
        <f t="shared" si="126"/>
        <v>20</v>
      </c>
      <c r="GZ19" s="86">
        <f t="shared" si="127"/>
        <v>5.54</v>
      </c>
      <c r="HA19" s="124" t="str">
        <f t="shared" si="128"/>
        <v>5.54</v>
      </c>
      <c r="HB19" s="86">
        <f t="shared" si="129"/>
        <v>1.825</v>
      </c>
      <c r="HC19" s="124" t="str">
        <f t="shared" si="130"/>
        <v>1.83</v>
      </c>
      <c r="HD19" s="52" t="str">
        <f t="shared" si="131"/>
        <v>Lên lớp</v>
      </c>
      <c r="HE19" s="52">
        <f t="shared" si="132"/>
        <v>20</v>
      </c>
      <c r="HF19" s="86">
        <f t="shared" si="133"/>
        <v>5.54</v>
      </c>
      <c r="HG19" s="127" t="str">
        <f t="shared" si="134"/>
        <v>5.54</v>
      </c>
      <c r="HH19" s="86">
        <f t="shared" si="135"/>
        <v>1.825</v>
      </c>
      <c r="HI19" s="127" t="str">
        <f t="shared" si="136"/>
        <v>1.83</v>
      </c>
      <c r="HJ19" s="227">
        <f t="shared" si="137"/>
        <v>37</v>
      </c>
      <c r="HK19" s="58">
        <f t="shared" si="138"/>
        <v>37</v>
      </c>
      <c r="HL19" s="228">
        <f t="shared" si="11"/>
        <v>6.2918918918918907</v>
      </c>
      <c r="HM19" s="127" t="str">
        <f t="shared" si="139"/>
        <v>6.29</v>
      </c>
      <c r="HN19" s="228">
        <f t="shared" si="12"/>
        <v>2.2297297297297298</v>
      </c>
      <c r="HO19" s="127" t="str">
        <f t="shared" si="140"/>
        <v>2.23</v>
      </c>
      <c r="HP19" s="52" t="str">
        <f t="shared" si="141"/>
        <v>Lên lớp</v>
      </c>
      <c r="HQ19" s="58" t="s">
        <v>986</v>
      </c>
      <c r="HR19" s="21">
        <v>6.9</v>
      </c>
      <c r="HS19" s="24">
        <v>3</v>
      </c>
      <c r="HT19" s="25"/>
      <c r="HU19" s="27">
        <f t="shared" si="178"/>
        <v>4.5999999999999996</v>
      </c>
      <c r="HV19" s="282">
        <f t="shared" si="179"/>
        <v>4.5999999999999996</v>
      </c>
      <c r="HW19" s="26" t="str">
        <f t="shared" si="210"/>
        <v>4.6</v>
      </c>
      <c r="HX19" s="283" t="str">
        <f t="shared" si="180"/>
        <v>D</v>
      </c>
      <c r="HY19" s="281">
        <f t="shared" si="181"/>
        <v>1</v>
      </c>
      <c r="HZ19" s="44" t="str">
        <f t="shared" si="182"/>
        <v>1.0</v>
      </c>
      <c r="IA19" s="64">
        <v>3</v>
      </c>
      <c r="IB19" s="68">
        <v>3</v>
      </c>
      <c r="IC19" s="21">
        <v>8.6999999999999993</v>
      </c>
      <c r="ID19" s="24">
        <v>5</v>
      </c>
      <c r="IE19" s="25"/>
      <c r="IF19" s="27">
        <f t="shared" si="183"/>
        <v>6.5</v>
      </c>
      <c r="IG19" s="282">
        <f t="shared" si="184"/>
        <v>6.5</v>
      </c>
      <c r="IH19" s="26" t="str">
        <f t="shared" si="211"/>
        <v>6.5</v>
      </c>
      <c r="II19" s="283" t="str">
        <f t="shared" si="185"/>
        <v>C+</v>
      </c>
      <c r="IJ19" s="281">
        <f t="shared" si="186"/>
        <v>2.5</v>
      </c>
      <c r="IK19" s="44" t="str">
        <f t="shared" si="187"/>
        <v>2.5</v>
      </c>
      <c r="IL19" s="64">
        <v>1</v>
      </c>
      <c r="IM19" s="68">
        <v>1</v>
      </c>
      <c r="IN19" s="21">
        <v>5</v>
      </c>
      <c r="IO19" s="24">
        <v>6</v>
      </c>
      <c r="IP19" s="25"/>
      <c r="IQ19" s="27">
        <f t="shared" si="188"/>
        <v>5.6</v>
      </c>
      <c r="IR19" s="28">
        <f t="shared" si="189"/>
        <v>5.6</v>
      </c>
      <c r="IS19" s="26" t="str">
        <f t="shared" si="190"/>
        <v>5.6</v>
      </c>
      <c r="IT19" s="32" t="str">
        <f t="shared" si="191"/>
        <v>C</v>
      </c>
      <c r="IU19" s="30">
        <f t="shared" si="192"/>
        <v>2</v>
      </c>
      <c r="IV19" s="37" t="str">
        <f t="shared" si="193"/>
        <v>2.0</v>
      </c>
      <c r="IW19" s="64">
        <v>2</v>
      </c>
      <c r="IX19" s="68">
        <v>2</v>
      </c>
      <c r="IY19" s="21">
        <v>6</v>
      </c>
      <c r="IZ19" s="24">
        <v>7</v>
      </c>
      <c r="JA19" s="25"/>
      <c r="JB19" s="19">
        <f t="shared" si="142"/>
        <v>6.6</v>
      </c>
      <c r="JC19" s="26">
        <f t="shared" si="143"/>
        <v>6.6</v>
      </c>
      <c r="JD19" s="26" t="str">
        <f t="shared" si="144"/>
        <v>6.6</v>
      </c>
      <c r="JE19" s="32" t="str">
        <f t="shared" si="145"/>
        <v>C+</v>
      </c>
      <c r="JF19" s="30">
        <f t="shared" si="146"/>
        <v>2.5</v>
      </c>
      <c r="JG19" s="37" t="str">
        <f t="shared" si="147"/>
        <v>2.5</v>
      </c>
      <c r="JH19" s="64">
        <v>2</v>
      </c>
      <c r="JI19" s="68">
        <v>2</v>
      </c>
      <c r="JJ19" s="98">
        <v>5</v>
      </c>
      <c r="JK19" s="99">
        <v>7</v>
      </c>
      <c r="JL19" s="187"/>
      <c r="JM19" s="19">
        <f t="shared" si="148"/>
        <v>6.2</v>
      </c>
      <c r="JN19" s="26">
        <f t="shared" si="149"/>
        <v>6.2</v>
      </c>
      <c r="JO19" s="26" t="str">
        <f t="shared" si="150"/>
        <v>6.2</v>
      </c>
      <c r="JP19" s="32" t="str">
        <f t="shared" si="151"/>
        <v>C</v>
      </c>
      <c r="JQ19" s="30">
        <f t="shared" si="152"/>
        <v>2</v>
      </c>
      <c r="JR19" s="37" t="str">
        <f t="shared" si="153"/>
        <v>2.0</v>
      </c>
      <c r="JS19" s="64">
        <v>1</v>
      </c>
      <c r="JT19" s="68">
        <v>1</v>
      </c>
      <c r="JU19" s="98">
        <v>5.3</v>
      </c>
      <c r="JV19" s="99">
        <v>7</v>
      </c>
      <c r="JW19" s="187"/>
      <c r="JX19" s="19">
        <f t="shared" si="13"/>
        <v>6.3</v>
      </c>
      <c r="JY19" s="26">
        <f t="shared" si="14"/>
        <v>6.3</v>
      </c>
      <c r="JZ19" s="26" t="str">
        <f t="shared" si="154"/>
        <v>6.3</v>
      </c>
      <c r="KA19" s="32" t="str">
        <f t="shared" si="15"/>
        <v>C</v>
      </c>
      <c r="KB19" s="30">
        <f t="shared" si="16"/>
        <v>2</v>
      </c>
      <c r="KC19" s="37" t="str">
        <f t="shared" si="17"/>
        <v>2.0</v>
      </c>
      <c r="KD19" s="64">
        <v>2</v>
      </c>
      <c r="KE19" s="68">
        <v>2</v>
      </c>
      <c r="KF19" s="98">
        <v>7.4</v>
      </c>
      <c r="KG19" s="99">
        <v>7</v>
      </c>
      <c r="KH19" s="187"/>
      <c r="KI19" s="27">
        <f t="shared" si="18"/>
        <v>7.2</v>
      </c>
      <c r="KJ19" s="28">
        <f t="shared" si="19"/>
        <v>7.2</v>
      </c>
      <c r="KK19" s="28" t="str">
        <f t="shared" si="155"/>
        <v>7.2</v>
      </c>
      <c r="KL19" s="32" t="str">
        <f t="shared" si="20"/>
        <v>B</v>
      </c>
      <c r="KM19" s="30">
        <f t="shared" si="21"/>
        <v>3</v>
      </c>
      <c r="KN19" s="37" t="str">
        <f t="shared" si="22"/>
        <v>3.0</v>
      </c>
      <c r="KO19" s="64">
        <v>2</v>
      </c>
      <c r="KP19" s="68">
        <v>2</v>
      </c>
      <c r="KQ19" s="98">
        <v>7.6</v>
      </c>
      <c r="KR19" s="99">
        <v>0</v>
      </c>
      <c r="KS19" s="187">
        <v>4</v>
      </c>
      <c r="KT19" s="27">
        <f t="shared" si="23"/>
        <v>3</v>
      </c>
      <c r="KU19" s="28">
        <f t="shared" si="24"/>
        <v>5.4</v>
      </c>
      <c r="KV19" s="26" t="str">
        <f t="shared" si="156"/>
        <v>5.4</v>
      </c>
      <c r="KW19" s="32" t="str">
        <f t="shared" si="212"/>
        <v>D+</v>
      </c>
      <c r="KX19" s="30">
        <f t="shared" si="25"/>
        <v>1.5</v>
      </c>
      <c r="KY19" s="37" t="str">
        <f t="shared" si="26"/>
        <v>1.5</v>
      </c>
      <c r="KZ19" s="64">
        <v>2</v>
      </c>
      <c r="LA19" s="68">
        <v>2</v>
      </c>
      <c r="LB19" s="21">
        <v>7</v>
      </c>
      <c r="LC19" s="24">
        <v>6</v>
      </c>
      <c r="LD19" s="25"/>
      <c r="LE19" s="27">
        <f t="shared" si="194"/>
        <v>6.4</v>
      </c>
      <c r="LF19" s="28">
        <f t="shared" si="157"/>
        <v>6.4</v>
      </c>
      <c r="LG19" s="28" t="str">
        <f t="shared" si="213"/>
        <v>6.4</v>
      </c>
      <c r="LH19" s="32" t="str">
        <f t="shared" si="158"/>
        <v>C</v>
      </c>
      <c r="LI19" s="30">
        <f t="shared" si="159"/>
        <v>2</v>
      </c>
      <c r="LJ19" s="37" t="str">
        <f t="shared" si="160"/>
        <v>2.0</v>
      </c>
      <c r="LK19" s="62">
        <v>3</v>
      </c>
      <c r="LL19" s="279">
        <v>3</v>
      </c>
      <c r="LM19" s="85">
        <f t="shared" si="161"/>
        <v>18</v>
      </c>
      <c r="LN19" s="86">
        <f t="shared" si="162"/>
        <v>5.2277777777777779</v>
      </c>
      <c r="LO19" s="124" t="str">
        <f t="shared" si="163"/>
        <v>5.23</v>
      </c>
      <c r="LP19" s="86">
        <f t="shared" si="164"/>
        <v>1.8055555555555556</v>
      </c>
      <c r="LQ19" s="124" t="str">
        <f t="shared" si="165"/>
        <v>1.81</v>
      </c>
      <c r="LR19" s="330" t="str">
        <f t="shared" si="166"/>
        <v>Lên lớp</v>
      </c>
      <c r="LS19" s="331">
        <f t="shared" si="167"/>
        <v>18</v>
      </c>
      <c r="LT19" s="332">
        <f t="shared" si="168"/>
        <v>5.9944444444444445</v>
      </c>
      <c r="LU19" s="332">
        <f t="shared" si="169"/>
        <v>1.9722222222222223</v>
      </c>
      <c r="LV19" s="334">
        <f t="shared" si="170"/>
        <v>55</v>
      </c>
      <c r="LW19" s="335">
        <f t="shared" si="171"/>
        <v>55</v>
      </c>
      <c r="LX19" s="336">
        <f t="shared" si="172"/>
        <v>6.1945454545454535</v>
      </c>
      <c r="LY19" s="337">
        <f t="shared" si="173"/>
        <v>2.1454545454545455</v>
      </c>
      <c r="LZ19" s="336" t="str">
        <f t="shared" si="174"/>
        <v>2.15</v>
      </c>
      <c r="MA19" s="330" t="str">
        <f t="shared" si="175"/>
        <v>Lên lớp</v>
      </c>
    </row>
    <row r="20" spans="1:339" s="233" customFormat="1" ht="18">
      <c r="A20" s="10">
        <v>19</v>
      </c>
      <c r="B20" s="76" t="s">
        <v>222</v>
      </c>
      <c r="C20" s="77" t="s">
        <v>266</v>
      </c>
      <c r="D20" s="78" t="s">
        <v>267</v>
      </c>
      <c r="E20" s="79" t="s">
        <v>193</v>
      </c>
      <c r="F20" s="50"/>
      <c r="G20" s="50" t="s">
        <v>569</v>
      </c>
      <c r="H20" s="50" t="s">
        <v>17</v>
      </c>
      <c r="I20" s="82" t="s">
        <v>550</v>
      </c>
      <c r="J20" s="82" t="s">
        <v>787</v>
      </c>
      <c r="K20" s="12">
        <v>6</v>
      </c>
      <c r="L20" s="28" t="str">
        <f t="shared" si="27"/>
        <v>6.0</v>
      </c>
      <c r="M20" s="32" t="str">
        <f t="shared" si="195"/>
        <v>C</v>
      </c>
      <c r="N20" s="39">
        <f t="shared" si="196"/>
        <v>2</v>
      </c>
      <c r="O20" s="37" t="str">
        <f t="shared" si="30"/>
        <v>2.0</v>
      </c>
      <c r="P20" s="11">
        <v>2</v>
      </c>
      <c r="Q20" s="16">
        <v>6</v>
      </c>
      <c r="R20" s="28" t="str">
        <f t="shared" si="31"/>
        <v>6.0</v>
      </c>
      <c r="S20" s="32" t="str">
        <f t="shared" si="197"/>
        <v>C</v>
      </c>
      <c r="T20" s="39">
        <f t="shared" si="198"/>
        <v>2</v>
      </c>
      <c r="U20" s="37" t="str">
        <f t="shared" si="34"/>
        <v>2.0</v>
      </c>
      <c r="V20" s="11">
        <v>3</v>
      </c>
      <c r="W20" s="21">
        <v>7.7</v>
      </c>
      <c r="X20" s="24">
        <v>8</v>
      </c>
      <c r="Y20" s="25"/>
      <c r="Z20" s="27">
        <f t="shared" si="0"/>
        <v>7.9</v>
      </c>
      <c r="AA20" s="28">
        <f t="shared" si="1"/>
        <v>7.9</v>
      </c>
      <c r="AB20" s="28" t="str">
        <f t="shared" si="35"/>
        <v>7.9</v>
      </c>
      <c r="AC20" s="32" t="str">
        <f t="shared" si="2"/>
        <v>B</v>
      </c>
      <c r="AD20" s="30">
        <f t="shared" si="3"/>
        <v>3</v>
      </c>
      <c r="AE20" s="37" t="str">
        <f t="shared" si="36"/>
        <v>3.0</v>
      </c>
      <c r="AF20" s="64">
        <v>4</v>
      </c>
      <c r="AG20" s="68">
        <v>4</v>
      </c>
      <c r="AH20" s="21">
        <v>7.7</v>
      </c>
      <c r="AI20" s="24">
        <v>8</v>
      </c>
      <c r="AJ20" s="25"/>
      <c r="AK20" s="27">
        <f t="shared" si="37"/>
        <v>7.9</v>
      </c>
      <c r="AL20" s="28">
        <f t="shared" si="38"/>
        <v>7.9</v>
      </c>
      <c r="AM20" s="28" t="str">
        <f t="shared" si="39"/>
        <v>7.9</v>
      </c>
      <c r="AN20" s="32" t="str">
        <f t="shared" si="199"/>
        <v>B</v>
      </c>
      <c r="AO20" s="30">
        <f t="shared" si="200"/>
        <v>3</v>
      </c>
      <c r="AP20" s="37" t="str">
        <f t="shared" si="42"/>
        <v>3.0</v>
      </c>
      <c r="AQ20" s="71">
        <v>2</v>
      </c>
      <c r="AR20" s="73">
        <v>2</v>
      </c>
      <c r="AS20" s="21">
        <v>5.2</v>
      </c>
      <c r="AT20" s="24">
        <v>5</v>
      </c>
      <c r="AU20" s="25"/>
      <c r="AV20" s="27">
        <f t="shared" si="43"/>
        <v>5.0999999999999996</v>
      </c>
      <c r="AW20" s="28">
        <f t="shared" si="44"/>
        <v>5.0999999999999996</v>
      </c>
      <c r="AX20" s="28" t="str">
        <f t="shared" si="45"/>
        <v>5.1</v>
      </c>
      <c r="AY20" s="32" t="str">
        <f t="shared" si="46"/>
        <v>D+</v>
      </c>
      <c r="AZ20" s="30">
        <f t="shared" si="201"/>
        <v>1.5</v>
      </c>
      <c r="BA20" s="37" t="str">
        <f t="shared" si="48"/>
        <v>1.5</v>
      </c>
      <c r="BB20" s="64">
        <v>3</v>
      </c>
      <c r="BC20" s="68">
        <v>3</v>
      </c>
      <c r="BD20" s="21">
        <v>7.6</v>
      </c>
      <c r="BE20" s="24">
        <v>7</v>
      </c>
      <c r="BF20" s="25"/>
      <c r="BG20" s="27">
        <f t="shared" si="202"/>
        <v>7.2</v>
      </c>
      <c r="BH20" s="28">
        <f t="shared" si="203"/>
        <v>7.2</v>
      </c>
      <c r="BI20" s="28" t="str">
        <f t="shared" si="49"/>
        <v>7.2</v>
      </c>
      <c r="BJ20" s="32" t="str">
        <f t="shared" si="204"/>
        <v>B</v>
      </c>
      <c r="BK20" s="30">
        <f t="shared" si="205"/>
        <v>3</v>
      </c>
      <c r="BL20" s="37" t="str">
        <f t="shared" si="52"/>
        <v>3.0</v>
      </c>
      <c r="BM20" s="64">
        <v>3</v>
      </c>
      <c r="BN20" s="68">
        <v>3</v>
      </c>
      <c r="BO20" s="21">
        <v>7</v>
      </c>
      <c r="BP20" s="24">
        <v>5</v>
      </c>
      <c r="BQ20" s="25"/>
      <c r="BR20" s="27">
        <f t="shared" si="4"/>
        <v>5.8</v>
      </c>
      <c r="BS20" s="28">
        <f t="shared" si="5"/>
        <v>5.8</v>
      </c>
      <c r="BT20" s="28" t="str">
        <f t="shared" si="53"/>
        <v>5.8</v>
      </c>
      <c r="BU20" s="32" t="str">
        <f t="shared" si="6"/>
        <v>C</v>
      </c>
      <c r="BV20" s="66">
        <f t="shared" si="7"/>
        <v>2</v>
      </c>
      <c r="BW20" s="37" t="str">
        <f t="shared" si="54"/>
        <v>2.0</v>
      </c>
      <c r="BX20" s="64">
        <v>2</v>
      </c>
      <c r="BY20" s="75">
        <v>2</v>
      </c>
      <c r="BZ20" s="21">
        <v>6.5</v>
      </c>
      <c r="CA20" s="24">
        <v>6</v>
      </c>
      <c r="CB20" s="25"/>
      <c r="CC20" s="27">
        <f t="shared" si="206"/>
        <v>6.2</v>
      </c>
      <c r="CD20" s="28">
        <f t="shared" si="207"/>
        <v>6.2</v>
      </c>
      <c r="CE20" s="28" t="str">
        <f t="shared" si="55"/>
        <v>6.2</v>
      </c>
      <c r="CF20" s="32" t="str">
        <f t="shared" si="208"/>
        <v>C</v>
      </c>
      <c r="CG20" s="30">
        <f t="shared" si="209"/>
        <v>2</v>
      </c>
      <c r="CH20" s="37" t="str">
        <f t="shared" si="58"/>
        <v>2.0</v>
      </c>
      <c r="CI20" s="64">
        <v>3</v>
      </c>
      <c r="CJ20" s="68">
        <v>3</v>
      </c>
      <c r="CK20" s="85">
        <f t="shared" si="8"/>
        <v>17</v>
      </c>
      <c r="CL20" s="86">
        <f t="shared" si="59"/>
        <v>6.7352941176470589</v>
      </c>
      <c r="CM20" s="87" t="str">
        <f t="shared" si="60"/>
        <v>6.74</v>
      </c>
      <c r="CN20" s="86">
        <f t="shared" si="9"/>
        <v>2.4411764705882355</v>
      </c>
      <c r="CO20" s="87" t="str">
        <f t="shared" si="61"/>
        <v>2.44</v>
      </c>
      <c r="CP20" s="52" t="str">
        <f t="shared" si="62"/>
        <v>Lên lớp</v>
      </c>
      <c r="CQ20" s="52">
        <f t="shared" si="176"/>
        <v>17</v>
      </c>
      <c r="CR20" s="86">
        <f t="shared" si="63"/>
        <v>6.7352941176470589</v>
      </c>
      <c r="CS20" s="127" t="str">
        <f t="shared" si="64"/>
        <v>6.74</v>
      </c>
      <c r="CT20" s="86">
        <f t="shared" si="177"/>
        <v>2.4411764705882355</v>
      </c>
      <c r="CU20" s="127" t="str">
        <f t="shared" si="65"/>
        <v>2.44</v>
      </c>
      <c r="CV20" s="52" t="str">
        <f t="shared" si="66"/>
        <v>Lên lớp</v>
      </c>
      <c r="CW20" s="232">
        <v>5.8</v>
      </c>
      <c r="CX20" s="52">
        <v>4</v>
      </c>
      <c r="CY20" s="52"/>
      <c r="CZ20" s="27">
        <f t="shared" si="67"/>
        <v>4.7</v>
      </c>
      <c r="DA20" s="28">
        <f t="shared" si="68"/>
        <v>4.7</v>
      </c>
      <c r="DB20" s="29" t="str">
        <f t="shared" si="69"/>
        <v>4.7</v>
      </c>
      <c r="DC20" s="32" t="str">
        <f t="shared" si="70"/>
        <v>D</v>
      </c>
      <c r="DD20" s="30">
        <f t="shared" si="71"/>
        <v>1</v>
      </c>
      <c r="DE20" s="29" t="str">
        <f t="shared" si="72"/>
        <v>1.0</v>
      </c>
      <c r="DF20" s="71"/>
      <c r="DG20" s="203"/>
      <c r="DH20" s="229">
        <v>7</v>
      </c>
      <c r="DI20" s="230">
        <v>3</v>
      </c>
      <c r="DJ20" s="230"/>
      <c r="DK20" s="27">
        <f t="shared" si="73"/>
        <v>4.5999999999999996</v>
      </c>
      <c r="DL20" s="28">
        <f t="shared" si="74"/>
        <v>4.5999999999999996</v>
      </c>
      <c r="DM20" s="30" t="str">
        <f t="shared" si="75"/>
        <v>4.6</v>
      </c>
      <c r="DN20" s="32" t="str">
        <f t="shared" si="76"/>
        <v>D</v>
      </c>
      <c r="DO20" s="30">
        <f t="shared" si="77"/>
        <v>1</v>
      </c>
      <c r="DP20" s="30" t="str">
        <f t="shared" si="78"/>
        <v>1.0</v>
      </c>
      <c r="DQ20" s="71"/>
      <c r="DR20" s="203"/>
      <c r="DS20" s="204">
        <f t="shared" si="79"/>
        <v>4.6500000000000004</v>
      </c>
      <c r="DT20" s="30" t="str">
        <f t="shared" si="80"/>
        <v>4.7</v>
      </c>
      <c r="DU20" s="32" t="str">
        <f t="shared" si="81"/>
        <v>D</v>
      </c>
      <c r="DV20" s="30">
        <f t="shared" si="82"/>
        <v>1</v>
      </c>
      <c r="DW20" s="30" t="str">
        <f t="shared" si="83"/>
        <v>1.0</v>
      </c>
      <c r="DX20" s="71">
        <v>3</v>
      </c>
      <c r="DY20" s="203">
        <v>3</v>
      </c>
      <c r="DZ20" s="232">
        <v>7.4</v>
      </c>
      <c r="EA20" s="52">
        <v>8</v>
      </c>
      <c r="EB20" s="52"/>
      <c r="EC20" s="27">
        <f t="shared" si="84"/>
        <v>7.8</v>
      </c>
      <c r="ED20" s="28">
        <f t="shared" si="85"/>
        <v>7.8</v>
      </c>
      <c r="EE20" s="29" t="str">
        <f t="shared" si="86"/>
        <v>7.8</v>
      </c>
      <c r="EF20" s="32" t="str">
        <f t="shared" si="87"/>
        <v>B</v>
      </c>
      <c r="EG20" s="30">
        <f t="shared" si="88"/>
        <v>3</v>
      </c>
      <c r="EH20" s="29" t="str">
        <f t="shared" si="89"/>
        <v>3.0</v>
      </c>
      <c r="EI20" s="71">
        <v>3</v>
      </c>
      <c r="EJ20" s="203">
        <v>3</v>
      </c>
      <c r="EK20" s="232">
        <v>5.7</v>
      </c>
      <c r="EL20" s="52">
        <v>4</v>
      </c>
      <c r="EM20" s="52"/>
      <c r="EN20" s="27">
        <f t="shared" si="90"/>
        <v>4.7</v>
      </c>
      <c r="EO20" s="28">
        <f t="shared" si="91"/>
        <v>4.7</v>
      </c>
      <c r="EP20" s="29" t="str">
        <f t="shared" si="92"/>
        <v>4.7</v>
      </c>
      <c r="EQ20" s="32" t="str">
        <f t="shared" si="93"/>
        <v>D</v>
      </c>
      <c r="ER20" s="30">
        <f t="shared" si="94"/>
        <v>1</v>
      </c>
      <c r="ES20" s="29" t="str">
        <f t="shared" si="95"/>
        <v>1.0</v>
      </c>
      <c r="ET20" s="71">
        <v>3</v>
      </c>
      <c r="EU20" s="203">
        <v>3</v>
      </c>
      <c r="EV20" s="232">
        <v>6.2</v>
      </c>
      <c r="EW20" s="52">
        <v>8</v>
      </c>
      <c r="EX20" s="52"/>
      <c r="EY20" s="27">
        <f t="shared" si="96"/>
        <v>7.3</v>
      </c>
      <c r="EZ20" s="28">
        <f t="shared" si="97"/>
        <v>7.3</v>
      </c>
      <c r="FA20" s="29" t="str">
        <f t="shared" si="98"/>
        <v>7.3</v>
      </c>
      <c r="FB20" s="32" t="str">
        <f t="shared" si="99"/>
        <v>B</v>
      </c>
      <c r="FC20" s="30">
        <f t="shared" si="100"/>
        <v>3</v>
      </c>
      <c r="FD20" s="29" t="str">
        <f t="shared" si="101"/>
        <v>3.0</v>
      </c>
      <c r="FE20" s="71">
        <v>2</v>
      </c>
      <c r="FF20" s="203">
        <v>2</v>
      </c>
      <c r="FG20" s="234">
        <v>5.4</v>
      </c>
      <c r="FH20" s="230">
        <v>1</v>
      </c>
      <c r="FI20" s="230">
        <v>6</v>
      </c>
      <c r="FJ20" s="27">
        <f t="shared" si="102"/>
        <v>2.8</v>
      </c>
      <c r="FK20" s="28">
        <f t="shared" si="103"/>
        <v>5.8</v>
      </c>
      <c r="FL20" s="29" t="str">
        <f t="shared" si="104"/>
        <v>5.8</v>
      </c>
      <c r="FM20" s="32" t="str">
        <f t="shared" si="105"/>
        <v>C</v>
      </c>
      <c r="FN20" s="30">
        <f t="shared" si="106"/>
        <v>2</v>
      </c>
      <c r="FO20" s="29" t="str">
        <f t="shared" si="107"/>
        <v>2.0</v>
      </c>
      <c r="FP20" s="71">
        <v>3</v>
      </c>
      <c r="FQ20" s="203">
        <v>3</v>
      </c>
      <c r="FR20" s="232">
        <v>7.3</v>
      </c>
      <c r="FS20" s="52">
        <v>7</v>
      </c>
      <c r="FT20" s="52"/>
      <c r="FU20" s="27">
        <f t="shared" si="108"/>
        <v>7.1</v>
      </c>
      <c r="FV20" s="28">
        <f t="shared" si="109"/>
        <v>7.1</v>
      </c>
      <c r="FW20" s="29" t="str">
        <f t="shared" si="110"/>
        <v>7.1</v>
      </c>
      <c r="FX20" s="32" t="str">
        <f t="shared" si="111"/>
        <v>B</v>
      </c>
      <c r="FY20" s="30">
        <f t="shared" si="112"/>
        <v>3</v>
      </c>
      <c r="FZ20" s="29" t="str">
        <f t="shared" si="113"/>
        <v>3.0</v>
      </c>
      <c r="GA20" s="71">
        <v>2</v>
      </c>
      <c r="GB20" s="203">
        <v>2</v>
      </c>
      <c r="GC20" s="232">
        <v>7</v>
      </c>
      <c r="GD20" s="52">
        <v>8</v>
      </c>
      <c r="GE20" s="52"/>
      <c r="GF20" s="27">
        <f t="shared" si="114"/>
        <v>7.6</v>
      </c>
      <c r="GG20" s="28">
        <f t="shared" si="115"/>
        <v>7.6</v>
      </c>
      <c r="GH20" s="29" t="str">
        <f t="shared" si="116"/>
        <v>7.6</v>
      </c>
      <c r="GI20" s="32" t="str">
        <f t="shared" si="117"/>
        <v>B</v>
      </c>
      <c r="GJ20" s="30">
        <f t="shared" si="118"/>
        <v>3</v>
      </c>
      <c r="GK20" s="29" t="str">
        <f t="shared" si="119"/>
        <v>3.0</v>
      </c>
      <c r="GL20" s="71">
        <v>2</v>
      </c>
      <c r="GM20" s="203">
        <v>2</v>
      </c>
      <c r="GN20" s="232">
        <v>5</v>
      </c>
      <c r="GO20" s="52">
        <v>2</v>
      </c>
      <c r="GP20" s="52">
        <v>5</v>
      </c>
      <c r="GQ20" s="27">
        <f t="shared" si="120"/>
        <v>3.2</v>
      </c>
      <c r="GR20" s="28">
        <f t="shared" si="121"/>
        <v>5</v>
      </c>
      <c r="GS20" s="29" t="str">
        <f t="shared" si="122"/>
        <v>5.0</v>
      </c>
      <c r="GT20" s="32" t="str">
        <f t="shared" si="123"/>
        <v>D+</v>
      </c>
      <c r="GU20" s="30">
        <f t="shared" si="124"/>
        <v>1.5</v>
      </c>
      <c r="GV20" s="29" t="str">
        <f t="shared" si="125"/>
        <v>1.5</v>
      </c>
      <c r="GW20" s="71">
        <v>2</v>
      </c>
      <c r="GX20" s="203">
        <v>2</v>
      </c>
      <c r="GY20" s="85">
        <f t="shared" si="126"/>
        <v>20</v>
      </c>
      <c r="GZ20" s="86">
        <f t="shared" si="127"/>
        <v>6.142500000000001</v>
      </c>
      <c r="HA20" s="124" t="str">
        <f t="shared" si="128"/>
        <v>6.14</v>
      </c>
      <c r="HB20" s="86">
        <f t="shared" si="129"/>
        <v>2.1</v>
      </c>
      <c r="HC20" s="124" t="str">
        <f t="shared" si="130"/>
        <v>2.10</v>
      </c>
      <c r="HD20" s="52" t="str">
        <f t="shared" si="131"/>
        <v>Lên lớp</v>
      </c>
      <c r="HE20" s="52">
        <f t="shared" si="132"/>
        <v>20</v>
      </c>
      <c r="HF20" s="86">
        <f t="shared" si="133"/>
        <v>6.142500000000001</v>
      </c>
      <c r="HG20" s="127" t="str">
        <f t="shared" si="134"/>
        <v>6.14</v>
      </c>
      <c r="HH20" s="86">
        <f t="shared" si="135"/>
        <v>2.1</v>
      </c>
      <c r="HI20" s="127" t="str">
        <f t="shared" si="136"/>
        <v>2.10</v>
      </c>
      <c r="HJ20" s="227">
        <f t="shared" si="137"/>
        <v>37</v>
      </c>
      <c r="HK20" s="58">
        <f t="shared" si="138"/>
        <v>37</v>
      </c>
      <c r="HL20" s="228">
        <f t="shared" si="11"/>
        <v>6.4148648648648656</v>
      </c>
      <c r="HM20" s="127" t="str">
        <f t="shared" si="139"/>
        <v>6.41</v>
      </c>
      <c r="HN20" s="228">
        <f t="shared" si="12"/>
        <v>2.2567567567567566</v>
      </c>
      <c r="HO20" s="127" t="str">
        <f t="shared" si="140"/>
        <v>2.26</v>
      </c>
      <c r="HP20" s="52" t="str">
        <f t="shared" si="141"/>
        <v>Lên lớp</v>
      </c>
      <c r="HQ20" s="58" t="s">
        <v>986</v>
      </c>
      <c r="HR20" s="21">
        <v>7.6</v>
      </c>
      <c r="HS20" s="24">
        <v>3</v>
      </c>
      <c r="HT20" s="25"/>
      <c r="HU20" s="27">
        <f t="shared" si="178"/>
        <v>4.8</v>
      </c>
      <c r="HV20" s="282">
        <f t="shared" si="179"/>
        <v>4.8</v>
      </c>
      <c r="HW20" s="28" t="str">
        <f t="shared" si="210"/>
        <v>4.8</v>
      </c>
      <c r="HX20" s="283" t="str">
        <f t="shared" si="180"/>
        <v>D</v>
      </c>
      <c r="HY20" s="281">
        <f t="shared" si="181"/>
        <v>1</v>
      </c>
      <c r="HZ20" s="44" t="str">
        <f t="shared" si="182"/>
        <v>1.0</v>
      </c>
      <c r="IA20" s="64">
        <v>3</v>
      </c>
      <c r="IB20" s="68">
        <v>3</v>
      </c>
      <c r="IC20" s="21">
        <v>7</v>
      </c>
      <c r="ID20" s="24">
        <v>5</v>
      </c>
      <c r="IE20" s="25"/>
      <c r="IF20" s="27">
        <f t="shared" si="183"/>
        <v>5.8</v>
      </c>
      <c r="IG20" s="282">
        <f t="shared" si="184"/>
        <v>5.8</v>
      </c>
      <c r="IH20" s="26" t="str">
        <f t="shared" si="211"/>
        <v>5.8</v>
      </c>
      <c r="II20" s="283" t="str">
        <f t="shared" si="185"/>
        <v>C</v>
      </c>
      <c r="IJ20" s="281">
        <f t="shared" si="186"/>
        <v>2</v>
      </c>
      <c r="IK20" s="44" t="str">
        <f t="shared" si="187"/>
        <v>2.0</v>
      </c>
      <c r="IL20" s="64">
        <v>1</v>
      </c>
      <c r="IM20" s="68">
        <v>1</v>
      </c>
      <c r="IN20" s="21">
        <v>6.7</v>
      </c>
      <c r="IO20" s="24">
        <v>3</v>
      </c>
      <c r="IP20" s="25"/>
      <c r="IQ20" s="27">
        <f t="shared" si="188"/>
        <v>4.5</v>
      </c>
      <c r="IR20" s="28">
        <f t="shared" si="189"/>
        <v>4.5</v>
      </c>
      <c r="IS20" s="26" t="str">
        <f t="shared" si="190"/>
        <v>4.5</v>
      </c>
      <c r="IT20" s="32" t="str">
        <f t="shared" si="191"/>
        <v>D</v>
      </c>
      <c r="IU20" s="30">
        <f t="shared" si="192"/>
        <v>1</v>
      </c>
      <c r="IV20" s="37" t="str">
        <f t="shared" si="193"/>
        <v>1.0</v>
      </c>
      <c r="IW20" s="64">
        <v>2</v>
      </c>
      <c r="IX20" s="68">
        <v>2</v>
      </c>
      <c r="IY20" s="21">
        <v>5.8</v>
      </c>
      <c r="IZ20" s="24">
        <v>7</v>
      </c>
      <c r="JA20" s="25"/>
      <c r="JB20" s="19">
        <f t="shared" si="142"/>
        <v>6.5</v>
      </c>
      <c r="JC20" s="26">
        <f t="shared" si="143"/>
        <v>6.5</v>
      </c>
      <c r="JD20" s="26" t="str">
        <f t="shared" si="144"/>
        <v>6.5</v>
      </c>
      <c r="JE20" s="32" t="str">
        <f t="shared" si="145"/>
        <v>C+</v>
      </c>
      <c r="JF20" s="30">
        <f t="shared" si="146"/>
        <v>2.5</v>
      </c>
      <c r="JG20" s="37" t="str">
        <f t="shared" si="147"/>
        <v>2.5</v>
      </c>
      <c r="JH20" s="64">
        <v>2</v>
      </c>
      <c r="JI20" s="68">
        <v>2</v>
      </c>
      <c r="JJ20" s="98">
        <v>5.0999999999999996</v>
      </c>
      <c r="JK20" s="99">
        <v>5</v>
      </c>
      <c r="JL20" s="187"/>
      <c r="JM20" s="19">
        <f t="shared" si="148"/>
        <v>5</v>
      </c>
      <c r="JN20" s="26">
        <f t="shared" si="149"/>
        <v>5</v>
      </c>
      <c r="JO20" s="26" t="str">
        <f t="shared" si="150"/>
        <v>5.0</v>
      </c>
      <c r="JP20" s="32" t="str">
        <f t="shared" si="151"/>
        <v>D+</v>
      </c>
      <c r="JQ20" s="30">
        <f t="shared" si="152"/>
        <v>1.5</v>
      </c>
      <c r="JR20" s="37" t="str">
        <f t="shared" si="153"/>
        <v>1.5</v>
      </c>
      <c r="JS20" s="64">
        <v>1</v>
      </c>
      <c r="JT20" s="68">
        <v>1</v>
      </c>
      <c r="JU20" s="98">
        <v>5.3</v>
      </c>
      <c r="JV20" s="99">
        <v>6</v>
      </c>
      <c r="JW20" s="187"/>
      <c r="JX20" s="27">
        <f t="shared" si="13"/>
        <v>5.7</v>
      </c>
      <c r="JY20" s="28">
        <f t="shared" si="14"/>
        <v>5.7</v>
      </c>
      <c r="JZ20" s="26" t="str">
        <f t="shared" si="154"/>
        <v>5.7</v>
      </c>
      <c r="KA20" s="32" t="str">
        <f t="shared" si="15"/>
        <v>C</v>
      </c>
      <c r="KB20" s="30">
        <f t="shared" si="16"/>
        <v>2</v>
      </c>
      <c r="KC20" s="37" t="str">
        <f t="shared" si="17"/>
        <v>2.0</v>
      </c>
      <c r="KD20" s="64">
        <v>2</v>
      </c>
      <c r="KE20" s="68">
        <v>2</v>
      </c>
      <c r="KF20" s="21">
        <v>5.2</v>
      </c>
      <c r="KG20" s="24">
        <v>8</v>
      </c>
      <c r="KH20" s="25"/>
      <c r="KI20" s="27">
        <f t="shared" si="18"/>
        <v>6.9</v>
      </c>
      <c r="KJ20" s="28">
        <f t="shared" si="19"/>
        <v>6.9</v>
      </c>
      <c r="KK20" s="26" t="str">
        <f t="shared" si="155"/>
        <v>6.9</v>
      </c>
      <c r="KL20" s="32" t="str">
        <f t="shared" si="20"/>
        <v>C+</v>
      </c>
      <c r="KM20" s="30">
        <f t="shared" si="21"/>
        <v>2.5</v>
      </c>
      <c r="KN20" s="37" t="str">
        <f t="shared" si="22"/>
        <v>2.5</v>
      </c>
      <c r="KO20" s="64">
        <v>2</v>
      </c>
      <c r="KP20" s="68">
        <v>2</v>
      </c>
      <c r="KQ20" s="98">
        <v>6.2</v>
      </c>
      <c r="KR20" s="99">
        <v>5</v>
      </c>
      <c r="KS20" s="187"/>
      <c r="KT20" s="19">
        <f t="shared" si="23"/>
        <v>5.5</v>
      </c>
      <c r="KU20" s="26">
        <f t="shared" si="24"/>
        <v>5.5</v>
      </c>
      <c r="KV20" s="26" t="str">
        <f t="shared" si="156"/>
        <v>5.5</v>
      </c>
      <c r="KW20" s="32" t="str">
        <f t="shared" si="212"/>
        <v>C</v>
      </c>
      <c r="KX20" s="30">
        <f t="shared" si="25"/>
        <v>2</v>
      </c>
      <c r="KY20" s="37" t="str">
        <f t="shared" si="26"/>
        <v>2.0</v>
      </c>
      <c r="KZ20" s="64">
        <v>2</v>
      </c>
      <c r="LA20" s="68">
        <v>2</v>
      </c>
      <c r="LB20" s="21">
        <v>7</v>
      </c>
      <c r="LC20" s="24">
        <v>0</v>
      </c>
      <c r="LD20" s="25">
        <v>7</v>
      </c>
      <c r="LE20" s="19">
        <f t="shared" si="194"/>
        <v>2.8</v>
      </c>
      <c r="LF20" s="26">
        <f t="shared" si="157"/>
        <v>7</v>
      </c>
      <c r="LG20" s="26" t="str">
        <f t="shared" si="213"/>
        <v>7.0</v>
      </c>
      <c r="LH20" s="32" t="str">
        <f t="shared" si="158"/>
        <v>B</v>
      </c>
      <c r="LI20" s="30">
        <f t="shared" si="159"/>
        <v>3</v>
      </c>
      <c r="LJ20" s="37" t="str">
        <f t="shared" si="160"/>
        <v>3.0</v>
      </c>
      <c r="LK20" s="62">
        <v>3</v>
      </c>
      <c r="LL20" s="279">
        <v>3</v>
      </c>
      <c r="LM20" s="85">
        <f t="shared" si="161"/>
        <v>18</v>
      </c>
      <c r="LN20" s="86">
        <f t="shared" si="162"/>
        <v>5</v>
      </c>
      <c r="LO20" s="124" t="str">
        <f t="shared" si="163"/>
        <v>5.00</v>
      </c>
      <c r="LP20" s="86">
        <f t="shared" si="164"/>
        <v>1.8055555555555556</v>
      </c>
      <c r="LQ20" s="124" t="str">
        <f t="shared" si="165"/>
        <v>1.81</v>
      </c>
      <c r="LR20" s="330" t="str">
        <f t="shared" si="166"/>
        <v>Lên lớp</v>
      </c>
      <c r="LS20" s="331">
        <f t="shared" si="167"/>
        <v>18</v>
      </c>
      <c r="LT20" s="332">
        <f t="shared" si="168"/>
        <v>5.8000000000000007</v>
      </c>
      <c r="LU20" s="332">
        <f t="shared" si="169"/>
        <v>1.9722222222222223</v>
      </c>
      <c r="LV20" s="334">
        <f t="shared" si="170"/>
        <v>55</v>
      </c>
      <c r="LW20" s="335">
        <f t="shared" si="171"/>
        <v>55</v>
      </c>
      <c r="LX20" s="336">
        <f t="shared" si="172"/>
        <v>6.2136363636363638</v>
      </c>
      <c r="LY20" s="337">
        <f t="shared" si="173"/>
        <v>2.1636363636363636</v>
      </c>
      <c r="LZ20" s="336" t="str">
        <f t="shared" si="174"/>
        <v>2.16</v>
      </c>
      <c r="MA20" s="330" t="str">
        <f t="shared" si="175"/>
        <v>Lên lớp</v>
      </c>
    </row>
    <row r="21" spans="1:339" s="233" customFormat="1" ht="18">
      <c r="A21" s="10">
        <v>20</v>
      </c>
      <c r="B21" s="76" t="s">
        <v>222</v>
      </c>
      <c r="C21" s="77" t="s">
        <v>268</v>
      </c>
      <c r="D21" s="78" t="s">
        <v>18</v>
      </c>
      <c r="E21" s="79" t="s">
        <v>138</v>
      </c>
      <c r="F21" s="50"/>
      <c r="G21" s="50" t="s">
        <v>570</v>
      </c>
      <c r="H21" s="50" t="s">
        <v>17</v>
      </c>
      <c r="I21" s="82" t="s">
        <v>597</v>
      </c>
      <c r="J21" s="82" t="s">
        <v>787</v>
      </c>
      <c r="K21" s="12">
        <v>5.5</v>
      </c>
      <c r="L21" s="28" t="str">
        <f t="shared" si="27"/>
        <v>5.5</v>
      </c>
      <c r="M21" s="32" t="str">
        <f t="shared" si="195"/>
        <v>C</v>
      </c>
      <c r="N21" s="39">
        <f t="shared" si="196"/>
        <v>2</v>
      </c>
      <c r="O21" s="37" t="str">
        <f t="shared" si="30"/>
        <v>2.0</v>
      </c>
      <c r="P21" s="11">
        <v>2</v>
      </c>
      <c r="Q21" s="16">
        <v>6</v>
      </c>
      <c r="R21" s="28" t="str">
        <f t="shared" si="31"/>
        <v>6.0</v>
      </c>
      <c r="S21" s="32" t="str">
        <f t="shared" si="197"/>
        <v>C</v>
      </c>
      <c r="T21" s="39">
        <f t="shared" si="198"/>
        <v>2</v>
      </c>
      <c r="U21" s="37" t="str">
        <f t="shared" si="34"/>
        <v>2.0</v>
      </c>
      <c r="V21" s="11">
        <v>3</v>
      </c>
      <c r="W21" s="21">
        <v>8</v>
      </c>
      <c r="X21" s="24">
        <v>7</v>
      </c>
      <c r="Y21" s="25"/>
      <c r="Z21" s="27">
        <f t="shared" si="0"/>
        <v>7.4</v>
      </c>
      <c r="AA21" s="28">
        <f t="shared" si="1"/>
        <v>7.4</v>
      </c>
      <c r="AB21" s="28" t="str">
        <f t="shared" si="35"/>
        <v>7.4</v>
      </c>
      <c r="AC21" s="32" t="str">
        <f t="shared" si="2"/>
        <v>B</v>
      </c>
      <c r="AD21" s="30">
        <f t="shared" si="3"/>
        <v>3</v>
      </c>
      <c r="AE21" s="37" t="str">
        <f t="shared" si="36"/>
        <v>3.0</v>
      </c>
      <c r="AF21" s="64">
        <v>4</v>
      </c>
      <c r="AG21" s="68">
        <v>4</v>
      </c>
      <c r="AH21" s="21">
        <v>7</v>
      </c>
      <c r="AI21" s="24">
        <v>7</v>
      </c>
      <c r="AJ21" s="25"/>
      <c r="AK21" s="27">
        <f t="shared" si="37"/>
        <v>7</v>
      </c>
      <c r="AL21" s="28">
        <f t="shared" si="38"/>
        <v>7</v>
      </c>
      <c r="AM21" s="28" t="str">
        <f t="shared" si="39"/>
        <v>7.0</v>
      </c>
      <c r="AN21" s="32" t="str">
        <f t="shared" si="199"/>
        <v>B</v>
      </c>
      <c r="AO21" s="30">
        <f t="shared" si="200"/>
        <v>3</v>
      </c>
      <c r="AP21" s="37" t="str">
        <f t="shared" si="42"/>
        <v>3.0</v>
      </c>
      <c r="AQ21" s="71">
        <v>2</v>
      </c>
      <c r="AR21" s="73">
        <v>2</v>
      </c>
      <c r="AS21" s="21">
        <v>5.2</v>
      </c>
      <c r="AT21" s="24">
        <v>6</v>
      </c>
      <c r="AU21" s="25"/>
      <c r="AV21" s="27">
        <f t="shared" si="43"/>
        <v>5.7</v>
      </c>
      <c r="AW21" s="28">
        <f t="shared" si="44"/>
        <v>5.7</v>
      </c>
      <c r="AX21" s="28" t="str">
        <f t="shared" si="45"/>
        <v>5.7</v>
      </c>
      <c r="AY21" s="32" t="str">
        <f t="shared" si="46"/>
        <v>C</v>
      </c>
      <c r="AZ21" s="30">
        <f t="shared" si="201"/>
        <v>2</v>
      </c>
      <c r="BA21" s="37" t="str">
        <f t="shared" si="48"/>
        <v>2.0</v>
      </c>
      <c r="BB21" s="64">
        <v>3</v>
      </c>
      <c r="BC21" s="68">
        <v>3</v>
      </c>
      <c r="BD21" s="21">
        <v>5.2</v>
      </c>
      <c r="BE21" s="24">
        <v>6</v>
      </c>
      <c r="BF21" s="25"/>
      <c r="BG21" s="27">
        <f t="shared" si="202"/>
        <v>5.7</v>
      </c>
      <c r="BH21" s="28">
        <f t="shared" si="203"/>
        <v>5.7</v>
      </c>
      <c r="BI21" s="28" t="str">
        <f t="shared" si="49"/>
        <v>5.7</v>
      </c>
      <c r="BJ21" s="32" t="str">
        <f t="shared" si="204"/>
        <v>C</v>
      </c>
      <c r="BK21" s="30">
        <f t="shared" si="205"/>
        <v>2</v>
      </c>
      <c r="BL21" s="37" t="str">
        <f t="shared" si="52"/>
        <v>2.0</v>
      </c>
      <c r="BM21" s="64">
        <v>3</v>
      </c>
      <c r="BN21" s="68">
        <v>3</v>
      </c>
      <c r="BO21" s="21">
        <v>5.0999999999999996</v>
      </c>
      <c r="BP21" s="24">
        <v>6</v>
      </c>
      <c r="BQ21" s="25"/>
      <c r="BR21" s="27">
        <f t="shared" si="4"/>
        <v>5.6</v>
      </c>
      <c r="BS21" s="28">
        <f t="shared" si="5"/>
        <v>5.6</v>
      </c>
      <c r="BT21" s="28" t="str">
        <f t="shared" si="53"/>
        <v>5.6</v>
      </c>
      <c r="BU21" s="32" t="str">
        <f t="shared" si="6"/>
        <v>C</v>
      </c>
      <c r="BV21" s="66">
        <f t="shared" si="7"/>
        <v>2</v>
      </c>
      <c r="BW21" s="37" t="str">
        <f t="shared" si="54"/>
        <v>2.0</v>
      </c>
      <c r="BX21" s="64">
        <v>2</v>
      </c>
      <c r="BY21" s="75">
        <v>2</v>
      </c>
      <c r="BZ21" s="110">
        <v>6.8</v>
      </c>
      <c r="CA21" s="94"/>
      <c r="CB21" s="25">
        <v>5</v>
      </c>
      <c r="CC21" s="27">
        <f t="shared" si="206"/>
        <v>2.7</v>
      </c>
      <c r="CD21" s="28">
        <f t="shared" si="207"/>
        <v>5.7</v>
      </c>
      <c r="CE21" s="28" t="str">
        <f t="shared" si="55"/>
        <v>5.7</v>
      </c>
      <c r="CF21" s="32" t="str">
        <f t="shared" si="208"/>
        <v>C</v>
      </c>
      <c r="CG21" s="30">
        <f t="shared" si="209"/>
        <v>2</v>
      </c>
      <c r="CH21" s="37" t="str">
        <f t="shared" si="58"/>
        <v>2.0</v>
      </c>
      <c r="CI21" s="64">
        <v>3</v>
      </c>
      <c r="CJ21" s="68">
        <v>3</v>
      </c>
      <c r="CK21" s="85">
        <f t="shared" si="8"/>
        <v>17</v>
      </c>
      <c r="CL21" s="86">
        <f t="shared" si="59"/>
        <v>6.2411764705882362</v>
      </c>
      <c r="CM21" s="87" t="str">
        <f t="shared" si="60"/>
        <v>6.24</v>
      </c>
      <c r="CN21" s="86">
        <f t="shared" si="9"/>
        <v>2.3529411764705883</v>
      </c>
      <c r="CO21" s="87" t="str">
        <f t="shared" si="61"/>
        <v>2.35</v>
      </c>
      <c r="CP21" s="52" t="str">
        <f t="shared" si="62"/>
        <v>Lên lớp</v>
      </c>
      <c r="CQ21" s="52">
        <f t="shared" si="176"/>
        <v>17</v>
      </c>
      <c r="CR21" s="86">
        <f t="shared" si="63"/>
        <v>6.2411764705882362</v>
      </c>
      <c r="CS21" s="127" t="str">
        <f t="shared" si="64"/>
        <v>6.24</v>
      </c>
      <c r="CT21" s="86">
        <f t="shared" si="177"/>
        <v>2.3529411764705883</v>
      </c>
      <c r="CU21" s="127" t="str">
        <f t="shared" si="65"/>
        <v>2.35</v>
      </c>
      <c r="CV21" s="52" t="str">
        <f t="shared" si="66"/>
        <v>Lên lớp</v>
      </c>
      <c r="CW21" s="232">
        <v>6</v>
      </c>
      <c r="CX21" s="52">
        <v>5</v>
      </c>
      <c r="CY21" s="52"/>
      <c r="CZ21" s="27">
        <f t="shared" si="67"/>
        <v>5.4</v>
      </c>
      <c r="DA21" s="28">
        <f t="shared" si="68"/>
        <v>5.4</v>
      </c>
      <c r="DB21" s="29" t="str">
        <f t="shared" si="69"/>
        <v>5.4</v>
      </c>
      <c r="DC21" s="32" t="str">
        <f t="shared" si="70"/>
        <v>D+</v>
      </c>
      <c r="DD21" s="30">
        <f t="shared" si="71"/>
        <v>1.5</v>
      </c>
      <c r="DE21" s="29" t="str">
        <f t="shared" si="72"/>
        <v>1.5</v>
      </c>
      <c r="DF21" s="71"/>
      <c r="DG21" s="203"/>
      <c r="DH21" s="229">
        <v>7</v>
      </c>
      <c r="DI21" s="230">
        <v>5</v>
      </c>
      <c r="DJ21" s="230"/>
      <c r="DK21" s="27">
        <f t="shared" si="73"/>
        <v>5.8</v>
      </c>
      <c r="DL21" s="28">
        <f t="shared" si="74"/>
        <v>5.8</v>
      </c>
      <c r="DM21" s="30" t="str">
        <f t="shared" si="75"/>
        <v>5.8</v>
      </c>
      <c r="DN21" s="32" t="str">
        <f t="shared" si="76"/>
        <v>C</v>
      </c>
      <c r="DO21" s="30">
        <f t="shared" si="77"/>
        <v>2</v>
      </c>
      <c r="DP21" s="30" t="str">
        <f t="shared" si="78"/>
        <v>2.0</v>
      </c>
      <c r="DQ21" s="71"/>
      <c r="DR21" s="203"/>
      <c r="DS21" s="204">
        <f t="shared" si="79"/>
        <v>5.6</v>
      </c>
      <c r="DT21" s="30" t="str">
        <f t="shared" si="80"/>
        <v>5.6</v>
      </c>
      <c r="DU21" s="32" t="str">
        <f t="shared" si="81"/>
        <v>C</v>
      </c>
      <c r="DV21" s="30">
        <f t="shared" si="82"/>
        <v>2</v>
      </c>
      <c r="DW21" s="30" t="str">
        <f t="shared" si="83"/>
        <v>2.0</v>
      </c>
      <c r="DX21" s="71">
        <v>3</v>
      </c>
      <c r="DY21" s="203">
        <v>3</v>
      </c>
      <c r="DZ21" s="232">
        <v>5.6</v>
      </c>
      <c r="EA21" s="52">
        <v>6</v>
      </c>
      <c r="EB21" s="52"/>
      <c r="EC21" s="27">
        <f t="shared" si="84"/>
        <v>5.8</v>
      </c>
      <c r="ED21" s="28">
        <f t="shared" si="85"/>
        <v>5.8</v>
      </c>
      <c r="EE21" s="29" t="str">
        <f t="shared" si="86"/>
        <v>5.8</v>
      </c>
      <c r="EF21" s="32" t="str">
        <f t="shared" si="87"/>
        <v>C</v>
      </c>
      <c r="EG21" s="30">
        <f t="shared" si="88"/>
        <v>2</v>
      </c>
      <c r="EH21" s="29" t="str">
        <f t="shared" si="89"/>
        <v>2.0</v>
      </c>
      <c r="EI21" s="71">
        <v>3</v>
      </c>
      <c r="EJ21" s="203">
        <v>3</v>
      </c>
      <c r="EK21" s="232">
        <v>5.9</v>
      </c>
      <c r="EL21" s="52">
        <v>4</v>
      </c>
      <c r="EM21" s="52"/>
      <c r="EN21" s="27">
        <f t="shared" si="90"/>
        <v>4.8</v>
      </c>
      <c r="EO21" s="28">
        <f t="shared" si="91"/>
        <v>4.8</v>
      </c>
      <c r="EP21" s="29" t="str">
        <f t="shared" si="92"/>
        <v>4.8</v>
      </c>
      <c r="EQ21" s="32" t="str">
        <f t="shared" si="93"/>
        <v>D</v>
      </c>
      <c r="ER21" s="30">
        <f t="shared" si="94"/>
        <v>1</v>
      </c>
      <c r="ES21" s="29" t="str">
        <f t="shared" si="95"/>
        <v>1.0</v>
      </c>
      <c r="ET21" s="71">
        <v>3</v>
      </c>
      <c r="EU21" s="203">
        <v>3</v>
      </c>
      <c r="EV21" s="232">
        <v>6</v>
      </c>
      <c r="EW21" s="52">
        <v>6</v>
      </c>
      <c r="EX21" s="52"/>
      <c r="EY21" s="27">
        <f t="shared" si="96"/>
        <v>6</v>
      </c>
      <c r="EZ21" s="28">
        <f t="shared" si="97"/>
        <v>6</v>
      </c>
      <c r="FA21" s="29" t="str">
        <f t="shared" si="98"/>
        <v>6.0</v>
      </c>
      <c r="FB21" s="32" t="str">
        <f t="shared" si="99"/>
        <v>C</v>
      </c>
      <c r="FC21" s="30">
        <f t="shared" si="100"/>
        <v>2</v>
      </c>
      <c r="FD21" s="29" t="str">
        <f t="shared" si="101"/>
        <v>2.0</v>
      </c>
      <c r="FE21" s="71">
        <v>2</v>
      </c>
      <c r="FF21" s="203">
        <v>2</v>
      </c>
      <c r="FG21" s="232">
        <v>7</v>
      </c>
      <c r="FH21" s="52">
        <v>2</v>
      </c>
      <c r="FI21" s="52"/>
      <c r="FJ21" s="27">
        <f t="shared" si="102"/>
        <v>4</v>
      </c>
      <c r="FK21" s="28">
        <f t="shared" si="103"/>
        <v>4</v>
      </c>
      <c r="FL21" s="29" t="str">
        <f t="shared" si="104"/>
        <v>4.0</v>
      </c>
      <c r="FM21" s="32" t="str">
        <f t="shared" si="105"/>
        <v>D</v>
      </c>
      <c r="FN21" s="30">
        <f t="shared" si="106"/>
        <v>1</v>
      </c>
      <c r="FO21" s="29" t="str">
        <f t="shared" si="107"/>
        <v>1.0</v>
      </c>
      <c r="FP21" s="71">
        <v>3</v>
      </c>
      <c r="FQ21" s="203">
        <v>3</v>
      </c>
      <c r="FR21" s="232">
        <v>7</v>
      </c>
      <c r="FS21" s="52">
        <v>7</v>
      </c>
      <c r="FT21" s="52"/>
      <c r="FU21" s="27">
        <f t="shared" si="108"/>
        <v>7</v>
      </c>
      <c r="FV21" s="28">
        <f t="shared" si="109"/>
        <v>7</v>
      </c>
      <c r="FW21" s="29" t="str">
        <f t="shared" si="110"/>
        <v>7.0</v>
      </c>
      <c r="FX21" s="32" t="str">
        <f t="shared" si="111"/>
        <v>B</v>
      </c>
      <c r="FY21" s="30">
        <f t="shared" si="112"/>
        <v>3</v>
      </c>
      <c r="FZ21" s="29" t="str">
        <f t="shared" si="113"/>
        <v>3.0</v>
      </c>
      <c r="GA21" s="71">
        <v>2</v>
      </c>
      <c r="GB21" s="203">
        <v>2</v>
      </c>
      <c r="GC21" s="232">
        <v>6</v>
      </c>
      <c r="GD21" s="52">
        <v>4</v>
      </c>
      <c r="GE21" s="52"/>
      <c r="GF21" s="27">
        <f t="shared" si="114"/>
        <v>4.8</v>
      </c>
      <c r="GG21" s="28">
        <f t="shared" si="115"/>
        <v>4.8</v>
      </c>
      <c r="GH21" s="29" t="str">
        <f t="shared" si="116"/>
        <v>4.8</v>
      </c>
      <c r="GI21" s="32" t="str">
        <f t="shared" si="117"/>
        <v>D</v>
      </c>
      <c r="GJ21" s="30">
        <f t="shared" si="118"/>
        <v>1</v>
      </c>
      <c r="GK21" s="29" t="str">
        <f t="shared" si="119"/>
        <v>1.0</v>
      </c>
      <c r="GL21" s="71">
        <v>2</v>
      </c>
      <c r="GM21" s="203">
        <v>2</v>
      </c>
      <c r="GN21" s="232">
        <v>5</v>
      </c>
      <c r="GO21" s="52">
        <v>4</v>
      </c>
      <c r="GP21" s="52"/>
      <c r="GQ21" s="27">
        <f t="shared" si="120"/>
        <v>4.4000000000000004</v>
      </c>
      <c r="GR21" s="28">
        <f t="shared" si="121"/>
        <v>4.4000000000000004</v>
      </c>
      <c r="GS21" s="29" t="str">
        <f t="shared" si="122"/>
        <v>4.4</v>
      </c>
      <c r="GT21" s="32" t="str">
        <f t="shared" si="123"/>
        <v>D</v>
      </c>
      <c r="GU21" s="30">
        <f t="shared" si="124"/>
        <v>1</v>
      </c>
      <c r="GV21" s="29" t="str">
        <f t="shared" si="125"/>
        <v>1.0</v>
      </c>
      <c r="GW21" s="71">
        <v>2</v>
      </c>
      <c r="GX21" s="203">
        <v>2</v>
      </c>
      <c r="GY21" s="85">
        <f t="shared" si="126"/>
        <v>20</v>
      </c>
      <c r="GZ21" s="86">
        <f t="shared" si="127"/>
        <v>5.2499999999999991</v>
      </c>
      <c r="HA21" s="124" t="str">
        <f t="shared" si="128"/>
        <v>5.25</v>
      </c>
      <c r="HB21" s="86">
        <f t="shared" si="129"/>
        <v>1.6</v>
      </c>
      <c r="HC21" s="124" t="str">
        <f t="shared" si="130"/>
        <v>1.60</v>
      </c>
      <c r="HD21" s="52" t="str">
        <f t="shared" si="131"/>
        <v>Lên lớp</v>
      </c>
      <c r="HE21" s="52">
        <f t="shared" si="132"/>
        <v>20</v>
      </c>
      <c r="HF21" s="86">
        <f t="shared" si="133"/>
        <v>5.2499999999999991</v>
      </c>
      <c r="HG21" s="127" t="str">
        <f t="shared" si="134"/>
        <v>5.25</v>
      </c>
      <c r="HH21" s="86">
        <f t="shared" si="135"/>
        <v>1.6</v>
      </c>
      <c r="HI21" s="127" t="str">
        <f t="shared" si="136"/>
        <v>1.60</v>
      </c>
      <c r="HJ21" s="227">
        <f t="shared" si="137"/>
        <v>37</v>
      </c>
      <c r="HK21" s="58">
        <f t="shared" si="138"/>
        <v>37</v>
      </c>
      <c r="HL21" s="228">
        <f t="shared" si="11"/>
        <v>5.705405405405406</v>
      </c>
      <c r="HM21" s="127" t="str">
        <f t="shared" si="139"/>
        <v>5.71</v>
      </c>
      <c r="HN21" s="228">
        <f t="shared" si="12"/>
        <v>1.9459459459459461</v>
      </c>
      <c r="HO21" s="127" t="str">
        <f t="shared" si="140"/>
        <v>1.95</v>
      </c>
      <c r="HP21" s="52" t="str">
        <f t="shared" si="141"/>
        <v>Lên lớp</v>
      </c>
      <c r="HQ21" s="58" t="s">
        <v>986</v>
      </c>
      <c r="HR21" s="21">
        <v>6.9</v>
      </c>
      <c r="HS21" s="24">
        <v>3</v>
      </c>
      <c r="HT21" s="25"/>
      <c r="HU21" s="27">
        <f t="shared" si="178"/>
        <v>4.5999999999999996</v>
      </c>
      <c r="HV21" s="282">
        <f t="shared" si="179"/>
        <v>4.5999999999999996</v>
      </c>
      <c r="HW21" s="26" t="str">
        <f t="shared" si="210"/>
        <v>4.6</v>
      </c>
      <c r="HX21" s="283" t="str">
        <f t="shared" si="180"/>
        <v>D</v>
      </c>
      <c r="HY21" s="281">
        <f t="shared" si="181"/>
        <v>1</v>
      </c>
      <c r="HZ21" s="44" t="str">
        <f t="shared" si="182"/>
        <v>1.0</v>
      </c>
      <c r="IA21" s="64">
        <v>3</v>
      </c>
      <c r="IB21" s="68">
        <v>3</v>
      </c>
      <c r="IC21" s="21">
        <v>8.6999999999999993</v>
      </c>
      <c r="ID21" s="24">
        <v>5</v>
      </c>
      <c r="IE21" s="25"/>
      <c r="IF21" s="27">
        <f t="shared" si="183"/>
        <v>6.5</v>
      </c>
      <c r="IG21" s="282">
        <f t="shared" si="184"/>
        <v>6.5</v>
      </c>
      <c r="IH21" s="26" t="str">
        <f t="shared" si="211"/>
        <v>6.5</v>
      </c>
      <c r="II21" s="283" t="str">
        <f t="shared" si="185"/>
        <v>C+</v>
      </c>
      <c r="IJ21" s="281">
        <f t="shared" si="186"/>
        <v>2.5</v>
      </c>
      <c r="IK21" s="44" t="str">
        <f t="shared" si="187"/>
        <v>2.5</v>
      </c>
      <c r="IL21" s="64">
        <v>1</v>
      </c>
      <c r="IM21" s="68">
        <v>1</v>
      </c>
      <c r="IN21" s="21">
        <v>5.3</v>
      </c>
      <c r="IO21" s="24">
        <v>4</v>
      </c>
      <c r="IP21" s="25"/>
      <c r="IQ21" s="27">
        <f t="shared" si="188"/>
        <v>4.5</v>
      </c>
      <c r="IR21" s="28">
        <f t="shared" si="189"/>
        <v>4.5</v>
      </c>
      <c r="IS21" s="26" t="str">
        <f t="shared" si="190"/>
        <v>4.5</v>
      </c>
      <c r="IT21" s="32" t="str">
        <f t="shared" si="191"/>
        <v>D</v>
      </c>
      <c r="IU21" s="30">
        <f t="shared" si="192"/>
        <v>1</v>
      </c>
      <c r="IV21" s="37" t="str">
        <f t="shared" si="193"/>
        <v>1.0</v>
      </c>
      <c r="IW21" s="64">
        <v>2</v>
      </c>
      <c r="IX21" s="68">
        <v>2</v>
      </c>
      <c r="IY21" s="21">
        <v>6.8</v>
      </c>
      <c r="IZ21" s="24">
        <v>8</v>
      </c>
      <c r="JA21" s="25"/>
      <c r="JB21" s="19">
        <f t="shared" si="142"/>
        <v>7.5</v>
      </c>
      <c r="JC21" s="26">
        <f t="shared" si="143"/>
        <v>7.5</v>
      </c>
      <c r="JD21" s="26" t="str">
        <f t="shared" si="144"/>
        <v>7.5</v>
      </c>
      <c r="JE21" s="32" t="str">
        <f t="shared" si="145"/>
        <v>B</v>
      </c>
      <c r="JF21" s="30">
        <f t="shared" si="146"/>
        <v>3</v>
      </c>
      <c r="JG21" s="37" t="str">
        <f t="shared" si="147"/>
        <v>3.0</v>
      </c>
      <c r="JH21" s="64">
        <v>2</v>
      </c>
      <c r="JI21" s="68">
        <v>2</v>
      </c>
      <c r="JJ21" s="98">
        <v>6.4</v>
      </c>
      <c r="JK21" s="99">
        <v>6</v>
      </c>
      <c r="JL21" s="187"/>
      <c r="JM21" s="19">
        <f t="shared" si="148"/>
        <v>6.2</v>
      </c>
      <c r="JN21" s="26">
        <f t="shared" si="149"/>
        <v>6.2</v>
      </c>
      <c r="JO21" s="26" t="str">
        <f t="shared" si="150"/>
        <v>6.2</v>
      </c>
      <c r="JP21" s="32" t="str">
        <f t="shared" si="151"/>
        <v>C</v>
      </c>
      <c r="JQ21" s="30">
        <f t="shared" si="152"/>
        <v>2</v>
      </c>
      <c r="JR21" s="37" t="str">
        <f t="shared" si="153"/>
        <v>2.0</v>
      </c>
      <c r="JS21" s="64">
        <v>1</v>
      </c>
      <c r="JT21" s="68">
        <v>1</v>
      </c>
      <c r="JU21" s="98">
        <v>6</v>
      </c>
      <c r="JV21" s="99">
        <v>7</v>
      </c>
      <c r="JW21" s="187"/>
      <c r="JX21" s="19">
        <f t="shared" si="13"/>
        <v>6.6</v>
      </c>
      <c r="JY21" s="26">
        <f t="shared" si="14"/>
        <v>6.6</v>
      </c>
      <c r="JZ21" s="26" t="str">
        <f t="shared" si="154"/>
        <v>6.6</v>
      </c>
      <c r="KA21" s="32" t="str">
        <f t="shared" si="15"/>
        <v>C+</v>
      </c>
      <c r="KB21" s="30">
        <f t="shared" si="16"/>
        <v>2.5</v>
      </c>
      <c r="KC21" s="37" t="str">
        <f t="shared" si="17"/>
        <v>2.5</v>
      </c>
      <c r="KD21" s="64">
        <v>2</v>
      </c>
      <c r="KE21" s="68">
        <v>2</v>
      </c>
      <c r="KF21" s="21">
        <v>7.4</v>
      </c>
      <c r="KG21" s="24">
        <v>4</v>
      </c>
      <c r="KH21" s="25"/>
      <c r="KI21" s="27">
        <f t="shared" si="18"/>
        <v>5.4</v>
      </c>
      <c r="KJ21" s="28">
        <f t="shared" si="19"/>
        <v>5.4</v>
      </c>
      <c r="KK21" s="26" t="str">
        <f t="shared" si="155"/>
        <v>5.4</v>
      </c>
      <c r="KL21" s="32" t="str">
        <f t="shared" si="20"/>
        <v>D+</v>
      </c>
      <c r="KM21" s="30">
        <f t="shared" si="21"/>
        <v>1.5</v>
      </c>
      <c r="KN21" s="37" t="str">
        <f t="shared" si="22"/>
        <v>1.5</v>
      </c>
      <c r="KO21" s="64">
        <v>2</v>
      </c>
      <c r="KP21" s="68">
        <v>2</v>
      </c>
      <c r="KQ21" s="98">
        <v>6.8</v>
      </c>
      <c r="KR21" s="99">
        <v>5</v>
      </c>
      <c r="KS21" s="187"/>
      <c r="KT21" s="27">
        <f t="shared" si="23"/>
        <v>5.7</v>
      </c>
      <c r="KU21" s="28">
        <f t="shared" si="24"/>
        <v>5.7</v>
      </c>
      <c r="KV21" s="28" t="str">
        <f t="shared" si="156"/>
        <v>5.7</v>
      </c>
      <c r="KW21" s="32" t="str">
        <f t="shared" si="212"/>
        <v>C</v>
      </c>
      <c r="KX21" s="30">
        <f t="shared" si="25"/>
        <v>2</v>
      </c>
      <c r="KY21" s="37" t="str">
        <f t="shared" si="26"/>
        <v>2.0</v>
      </c>
      <c r="KZ21" s="64">
        <v>2</v>
      </c>
      <c r="LA21" s="68">
        <v>2</v>
      </c>
      <c r="LB21" s="21">
        <v>6.9</v>
      </c>
      <c r="LC21" s="24">
        <v>5</v>
      </c>
      <c r="LD21" s="25"/>
      <c r="LE21" s="27">
        <f t="shared" si="194"/>
        <v>5.8</v>
      </c>
      <c r="LF21" s="28">
        <f t="shared" si="157"/>
        <v>5.8</v>
      </c>
      <c r="LG21" s="28" t="str">
        <f t="shared" si="213"/>
        <v>5.8</v>
      </c>
      <c r="LH21" s="32" t="str">
        <f t="shared" si="158"/>
        <v>C</v>
      </c>
      <c r="LI21" s="30">
        <f t="shared" si="159"/>
        <v>2</v>
      </c>
      <c r="LJ21" s="37" t="str">
        <f t="shared" si="160"/>
        <v>2.0</v>
      </c>
      <c r="LK21" s="62">
        <v>3</v>
      </c>
      <c r="LL21" s="279">
        <v>3</v>
      </c>
      <c r="LM21" s="85">
        <f t="shared" si="161"/>
        <v>18</v>
      </c>
      <c r="LN21" s="86">
        <f t="shared" si="162"/>
        <v>4.9722222222222223</v>
      </c>
      <c r="LO21" s="124" t="str">
        <f t="shared" si="163"/>
        <v>4.97</v>
      </c>
      <c r="LP21" s="86">
        <f t="shared" si="164"/>
        <v>1.6944444444444444</v>
      </c>
      <c r="LQ21" s="124" t="str">
        <f t="shared" si="165"/>
        <v>1.69</v>
      </c>
      <c r="LR21" s="330" t="str">
        <f t="shared" si="166"/>
        <v>Lên lớp</v>
      </c>
      <c r="LS21" s="331">
        <f t="shared" si="167"/>
        <v>18</v>
      </c>
      <c r="LT21" s="332">
        <f t="shared" si="168"/>
        <v>5.7388888888888898</v>
      </c>
      <c r="LU21" s="332">
        <f t="shared" si="169"/>
        <v>1.8611111111111112</v>
      </c>
      <c r="LV21" s="334">
        <f t="shared" si="170"/>
        <v>55</v>
      </c>
      <c r="LW21" s="335">
        <f t="shared" si="171"/>
        <v>55</v>
      </c>
      <c r="LX21" s="336">
        <f t="shared" si="172"/>
        <v>5.7163636363636368</v>
      </c>
      <c r="LY21" s="337">
        <f t="shared" si="173"/>
        <v>1.9181818181818182</v>
      </c>
      <c r="LZ21" s="336" t="str">
        <f t="shared" si="174"/>
        <v>1.92</v>
      </c>
      <c r="MA21" s="330" t="str">
        <f t="shared" si="175"/>
        <v>Lên lớp</v>
      </c>
    </row>
    <row r="22" spans="1:339" s="233" customFormat="1" ht="18">
      <c r="A22" s="10">
        <v>21</v>
      </c>
      <c r="B22" s="76" t="s">
        <v>222</v>
      </c>
      <c r="C22" s="77" t="s">
        <v>269</v>
      </c>
      <c r="D22" s="78" t="s">
        <v>270</v>
      </c>
      <c r="E22" s="79" t="s">
        <v>271</v>
      </c>
      <c r="F22" s="50"/>
      <c r="G22" s="50" t="s">
        <v>571</v>
      </c>
      <c r="H22" s="50" t="s">
        <v>17</v>
      </c>
      <c r="I22" s="82" t="s">
        <v>602</v>
      </c>
      <c r="J22" s="82" t="s">
        <v>774</v>
      </c>
      <c r="K22" s="12">
        <v>5</v>
      </c>
      <c r="L22" s="28" t="str">
        <f t="shared" si="27"/>
        <v>5.0</v>
      </c>
      <c r="M22" s="32" t="str">
        <f t="shared" si="195"/>
        <v>D+</v>
      </c>
      <c r="N22" s="39">
        <f t="shared" si="196"/>
        <v>1.5</v>
      </c>
      <c r="O22" s="37" t="str">
        <f t="shared" si="30"/>
        <v>1.5</v>
      </c>
      <c r="P22" s="11">
        <v>2</v>
      </c>
      <c r="Q22" s="16">
        <v>6</v>
      </c>
      <c r="R22" s="28" t="str">
        <f t="shared" si="31"/>
        <v>6.0</v>
      </c>
      <c r="S22" s="32" t="str">
        <f t="shared" si="197"/>
        <v>C</v>
      </c>
      <c r="T22" s="39">
        <f t="shared" si="198"/>
        <v>2</v>
      </c>
      <c r="U22" s="37" t="str">
        <f t="shared" si="34"/>
        <v>2.0</v>
      </c>
      <c r="V22" s="11">
        <v>3</v>
      </c>
      <c r="W22" s="21">
        <v>6.5</v>
      </c>
      <c r="X22" s="24">
        <v>6</v>
      </c>
      <c r="Y22" s="25"/>
      <c r="Z22" s="27">
        <f t="shared" si="0"/>
        <v>6.2</v>
      </c>
      <c r="AA22" s="28">
        <f t="shared" si="1"/>
        <v>6.2</v>
      </c>
      <c r="AB22" s="28" t="str">
        <f t="shared" si="35"/>
        <v>6.2</v>
      </c>
      <c r="AC22" s="32" t="str">
        <f t="shared" si="2"/>
        <v>C</v>
      </c>
      <c r="AD22" s="30">
        <f t="shared" si="3"/>
        <v>2</v>
      </c>
      <c r="AE22" s="37" t="str">
        <f t="shared" si="36"/>
        <v>2.0</v>
      </c>
      <c r="AF22" s="64">
        <v>4</v>
      </c>
      <c r="AG22" s="68">
        <v>4</v>
      </c>
      <c r="AH22" s="21">
        <v>7</v>
      </c>
      <c r="AI22" s="24">
        <v>8</v>
      </c>
      <c r="AJ22" s="25"/>
      <c r="AK22" s="27">
        <f t="shared" si="37"/>
        <v>7.6</v>
      </c>
      <c r="AL22" s="28">
        <f t="shared" si="38"/>
        <v>7.6</v>
      </c>
      <c r="AM22" s="28" t="str">
        <f t="shared" si="39"/>
        <v>7.6</v>
      </c>
      <c r="AN22" s="32" t="str">
        <f t="shared" si="199"/>
        <v>B</v>
      </c>
      <c r="AO22" s="30">
        <f t="shared" si="200"/>
        <v>3</v>
      </c>
      <c r="AP22" s="37" t="str">
        <f t="shared" si="42"/>
        <v>3.0</v>
      </c>
      <c r="AQ22" s="71">
        <v>2</v>
      </c>
      <c r="AR22" s="73">
        <v>2</v>
      </c>
      <c r="AS22" s="21">
        <v>6.3</v>
      </c>
      <c r="AT22" s="24">
        <v>6</v>
      </c>
      <c r="AU22" s="25"/>
      <c r="AV22" s="27">
        <f t="shared" si="43"/>
        <v>6.1</v>
      </c>
      <c r="AW22" s="28">
        <f t="shared" si="44"/>
        <v>6.1</v>
      </c>
      <c r="AX22" s="28" t="str">
        <f t="shared" si="45"/>
        <v>6.1</v>
      </c>
      <c r="AY22" s="32" t="str">
        <f t="shared" si="46"/>
        <v>C</v>
      </c>
      <c r="AZ22" s="30">
        <f t="shared" si="201"/>
        <v>2</v>
      </c>
      <c r="BA22" s="37" t="str">
        <f t="shared" si="48"/>
        <v>2.0</v>
      </c>
      <c r="BB22" s="64">
        <v>3</v>
      </c>
      <c r="BC22" s="68">
        <v>3</v>
      </c>
      <c r="BD22" s="21">
        <v>5.8</v>
      </c>
      <c r="BE22" s="24">
        <v>7</v>
      </c>
      <c r="BF22" s="25"/>
      <c r="BG22" s="27">
        <f t="shared" si="202"/>
        <v>6.5</v>
      </c>
      <c r="BH22" s="28">
        <f t="shared" si="203"/>
        <v>6.5</v>
      </c>
      <c r="BI22" s="28" t="str">
        <f t="shared" si="49"/>
        <v>6.5</v>
      </c>
      <c r="BJ22" s="32" t="str">
        <f t="shared" si="204"/>
        <v>C+</v>
      </c>
      <c r="BK22" s="30">
        <f t="shared" si="205"/>
        <v>2.5</v>
      </c>
      <c r="BL22" s="37" t="str">
        <f t="shared" si="52"/>
        <v>2.5</v>
      </c>
      <c r="BM22" s="64">
        <v>3</v>
      </c>
      <c r="BN22" s="68">
        <v>3</v>
      </c>
      <c r="BO22" s="21">
        <v>5.0999999999999996</v>
      </c>
      <c r="BP22" s="24">
        <v>4</v>
      </c>
      <c r="BQ22" s="25"/>
      <c r="BR22" s="27">
        <f t="shared" si="4"/>
        <v>4.4000000000000004</v>
      </c>
      <c r="BS22" s="28">
        <f t="shared" si="5"/>
        <v>4.4000000000000004</v>
      </c>
      <c r="BT22" s="28" t="str">
        <f t="shared" si="53"/>
        <v>4.4</v>
      </c>
      <c r="BU22" s="32" t="str">
        <f t="shared" si="6"/>
        <v>D</v>
      </c>
      <c r="BV22" s="66">
        <f t="shared" si="7"/>
        <v>1</v>
      </c>
      <c r="BW22" s="37" t="str">
        <f t="shared" si="54"/>
        <v>1.0</v>
      </c>
      <c r="BX22" s="64">
        <v>2</v>
      </c>
      <c r="BY22" s="75">
        <v>2</v>
      </c>
      <c r="BZ22" s="21">
        <v>6.8</v>
      </c>
      <c r="CA22" s="24">
        <v>8</v>
      </c>
      <c r="CB22" s="25"/>
      <c r="CC22" s="27">
        <f t="shared" si="206"/>
        <v>7.5</v>
      </c>
      <c r="CD22" s="28">
        <f t="shared" si="207"/>
        <v>7.5</v>
      </c>
      <c r="CE22" s="28" t="str">
        <f t="shared" si="55"/>
        <v>7.5</v>
      </c>
      <c r="CF22" s="32" t="str">
        <f t="shared" si="208"/>
        <v>B</v>
      </c>
      <c r="CG22" s="30">
        <f t="shared" si="209"/>
        <v>3</v>
      </c>
      <c r="CH22" s="37" t="str">
        <f t="shared" si="58"/>
        <v>3.0</v>
      </c>
      <c r="CI22" s="64">
        <v>3</v>
      </c>
      <c r="CJ22" s="68">
        <v>3</v>
      </c>
      <c r="CK22" s="85">
        <f t="shared" si="8"/>
        <v>17</v>
      </c>
      <c r="CL22" s="86">
        <f t="shared" si="59"/>
        <v>6.4176470588235288</v>
      </c>
      <c r="CM22" s="87" t="str">
        <f t="shared" si="60"/>
        <v>6.42</v>
      </c>
      <c r="CN22" s="86">
        <f t="shared" si="9"/>
        <v>2.2647058823529411</v>
      </c>
      <c r="CO22" s="87" t="str">
        <f t="shared" si="61"/>
        <v>2.26</v>
      </c>
      <c r="CP22" s="52" t="str">
        <f t="shared" si="62"/>
        <v>Lên lớp</v>
      </c>
      <c r="CQ22" s="52">
        <f t="shared" si="176"/>
        <v>17</v>
      </c>
      <c r="CR22" s="86">
        <f t="shared" si="63"/>
        <v>6.4176470588235288</v>
      </c>
      <c r="CS22" s="127" t="str">
        <f t="shared" si="64"/>
        <v>6.42</v>
      </c>
      <c r="CT22" s="86">
        <f t="shared" si="177"/>
        <v>2.2647058823529411</v>
      </c>
      <c r="CU22" s="127" t="str">
        <f t="shared" si="65"/>
        <v>2.26</v>
      </c>
      <c r="CV22" s="52" t="str">
        <f t="shared" si="66"/>
        <v>Lên lớp</v>
      </c>
      <c r="CW22" s="232">
        <v>6.4</v>
      </c>
      <c r="CX22" s="52">
        <v>5</v>
      </c>
      <c r="CY22" s="52"/>
      <c r="CZ22" s="27">
        <f t="shared" si="67"/>
        <v>5.6</v>
      </c>
      <c r="DA22" s="28">
        <f t="shared" si="68"/>
        <v>5.6</v>
      </c>
      <c r="DB22" s="29" t="str">
        <f t="shared" si="69"/>
        <v>5.6</v>
      </c>
      <c r="DC22" s="32" t="str">
        <f t="shared" si="70"/>
        <v>C</v>
      </c>
      <c r="DD22" s="30">
        <f t="shared" si="71"/>
        <v>2</v>
      </c>
      <c r="DE22" s="29" t="str">
        <f t="shared" si="72"/>
        <v>2.0</v>
      </c>
      <c r="DF22" s="71"/>
      <c r="DG22" s="203"/>
      <c r="DH22" s="229">
        <v>7.6</v>
      </c>
      <c r="DI22" s="230">
        <v>3</v>
      </c>
      <c r="DJ22" s="230"/>
      <c r="DK22" s="27">
        <f t="shared" si="73"/>
        <v>4.8</v>
      </c>
      <c r="DL22" s="28">
        <f t="shared" si="74"/>
        <v>4.8</v>
      </c>
      <c r="DM22" s="30" t="str">
        <f t="shared" si="75"/>
        <v>4.8</v>
      </c>
      <c r="DN22" s="32" t="str">
        <f t="shared" si="76"/>
        <v>D</v>
      </c>
      <c r="DO22" s="30">
        <f t="shared" si="77"/>
        <v>1</v>
      </c>
      <c r="DP22" s="30" t="str">
        <f t="shared" si="78"/>
        <v>1.0</v>
      </c>
      <c r="DQ22" s="71"/>
      <c r="DR22" s="203"/>
      <c r="DS22" s="204">
        <f t="shared" si="79"/>
        <v>5.1999999999999993</v>
      </c>
      <c r="DT22" s="30" t="str">
        <f t="shared" si="80"/>
        <v>5.2</v>
      </c>
      <c r="DU22" s="32" t="str">
        <f t="shared" si="81"/>
        <v>D+</v>
      </c>
      <c r="DV22" s="30">
        <f t="shared" si="82"/>
        <v>1.5</v>
      </c>
      <c r="DW22" s="30" t="str">
        <f t="shared" si="83"/>
        <v>1.5</v>
      </c>
      <c r="DX22" s="71">
        <v>3</v>
      </c>
      <c r="DY22" s="203">
        <v>3</v>
      </c>
      <c r="DZ22" s="232">
        <v>5.6</v>
      </c>
      <c r="EA22" s="52">
        <v>6</v>
      </c>
      <c r="EB22" s="52"/>
      <c r="EC22" s="27">
        <f t="shared" si="84"/>
        <v>5.8</v>
      </c>
      <c r="ED22" s="28">
        <f t="shared" si="85"/>
        <v>5.8</v>
      </c>
      <c r="EE22" s="29" t="str">
        <f t="shared" si="86"/>
        <v>5.8</v>
      </c>
      <c r="EF22" s="32" t="str">
        <f t="shared" si="87"/>
        <v>C</v>
      </c>
      <c r="EG22" s="30">
        <f t="shared" si="88"/>
        <v>2</v>
      </c>
      <c r="EH22" s="29" t="str">
        <f t="shared" si="89"/>
        <v>2.0</v>
      </c>
      <c r="EI22" s="71">
        <v>3</v>
      </c>
      <c r="EJ22" s="203">
        <v>3</v>
      </c>
      <c r="EK22" s="232">
        <v>5.3</v>
      </c>
      <c r="EL22" s="52">
        <v>0</v>
      </c>
      <c r="EM22" s="52">
        <v>6</v>
      </c>
      <c r="EN22" s="27">
        <f t="shared" si="90"/>
        <v>2.1</v>
      </c>
      <c r="EO22" s="28">
        <f t="shared" si="91"/>
        <v>5.7</v>
      </c>
      <c r="EP22" s="29" t="str">
        <f t="shared" si="92"/>
        <v>5.7</v>
      </c>
      <c r="EQ22" s="32" t="str">
        <f t="shared" si="93"/>
        <v>C</v>
      </c>
      <c r="ER22" s="30">
        <f t="shared" si="94"/>
        <v>2</v>
      </c>
      <c r="ES22" s="29" t="str">
        <f t="shared" si="95"/>
        <v>2.0</v>
      </c>
      <c r="ET22" s="71">
        <v>3</v>
      </c>
      <c r="EU22" s="203">
        <v>3</v>
      </c>
      <c r="EV22" s="232">
        <v>5.4</v>
      </c>
      <c r="EW22" s="52">
        <v>9</v>
      </c>
      <c r="EX22" s="52"/>
      <c r="EY22" s="27">
        <f t="shared" si="96"/>
        <v>7.6</v>
      </c>
      <c r="EZ22" s="28">
        <f t="shared" si="97"/>
        <v>7.6</v>
      </c>
      <c r="FA22" s="29" t="str">
        <f t="shared" si="98"/>
        <v>7.6</v>
      </c>
      <c r="FB22" s="32" t="str">
        <f t="shared" si="99"/>
        <v>B</v>
      </c>
      <c r="FC22" s="30">
        <f t="shared" si="100"/>
        <v>3</v>
      </c>
      <c r="FD22" s="29" t="str">
        <f t="shared" si="101"/>
        <v>3.0</v>
      </c>
      <c r="FE22" s="71">
        <v>2</v>
      </c>
      <c r="FF22" s="203">
        <v>2</v>
      </c>
      <c r="FG22" s="232">
        <v>5</v>
      </c>
      <c r="FH22" s="52">
        <v>4</v>
      </c>
      <c r="FI22" s="52"/>
      <c r="FJ22" s="27">
        <f t="shared" si="102"/>
        <v>4.4000000000000004</v>
      </c>
      <c r="FK22" s="28">
        <f t="shared" si="103"/>
        <v>4.4000000000000004</v>
      </c>
      <c r="FL22" s="29" t="str">
        <f t="shared" si="104"/>
        <v>4.4</v>
      </c>
      <c r="FM22" s="32" t="str">
        <f t="shared" si="105"/>
        <v>D</v>
      </c>
      <c r="FN22" s="30">
        <f t="shared" si="106"/>
        <v>1</v>
      </c>
      <c r="FO22" s="29" t="str">
        <f t="shared" si="107"/>
        <v>1.0</v>
      </c>
      <c r="FP22" s="71">
        <v>3</v>
      </c>
      <c r="FQ22" s="203">
        <v>3</v>
      </c>
      <c r="FR22" s="232">
        <v>6</v>
      </c>
      <c r="FS22" s="52">
        <v>7</v>
      </c>
      <c r="FT22" s="52"/>
      <c r="FU22" s="27">
        <f t="shared" si="108"/>
        <v>6.6</v>
      </c>
      <c r="FV22" s="28">
        <f t="shared" si="109"/>
        <v>6.6</v>
      </c>
      <c r="FW22" s="29" t="str">
        <f t="shared" si="110"/>
        <v>6.6</v>
      </c>
      <c r="FX22" s="32" t="str">
        <f t="shared" si="111"/>
        <v>C+</v>
      </c>
      <c r="FY22" s="30">
        <f t="shared" si="112"/>
        <v>2.5</v>
      </c>
      <c r="FZ22" s="29" t="str">
        <f t="shared" si="113"/>
        <v>2.5</v>
      </c>
      <c r="GA22" s="71">
        <v>2</v>
      </c>
      <c r="GB22" s="203">
        <v>2</v>
      </c>
      <c r="GC22" s="232">
        <v>0</v>
      </c>
      <c r="GD22" s="52"/>
      <c r="GE22" s="52"/>
      <c r="GF22" s="27">
        <f t="shared" si="114"/>
        <v>0</v>
      </c>
      <c r="GG22" s="28">
        <f t="shared" si="115"/>
        <v>0</v>
      </c>
      <c r="GH22" s="29" t="str">
        <f t="shared" si="116"/>
        <v>0.0</v>
      </c>
      <c r="GI22" s="32" t="str">
        <f t="shared" si="117"/>
        <v>F</v>
      </c>
      <c r="GJ22" s="30">
        <f t="shared" si="118"/>
        <v>0</v>
      </c>
      <c r="GK22" s="29" t="str">
        <f t="shared" si="119"/>
        <v>0.0</v>
      </c>
      <c r="GL22" s="71">
        <v>2</v>
      </c>
      <c r="GM22" s="203"/>
      <c r="GN22" s="235">
        <v>2</v>
      </c>
      <c r="GO22" s="188"/>
      <c r="GP22" s="188"/>
      <c r="GQ22" s="27">
        <f t="shared" si="120"/>
        <v>0.8</v>
      </c>
      <c r="GR22" s="28">
        <f t="shared" si="121"/>
        <v>0.8</v>
      </c>
      <c r="GS22" s="29" t="str">
        <f t="shared" si="122"/>
        <v>0.8</v>
      </c>
      <c r="GT22" s="32" t="str">
        <f t="shared" si="123"/>
        <v>F</v>
      </c>
      <c r="GU22" s="30">
        <f t="shared" si="124"/>
        <v>0</v>
      </c>
      <c r="GV22" s="29" t="str">
        <f t="shared" si="125"/>
        <v>0.0</v>
      </c>
      <c r="GW22" s="71">
        <v>2</v>
      </c>
      <c r="GX22" s="203"/>
      <c r="GY22" s="85">
        <f t="shared" si="126"/>
        <v>20</v>
      </c>
      <c r="GZ22" s="86">
        <f t="shared" si="127"/>
        <v>4.6650000000000009</v>
      </c>
      <c r="HA22" s="124" t="str">
        <f t="shared" si="128"/>
        <v>4.67</v>
      </c>
      <c r="HB22" s="86">
        <f t="shared" si="129"/>
        <v>1.5249999999999999</v>
      </c>
      <c r="HC22" s="124" t="str">
        <f t="shared" si="130"/>
        <v>1.53</v>
      </c>
      <c r="HD22" s="52" t="str">
        <f t="shared" si="131"/>
        <v>Lên lớp</v>
      </c>
      <c r="HE22" s="52">
        <f t="shared" si="132"/>
        <v>16</v>
      </c>
      <c r="HF22" s="86">
        <f t="shared" si="133"/>
        <v>5.7312500000000011</v>
      </c>
      <c r="HG22" s="127" t="str">
        <f t="shared" si="134"/>
        <v>5.73</v>
      </c>
      <c r="HH22" s="86">
        <f t="shared" si="135"/>
        <v>1.90625</v>
      </c>
      <c r="HI22" s="127" t="str">
        <f t="shared" si="136"/>
        <v>1.91</v>
      </c>
      <c r="HJ22" s="227">
        <f t="shared" si="137"/>
        <v>37</v>
      </c>
      <c r="HK22" s="58">
        <f t="shared" si="138"/>
        <v>33</v>
      </c>
      <c r="HL22" s="228">
        <f t="shared" si="11"/>
        <v>6.084848484848485</v>
      </c>
      <c r="HM22" s="127" t="str">
        <f t="shared" si="139"/>
        <v>6.08</v>
      </c>
      <c r="HN22" s="228">
        <f t="shared" si="12"/>
        <v>2.0909090909090908</v>
      </c>
      <c r="HO22" s="127" t="str">
        <f t="shared" si="140"/>
        <v>2.09</v>
      </c>
      <c r="HP22" s="52" t="str">
        <f t="shared" si="141"/>
        <v>Lên lớp</v>
      </c>
      <c r="HQ22" s="58" t="s">
        <v>986</v>
      </c>
      <c r="HR22" s="115">
        <v>7</v>
      </c>
      <c r="HS22" s="116">
        <v>1</v>
      </c>
      <c r="HT22" s="128">
        <v>5</v>
      </c>
      <c r="HU22" s="27">
        <f t="shared" si="178"/>
        <v>3.4</v>
      </c>
      <c r="HV22" s="282">
        <f t="shared" si="179"/>
        <v>5.8</v>
      </c>
      <c r="HW22" s="26" t="str">
        <f t="shared" si="210"/>
        <v>5.8</v>
      </c>
      <c r="HX22" s="283" t="str">
        <f t="shared" si="180"/>
        <v>C</v>
      </c>
      <c r="HY22" s="281">
        <f t="shared" si="181"/>
        <v>2</v>
      </c>
      <c r="HZ22" s="44" t="str">
        <f t="shared" si="182"/>
        <v>2.0</v>
      </c>
      <c r="IA22" s="64">
        <v>3</v>
      </c>
      <c r="IB22" s="68">
        <v>3</v>
      </c>
      <c r="IC22" s="21">
        <v>7.7</v>
      </c>
      <c r="ID22" s="24">
        <v>6</v>
      </c>
      <c r="IE22" s="25"/>
      <c r="IF22" s="27">
        <f t="shared" si="183"/>
        <v>6.7</v>
      </c>
      <c r="IG22" s="282">
        <f t="shared" si="184"/>
        <v>6.7</v>
      </c>
      <c r="IH22" s="26" t="str">
        <f t="shared" si="211"/>
        <v>6.7</v>
      </c>
      <c r="II22" s="283" t="str">
        <f t="shared" si="185"/>
        <v>C+</v>
      </c>
      <c r="IJ22" s="281">
        <f t="shared" si="186"/>
        <v>2.5</v>
      </c>
      <c r="IK22" s="44" t="str">
        <f t="shared" si="187"/>
        <v>2.5</v>
      </c>
      <c r="IL22" s="64">
        <v>1</v>
      </c>
      <c r="IM22" s="68">
        <v>1</v>
      </c>
      <c r="IN22" s="21">
        <v>5</v>
      </c>
      <c r="IO22" s="24">
        <v>4</v>
      </c>
      <c r="IP22" s="25"/>
      <c r="IQ22" s="27">
        <f t="shared" si="188"/>
        <v>4.4000000000000004</v>
      </c>
      <c r="IR22" s="28">
        <f t="shared" si="189"/>
        <v>4.4000000000000004</v>
      </c>
      <c r="IS22" s="26" t="str">
        <f t="shared" si="190"/>
        <v>4.4</v>
      </c>
      <c r="IT22" s="32" t="str">
        <f t="shared" si="191"/>
        <v>D</v>
      </c>
      <c r="IU22" s="30">
        <f t="shared" si="192"/>
        <v>1</v>
      </c>
      <c r="IV22" s="37" t="str">
        <f t="shared" si="193"/>
        <v>1.0</v>
      </c>
      <c r="IW22" s="64">
        <v>2</v>
      </c>
      <c r="IX22" s="68">
        <v>2</v>
      </c>
      <c r="IY22" s="21">
        <v>5.6</v>
      </c>
      <c r="IZ22" s="24">
        <v>7</v>
      </c>
      <c r="JA22" s="25"/>
      <c r="JB22" s="19">
        <f t="shared" si="142"/>
        <v>6.4</v>
      </c>
      <c r="JC22" s="26">
        <f t="shared" si="143"/>
        <v>6.4</v>
      </c>
      <c r="JD22" s="26" t="str">
        <f t="shared" si="144"/>
        <v>6.4</v>
      </c>
      <c r="JE22" s="32" t="str">
        <f t="shared" si="145"/>
        <v>C</v>
      </c>
      <c r="JF22" s="30">
        <f t="shared" si="146"/>
        <v>2</v>
      </c>
      <c r="JG22" s="37" t="str">
        <f t="shared" si="147"/>
        <v>2.0</v>
      </c>
      <c r="JH22" s="64">
        <v>2</v>
      </c>
      <c r="JI22" s="68">
        <v>2</v>
      </c>
      <c r="JJ22" s="98">
        <v>5</v>
      </c>
      <c r="JK22" s="99">
        <v>4</v>
      </c>
      <c r="JL22" s="187"/>
      <c r="JM22" s="19">
        <f t="shared" si="148"/>
        <v>4.4000000000000004</v>
      </c>
      <c r="JN22" s="26">
        <f t="shared" si="149"/>
        <v>4.4000000000000004</v>
      </c>
      <c r="JO22" s="26" t="str">
        <f t="shared" si="150"/>
        <v>4.4</v>
      </c>
      <c r="JP22" s="32" t="str">
        <f t="shared" si="151"/>
        <v>D</v>
      </c>
      <c r="JQ22" s="30">
        <f t="shared" si="152"/>
        <v>1</v>
      </c>
      <c r="JR22" s="37" t="str">
        <f t="shared" si="153"/>
        <v>1.0</v>
      </c>
      <c r="JS22" s="64">
        <v>1</v>
      </c>
      <c r="JT22" s="68">
        <v>1</v>
      </c>
      <c r="JU22" s="98">
        <v>6</v>
      </c>
      <c r="JV22" s="99">
        <v>8</v>
      </c>
      <c r="JW22" s="187"/>
      <c r="JX22" s="27">
        <f t="shared" si="13"/>
        <v>7.2</v>
      </c>
      <c r="JY22" s="28">
        <f t="shared" si="14"/>
        <v>7.2</v>
      </c>
      <c r="JZ22" s="28" t="str">
        <f t="shared" si="154"/>
        <v>7.2</v>
      </c>
      <c r="KA22" s="32" t="str">
        <f t="shared" si="15"/>
        <v>B</v>
      </c>
      <c r="KB22" s="30">
        <f t="shared" si="16"/>
        <v>3</v>
      </c>
      <c r="KC22" s="37" t="str">
        <f t="shared" si="17"/>
        <v>3.0</v>
      </c>
      <c r="KD22" s="64">
        <v>2</v>
      </c>
      <c r="KE22" s="68">
        <v>2</v>
      </c>
      <c r="KF22" s="21">
        <v>5.8</v>
      </c>
      <c r="KG22" s="24">
        <v>6</v>
      </c>
      <c r="KH22" s="25"/>
      <c r="KI22" s="27">
        <f t="shared" si="18"/>
        <v>5.9</v>
      </c>
      <c r="KJ22" s="28">
        <f t="shared" si="19"/>
        <v>5.9</v>
      </c>
      <c r="KK22" s="28" t="str">
        <f t="shared" si="155"/>
        <v>5.9</v>
      </c>
      <c r="KL22" s="32" t="str">
        <f t="shared" si="20"/>
        <v>C</v>
      </c>
      <c r="KM22" s="30">
        <f t="shared" si="21"/>
        <v>2</v>
      </c>
      <c r="KN22" s="37" t="str">
        <f t="shared" si="22"/>
        <v>2.0</v>
      </c>
      <c r="KO22" s="64">
        <v>2</v>
      </c>
      <c r="KP22" s="68">
        <v>2</v>
      </c>
      <c r="KQ22" s="98">
        <v>6.6</v>
      </c>
      <c r="KR22" s="99">
        <v>8</v>
      </c>
      <c r="KS22" s="187"/>
      <c r="KT22" s="19">
        <f t="shared" si="23"/>
        <v>7.4</v>
      </c>
      <c r="KU22" s="26">
        <f t="shared" si="24"/>
        <v>7.4</v>
      </c>
      <c r="KV22" s="26" t="str">
        <f t="shared" si="156"/>
        <v>7.4</v>
      </c>
      <c r="KW22" s="32" t="str">
        <f t="shared" si="212"/>
        <v>B</v>
      </c>
      <c r="KX22" s="30">
        <f t="shared" si="25"/>
        <v>3</v>
      </c>
      <c r="KY22" s="37" t="str">
        <f t="shared" si="26"/>
        <v>3.0</v>
      </c>
      <c r="KZ22" s="64">
        <v>2</v>
      </c>
      <c r="LA22" s="68">
        <v>2</v>
      </c>
      <c r="LB22" s="21">
        <v>6.4</v>
      </c>
      <c r="LC22" s="24">
        <v>9</v>
      </c>
      <c r="LD22" s="25"/>
      <c r="LE22" s="19">
        <f t="shared" si="194"/>
        <v>8</v>
      </c>
      <c r="LF22" s="26">
        <f t="shared" si="157"/>
        <v>8</v>
      </c>
      <c r="LG22" s="26" t="str">
        <f t="shared" si="213"/>
        <v>8.0</v>
      </c>
      <c r="LH22" s="32" t="str">
        <f t="shared" si="158"/>
        <v>B+</v>
      </c>
      <c r="LI22" s="30">
        <f t="shared" si="159"/>
        <v>3.5</v>
      </c>
      <c r="LJ22" s="37" t="str">
        <f t="shared" si="160"/>
        <v>3.5</v>
      </c>
      <c r="LK22" s="62">
        <v>3</v>
      </c>
      <c r="LL22" s="279">
        <v>3</v>
      </c>
      <c r="LM22" s="85">
        <f t="shared" si="161"/>
        <v>18</v>
      </c>
      <c r="LN22" s="86">
        <f t="shared" si="162"/>
        <v>5.427777777777778</v>
      </c>
      <c r="LO22" s="124" t="str">
        <f t="shared" si="163"/>
        <v>5.43</v>
      </c>
      <c r="LP22" s="86">
        <f t="shared" si="164"/>
        <v>2</v>
      </c>
      <c r="LQ22" s="124" t="str">
        <f t="shared" si="165"/>
        <v>2.00</v>
      </c>
      <c r="LR22" s="330" t="str">
        <f t="shared" si="166"/>
        <v>Lên lớp</v>
      </c>
      <c r="LS22" s="331">
        <f t="shared" si="167"/>
        <v>18</v>
      </c>
      <c r="LT22" s="332">
        <f t="shared" si="168"/>
        <v>6.3944444444444439</v>
      </c>
      <c r="LU22" s="332">
        <f t="shared" si="169"/>
        <v>2.3333333333333335</v>
      </c>
      <c r="LV22" s="334">
        <f t="shared" si="170"/>
        <v>55</v>
      </c>
      <c r="LW22" s="335">
        <f t="shared" si="171"/>
        <v>51</v>
      </c>
      <c r="LX22" s="336">
        <f t="shared" si="172"/>
        <v>6.1941176470588228</v>
      </c>
      <c r="LY22" s="337">
        <f t="shared" si="173"/>
        <v>2.1764705882352939</v>
      </c>
      <c r="LZ22" s="336" t="str">
        <f t="shared" si="174"/>
        <v>2.18</v>
      </c>
      <c r="MA22" s="330" t="str">
        <f t="shared" si="175"/>
        <v>Lên lớp</v>
      </c>
    </row>
    <row r="23" spans="1:339" s="233" customFormat="1" ht="18">
      <c r="A23" s="10">
        <v>22</v>
      </c>
      <c r="B23" s="76" t="s">
        <v>222</v>
      </c>
      <c r="C23" s="77" t="s">
        <v>272</v>
      </c>
      <c r="D23" s="78" t="s">
        <v>273</v>
      </c>
      <c r="E23" s="79" t="s">
        <v>151</v>
      </c>
      <c r="F23" s="50"/>
      <c r="G23" s="50" t="s">
        <v>572</v>
      </c>
      <c r="H23" s="50" t="s">
        <v>17</v>
      </c>
      <c r="I23" s="82" t="s">
        <v>603</v>
      </c>
      <c r="J23" s="82" t="s">
        <v>779</v>
      </c>
      <c r="K23" s="12">
        <v>5</v>
      </c>
      <c r="L23" s="28" t="str">
        <f t="shared" si="27"/>
        <v>5.0</v>
      </c>
      <c r="M23" s="32" t="str">
        <f t="shared" si="195"/>
        <v>D+</v>
      </c>
      <c r="N23" s="39">
        <f t="shared" si="196"/>
        <v>1.5</v>
      </c>
      <c r="O23" s="37" t="str">
        <f t="shared" si="30"/>
        <v>1.5</v>
      </c>
      <c r="P23" s="11">
        <v>2</v>
      </c>
      <c r="Q23" s="16">
        <v>7</v>
      </c>
      <c r="R23" s="28" t="str">
        <f t="shared" si="31"/>
        <v>7.0</v>
      </c>
      <c r="S23" s="32" t="str">
        <f t="shared" si="197"/>
        <v>B</v>
      </c>
      <c r="T23" s="39">
        <f t="shared" si="198"/>
        <v>3</v>
      </c>
      <c r="U23" s="37" t="str">
        <f t="shared" si="34"/>
        <v>3.0</v>
      </c>
      <c r="V23" s="11">
        <v>3</v>
      </c>
      <c r="W23" s="21">
        <v>7.3</v>
      </c>
      <c r="X23" s="24">
        <v>7</v>
      </c>
      <c r="Y23" s="25"/>
      <c r="Z23" s="27">
        <f t="shared" si="0"/>
        <v>7.1</v>
      </c>
      <c r="AA23" s="28">
        <f t="shared" si="1"/>
        <v>7.1</v>
      </c>
      <c r="AB23" s="28" t="str">
        <f t="shared" si="35"/>
        <v>7.1</v>
      </c>
      <c r="AC23" s="32" t="str">
        <f t="shared" si="2"/>
        <v>B</v>
      </c>
      <c r="AD23" s="30">
        <f t="shared" si="3"/>
        <v>3</v>
      </c>
      <c r="AE23" s="37" t="str">
        <f t="shared" si="36"/>
        <v>3.0</v>
      </c>
      <c r="AF23" s="64">
        <v>4</v>
      </c>
      <c r="AG23" s="68">
        <v>4</v>
      </c>
      <c r="AH23" s="21">
        <v>6.3</v>
      </c>
      <c r="AI23" s="24">
        <v>8</v>
      </c>
      <c r="AJ23" s="25"/>
      <c r="AK23" s="27">
        <f t="shared" si="37"/>
        <v>7.3</v>
      </c>
      <c r="AL23" s="28">
        <f t="shared" si="38"/>
        <v>7.3</v>
      </c>
      <c r="AM23" s="28" t="str">
        <f t="shared" si="39"/>
        <v>7.3</v>
      </c>
      <c r="AN23" s="32" t="str">
        <f t="shared" si="199"/>
        <v>B</v>
      </c>
      <c r="AO23" s="30">
        <f t="shared" si="200"/>
        <v>3</v>
      </c>
      <c r="AP23" s="37" t="str">
        <f t="shared" si="42"/>
        <v>3.0</v>
      </c>
      <c r="AQ23" s="71">
        <v>2</v>
      </c>
      <c r="AR23" s="73">
        <v>2</v>
      </c>
      <c r="AS23" s="21">
        <v>6.3</v>
      </c>
      <c r="AT23" s="24">
        <v>6</v>
      </c>
      <c r="AU23" s="25"/>
      <c r="AV23" s="27">
        <f t="shared" si="43"/>
        <v>6.1</v>
      </c>
      <c r="AW23" s="28">
        <f t="shared" si="44"/>
        <v>6.1</v>
      </c>
      <c r="AX23" s="28" t="str">
        <f t="shared" si="45"/>
        <v>6.1</v>
      </c>
      <c r="AY23" s="32" t="str">
        <f t="shared" si="46"/>
        <v>C</v>
      </c>
      <c r="AZ23" s="30">
        <f t="shared" si="201"/>
        <v>2</v>
      </c>
      <c r="BA23" s="37" t="str">
        <f t="shared" si="48"/>
        <v>2.0</v>
      </c>
      <c r="BB23" s="64">
        <v>3</v>
      </c>
      <c r="BC23" s="68">
        <v>3</v>
      </c>
      <c r="BD23" s="21">
        <v>5.2</v>
      </c>
      <c r="BE23" s="24">
        <v>5</v>
      </c>
      <c r="BF23" s="25"/>
      <c r="BG23" s="27">
        <f t="shared" si="202"/>
        <v>5.0999999999999996</v>
      </c>
      <c r="BH23" s="28">
        <f t="shared" si="203"/>
        <v>5.0999999999999996</v>
      </c>
      <c r="BI23" s="28" t="str">
        <f t="shared" si="49"/>
        <v>5.1</v>
      </c>
      <c r="BJ23" s="32" t="str">
        <f t="shared" si="204"/>
        <v>D+</v>
      </c>
      <c r="BK23" s="30">
        <f t="shared" si="205"/>
        <v>1.5</v>
      </c>
      <c r="BL23" s="37" t="str">
        <f t="shared" si="52"/>
        <v>1.5</v>
      </c>
      <c r="BM23" s="64">
        <v>3</v>
      </c>
      <c r="BN23" s="68">
        <v>3</v>
      </c>
      <c r="BO23" s="21">
        <v>5.4</v>
      </c>
      <c r="BP23" s="24">
        <v>5</v>
      </c>
      <c r="BQ23" s="25"/>
      <c r="BR23" s="27">
        <f t="shared" si="4"/>
        <v>5.2</v>
      </c>
      <c r="BS23" s="28">
        <f t="shared" si="5"/>
        <v>5.2</v>
      </c>
      <c r="BT23" s="28" t="str">
        <f t="shared" si="53"/>
        <v>5.2</v>
      </c>
      <c r="BU23" s="32" t="str">
        <f t="shared" si="6"/>
        <v>D+</v>
      </c>
      <c r="BV23" s="66">
        <f t="shared" si="7"/>
        <v>1.5</v>
      </c>
      <c r="BW23" s="37" t="str">
        <f t="shared" si="54"/>
        <v>1.5</v>
      </c>
      <c r="BX23" s="64">
        <v>2</v>
      </c>
      <c r="BY23" s="75">
        <v>2</v>
      </c>
      <c r="BZ23" s="21">
        <v>5.2</v>
      </c>
      <c r="CA23" s="24">
        <v>3</v>
      </c>
      <c r="CB23" s="25">
        <v>5</v>
      </c>
      <c r="CC23" s="27">
        <f t="shared" si="206"/>
        <v>3.9</v>
      </c>
      <c r="CD23" s="28">
        <f t="shared" si="207"/>
        <v>5.0999999999999996</v>
      </c>
      <c r="CE23" s="28" t="str">
        <f t="shared" si="55"/>
        <v>5.1</v>
      </c>
      <c r="CF23" s="32" t="str">
        <f t="shared" si="208"/>
        <v>D+</v>
      </c>
      <c r="CG23" s="30">
        <f t="shared" si="209"/>
        <v>1.5</v>
      </c>
      <c r="CH23" s="37" t="str">
        <f t="shared" si="58"/>
        <v>1.5</v>
      </c>
      <c r="CI23" s="64">
        <v>3</v>
      </c>
      <c r="CJ23" s="68">
        <v>3</v>
      </c>
      <c r="CK23" s="85">
        <f t="shared" si="8"/>
        <v>17</v>
      </c>
      <c r="CL23" s="86">
        <f t="shared" si="59"/>
        <v>6.0176470588235293</v>
      </c>
      <c r="CM23" s="87" t="str">
        <f t="shared" si="60"/>
        <v>6.02</v>
      </c>
      <c r="CN23" s="86">
        <f t="shared" si="9"/>
        <v>2.1176470588235294</v>
      </c>
      <c r="CO23" s="87" t="str">
        <f t="shared" si="61"/>
        <v>2.12</v>
      </c>
      <c r="CP23" s="52" t="str">
        <f t="shared" si="62"/>
        <v>Lên lớp</v>
      </c>
      <c r="CQ23" s="52">
        <f t="shared" si="176"/>
        <v>17</v>
      </c>
      <c r="CR23" s="86">
        <f t="shared" si="63"/>
        <v>6.0176470588235293</v>
      </c>
      <c r="CS23" s="127" t="str">
        <f t="shared" si="64"/>
        <v>6.02</v>
      </c>
      <c r="CT23" s="86">
        <f t="shared" si="177"/>
        <v>2.1176470588235294</v>
      </c>
      <c r="CU23" s="127" t="str">
        <f t="shared" si="65"/>
        <v>2.12</v>
      </c>
      <c r="CV23" s="52" t="str">
        <f t="shared" si="66"/>
        <v>Lên lớp</v>
      </c>
      <c r="CW23" s="232">
        <v>5.8</v>
      </c>
      <c r="CX23" s="52">
        <v>8</v>
      </c>
      <c r="CY23" s="52"/>
      <c r="CZ23" s="27">
        <f t="shared" si="67"/>
        <v>7.1</v>
      </c>
      <c r="DA23" s="28">
        <f t="shared" si="68"/>
        <v>7.1</v>
      </c>
      <c r="DB23" s="29" t="str">
        <f t="shared" si="69"/>
        <v>7.1</v>
      </c>
      <c r="DC23" s="32" t="str">
        <f t="shared" si="70"/>
        <v>B</v>
      </c>
      <c r="DD23" s="30">
        <f t="shared" si="71"/>
        <v>3</v>
      </c>
      <c r="DE23" s="29" t="str">
        <f t="shared" si="72"/>
        <v>3.0</v>
      </c>
      <c r="DF23" s="71"/>
      <c r="DG23" s="203"/>
      <c r="DH23" s="229">
        <v>7</v>
      </c>
      <c r="DI23" s="230">
        <v>9</v>
      </c>
      <c r="DJ23" s="230"/>
      <c r="DK23" s="27">
        <f t="shared" si="73"/>
        <v>8.1999999999999993</v>
      </c>
      <c r="DL23" s="28">
        <f t="shared" si="74"/>
        <v>8.1999999999999993</v>
      </c>
      <c r="DM23" s="30" t="str">
        <f t="shared" si="75"/>
        <v>8.2</v>
      </c>
      <c r="DN23" s="32" t="str">
        <f t="shared" si="76"/>
        <v>B+</v>
      </c>
      <c r="DO23" s="30">
        <f t="shared" si="77"/>
        <v>3.5</v>
      </c>
      <c r="DP23" s="30" t="str">
        <f t="shared" si="78"/>
        <v>3.5</v>
      </c>
      <c r="DQ23" s="71"/>
      <c r="DR23" s="203"/>
      <c r="DS23" s="204">
        <f t="shared" si="79"/>
        <v>7.6499999999999995</v>
      </c>
      <c r="DT23" s="30" t="str">
        <f t="shared" si="80"/>
        <v>7.7</v>
      </c>
      <c r="DU23" s="32" t="str">
        <f t="shared" si="81"/>
        <v>B</v>
      </c>
      <c r="DV23" s="30">
        <f t="shared" si="82"/>
        <v>3</v>
      </c>
      <c r="DW23" s="30" t="str">
        <f t="shared" si="83"/>
        <v>3.0</v>
      </c>
      <c r="DX23" s="71">
        <v>3</v>
      </c>
      <c r="DY23" s="203">
        <v>3</v>
      </c>
      <c r="DZ23" s="232">
        <v>5.7</v>
      </c>
      <c r="EA23" s="52">
        <v>5</v>
      </c>
      <c r="EB23" s="52"/>
      <c r="EC23" s="27">
        <f t="shared" si="84"/>
        <v>5.3</v>
      </c>
      <c r="ED23" s="28">
        <f t="shared" si="85"/>
        <v>5.3</v>
      </c>
      <c r="EE23" s="29" t="str">
        <f t="shared" si="86"/>
        <v>5.3</v>
      </c>
      <c r="EF23" s="32" t="str">
        <f t="shared" si="87"/>
        <v>D+</v>
      </c>
      <c r="EG23" s="30">
        <f t="shared" si="88"/>
        <v>1.5</v>
      </c>
      <c r="EH23" s="29" t="str">
        <f t="shared" si="89"/>
        <v>1.5</v>
      </c>
      <c r="EI23" s="71">
        <v>3</v>
      </c>
      <c r="EJ23" s="203">
        <v>3</v>
      </c>
      <c r="EK23" s="232">
        <v>5.3</v>
      </c>
      <c r="EL23" s="52">
        <v>6</v>
      </c>
      <c r="EM23" s="52"/>
      <c r="EN23" s="27">
        <f t="shared" si="90"/>
        <v>5.7</v>
      </c>
      <c r="EO23" s="28">
        <f t="shared" si="91"/>
        <v>5.7</v>
      </c>
      <c r="EP23" s="29" t="str">
        <f t="shared" si="92"/>
        <v>5.7</v>
      </c>
      <c r="EQ23" s="32" t="str">
        <f t="shared" si="93"/>
        <v>C</v>
      </c>
      <c r="ER23" s="30">
        <f t="shared" si="94"/>
        <v>2</v>
      </c>
      <c r="ES23" s="29" t="str">
        <f t="shared" si="95"/>
        <v>2.0</v>
      </c>
      <c r="ET23" s="71">
        <v>3</v>
      </c>
      <c r="EU23" s="203">
        <v>3</v>
      </c>
      <c r="EV23" s="232">
        <v>6.6</v>
      </c>
      <c r="EW23" s="52">
        <v>8</v>
      </c>
      <c r="EX23" s="52"/>
      <c r="EY23" s="27">
        <f t="shared" si="96"/>
        <v>7.4</v>
      </c>
      <c r="EZ23" s="28">
        <f t="shared" si="97"/>
        <v>7.4</v>
      </c>
      <c r="FA23" s="29" t="str">
        <f t="shared" si="98"/>
        <v>7.4</v>
      </c>
      <c r="FB23" s="32" t="str">
        <f t="shared" si="99"/>
        <v>B</v>
      </c>
      <c r="FC23" s="30">
        <f t="shared" si="100"/>
        <v>3</v>
      </c>
      <c r="FD23" s="29" t="str">
        <f t="shared" si="101"/>
        <v>3.0</v>
      </c>
      <c r="FE23" s="71">
        <v>2</v>
      </c>
      <c r="FF23" s="203">
        <v>2</v>
      </c>
      <c r="FG23" s="232">
        <v>7</v>
      </c>
      <c r="FH23" s="52">
        <v>8</v>
      </c>
      <c r="FI23" s="52"/>
      <c r="FJ23" s="27">
        <f t="shared" si="102"/>
        <v>7.6</v>
      </c>
      <c r="FK23" s="28">
        <f t="shared" si="103"/>
        <v>7.6</v>
      </c>
      <c r="FL23" s="29" t="str">
        <f t="shared" si="104"/>
        <v>7.6</v>
      </c>
      <c r="FM23" s="32" t="str">
        <f t="shared" si="105"/>
        <v>B</v>
      </c>
      <c r="FN23" s="30">
        <f t="shared" si="106"/>
        <v>3</v>
      </c>
      <c r="FO23" s="29" t="str">
        <f t="shared" si="107"/>
        <v>3.0</v>
      </c>
      <c r="FP23" s="71">
        <v>3</v>
      </c>
      <c r="FQ23" s="203">
        <v>3</v>
      </c>
      <c r="FR23" s="232">
        <v>6.7</v>
      </c>
      <c r="FS23" s="52">
        <v>5</v>
      </c>
      <c r="FT23" s="52"/>
      <c r="FU23" s="27">
        <f t="shared" si="108"/>
        <v>5.7</v>
      </c>
      <c r="FV23" s="28">
        <f t="shared" si="109"/>
        <v>5.7</v>
      </c>
      <c r="FW23" s="29" t="str">
        <f t="shared" si="110"/>
        <v>5.7</v>
      </c>
      <c r="FX23" s="32" t="str">
        <f t="shared" si="111"/>
        <v>C</v>
      </c>
      <c r="FY23" s="30">
        <f t="shared" si="112"/>
        <v>2</v>
      </c>
      <c r="FZ23" s="29" t="str">
        <f t="shared" si="113"/>
        <v>2.0</v>
      </c>
      <c r="GA23" s="71">
        <v>2</v>
      </c>
      <c r="GB23" s="203">
        <v>2</v>
      </c>
      <c r="GC23" s="232">
        <v>7.3</v>
      </c>
      <c r="GD23" s="52">
        <v>6</v>
      </c>
      <c r="GE23" s="52"/>
      <c r="GF23" s="27">
        <f t="shared" si="114"/>
        <v>6.5</v>
      </c>
      <c r="GG23" s="28">
        <f t="shared" si="115"/>
        <v>6.5</v>
      </c>
      <c r="GH23" s="29" t="str">
        <f t="shared" si="116"/>
        <v>6.5</v>
      </c>
      <c r="GI23" s="32" t="str">
        <f t="shared" si="117"/>
        <v>C+</v>
      </c>
      <c r="GJ23" s="30">
        <f t="shared" si="118"/>
        <v>2.5</v>
      </c>
      <c r="GK23" s="29" t="str">
        <f t="shared" si="119"/>
        <v>2.5</v>
      </c>
      <c r="GL23" s="71">
        <v>2</v>
      </c>
      <c r="GM23" s="203">
        <v>2</v>
      </c>
      <c r="GN23" s="232">
        <v>5</v>
      </c>
      <c r="GO23" s="52">
        <v>7</v>
      </c>
      <c r="GP23" s="52"/>
      <c r="GQ23" s="27">
        <f t="shared" si="120"/>
        <v>6.2</v>
      </c>
      <c r="GR23" s="28">
        <f t="shared" si="121"/>
        <v>6.2</v>
      </c>
      <c r="GS23" s="29" t="str">
        <f t="shared" si="122"/>
        <v>6.2</v>
      </c>
      <c r="GT23" s="32" t="str">
        <f t="shared" si="123"/>
        <v>C</v>
      </c>
      <c r="GU23" s="30">
        <f t="shared" si="124"/>
        <v>2</v>
      </c>
      <c r="GV23" s="29" t="str">
        <f t="shared" si="125"/>
        <v>2.0</v>
      </c>
      <c r="GW23" s="71">
        <v>2</v>
      </c>
      <c r="GX23" s="203">
        <v>2</v>
      </c>
      <c r="GY23" s="85">
        <f t="shared" si="126"/>
        <v>20</v>
      </c>
      <c r="GZ23" s="86">
        <f t="shared" si="127"/>
        <v>6.5175000000000001</v>
      </c>
      <c r="HA23" s="124" t="str">
        <f t="shared" si="128"/>
        <v>6.52</v>
      </c>
      <c r="HB23" s="86">
        <f t="shared" si="129"/>
        <v>2.375</v>
      </c>
      <c r="HC23" s="124" t="str">
        <f t="shared" si="130"/>
        <v>2.38</v>
      </c>
      <c r="HD23" s="52" t="str">
        <f t="shared" si="131"/>
        <v>Lên lớp</v>
      </c>
      <c r="HE23" s="52">
        <f t="shared" si="132"/>
        <v>20</v>
      </c>
      <c r="HF23" s="86">
        <f t="shared" si="133"/>
        <v>6.5175000000000001</v>
      </c>
      <c r="HG23" s="127" t="str">
        <f t="shared" si="134"/>
        <v>6.52</v>
      </c>
      <c r="HH23" s="86">
        <f t="shared" si="135"/>
        <v>2.375</v>
      </c>
      <c r="HI23" s="127" t="str">
        <f t="shared" si="136"/>
        <v>2.38</v>
      </c>
      <c r="HJ23" s="227">
        <f t="shared" si="137"/>
        <v>37</v>
      </c>
      <c r="HK23" s="58">
        <f t="shared" si="138"/>
        <v>37</v>
      </c>
      <c r="HL23" s="228">
        <f t="shared" si="11"/>
        <v>6.287837837837837</v>
      </c>
      <c r="HM23" s="127" t="str">
        <f t="shared" si="139"/>
        <v>6.29</v>
      </c>
      <c r="HN23" s="228">
        <f t="shared" si="12"/>
        <v>2.2567567567567566</v>
      </c>
      <c r="HO23" s="127" t="str">
        <f t="shared" si="140"/>
        <v>2.26</v>
      </c>
      <c r="HP23" s="52" t="str">
        <f t="shared" si="141"/>
        <v>Lên lớp</v>
      </c>
      <c r="HQ23" s="58" t="s">
        <v>986</v>
      </c>
      <c r="HR23" s="21">
        <v>6.6</v>
      </c>
      <c r="HS23" s="24">
        <v>8</v>
      </c>
      <c r="HT23" s="25"/>
      <c r="HU23" s="27">
        <f t="shared" si="178"/>
        <v>7.4</v>
      </c>
      <c r="HV23" s="282">
        <f t="shared" si="179"/>
        <v>7.4</v>
      </c>
      <c r="HW23" s="28" t="str">
        <f t="shared" si="210"/>
        <v>7.4</v>
      </c>
      <c r="HX23" s="283" t="str">
        <f t="shared" si="180"/>
        <v>B</v>
      </c>
      <c r="HY23" s="281">
        <f t="shared" si="181"/>
        <v>3</v>
      </c>
      <c r="HZ23" s="44" t="str">
        <f t="shared" si="182"/>
        <v>3.0</v>
      </c>
      <c r="IA23" s="64">
        <v>3</v>
      </c>
      <c r="IB23" s="68">
        <v>3</v>
      </c>
      <c r="IC23" s="21">
        <v>7.3</v>
      </c>
      <c r="ID23" s="24">
        <v>7</v>
      </c>
      <c r="IE23" s="25"/>
      <c r="IF23" s="27">
        <f t="shared" si="183"/>
        <v>7.1</v>
      </c>
      <c r="IG23" s="282">
        <f t="shared" si="184"/>
        <v>7.1</v>
      </c>
      <c r="IH23" s="28" t="str">
        <f t="shared" si="211"/>
        <v>7.1</v>
      </c>
      <c r="II23" s="283" t="str">
        <f t="shared" si="185"/>
        <v>B</v>
      </c>
      <c r="IJ23" s="281">
        <f t="shared" si="186"/>
        <v>3</v>
      </c>
      <c r="IK23" s="44" t="str">
        <f t="shared" si="187"/>
        <v>3.0</v>
      </c>
      <c r="IL23" s="64">
        <v>1</v>
      </c>
      <c r="IM23" s="68">
        <v>1</v>
      </c>
      <c r="IN23" s="21">
        <v>6.3</v>
      </c>
      <c r="IO23" s="24">
        <v>6</v>
      </c>
      <c r="IP23" s="25"/>
      <c r="IQ23" s="27">
        <f t="shared" si="188"/>
        <v>6.1</v>
      </c>
      <c r="IR23" s="28">
        <f t="shared" si="189"/>
        <v>6.1</v>
      </c>
      <c r="IS23" s="26" t="str">
        <f t="shared" si="190"/>
        <v>6.1</v>
      </c>
      <c r="IT23" s="32" t="str">
        <f t="shared" si="191"/>
        <v>C</v>
      </c>
      <c r="IU23" s="30">
        <f t="shared" si="192"/>
        <v>2</v>
      </c>
      <c r="IV23" s="37" t="str">
        <f t="shared" si="193"/>
        <v>2.0</v>
      </c>
      <c r="IW23" s="64">
        <v>2</v>
      </c>
      <c r="IX23" s="68">
        <v>2</v>
      </c>
      <c r="IY23" s="21">
        <v>6</v>
      </c>
      <c r="IZ23" s="24">
        <v>5</v>
      </c>
      <c r="JA23" s="25"/>
      <c r="JB23" s="19">
        <f t="shared" si="142"/>
        <v>5.4</v>
      </c>
      <c r="JC23" s="26">
        <f t="shared" si="143"/>
        <v>5.4</v>
      </c>
      <c r="JD23" s="26" t="str">
        <f t="shared" si="144"/>
        <v>5.4</v>
      </c>
      <c r="JE23" s="32" t="str">
        <f t="shared" si="145"/>
        <v>D+</v>
      </c>
      <c r="JF23" s="30">
        <f t="shared" si="146"/>
        <v>1.5</v>
      </c>
      <c r="JG23" s="37" t="str">
        <f t="shared" si="147"/>
        <v>1.5</v>
      </c>
      <c r="JH23" s="64">
        <v>2</v>
      </c>
      <c r="JI23" s="68">
        <v>2</v>
      </c>
      <c r="JJ23" s="98">
        <v>7.1</v>
      </c>
      <c r="JK23" s="99">
        <v>9</v>
      </c>
      <c r="JL23" s="187"/>
      <c r="JM23" s="19">
        <f t="shared" si="148"/>
        <v>8.1999999999999993</v>
      </c>
      <c r="JN23" s="26">
        <f t="shared" si="149"/>
        <v>8.1999999999999993</v>
      </c>
      <c r="JO23" s="26" t="str">
        <f t="shared" si="150"/>
        <v>8.2</v>
      </c>
      <c r="JP23" s="32" t="str">
        <f t="shared" si="151"/>
        <v>B+</v>
      </c>
      <c r="JQ23" s="30">
        <f t="shared" si="152"/>
        <v>3.5</v>
      </c>
      <c r="JR23" s="37" t="str">
        <f t="shared" si="153"/>
        <v>3.5</v>
      </c>
      <c r="JS23" s="64">
        <v>1</v>
      </c>
      <c r="JT23" s="68">
        <v>1</v>
      </c>
      <c r="JU23" s="98">
        <v>8</v>
      </c>
      <c r="JV23" s="99">
        <v>9</v>
      </c>
      <c r="JW23" s="187"/>
      <c r="JX23" s="27">
        <f t="shared" si="13"/>
        <v>8.6</v>
      </c>
      <c r="JY23" s="28">
        <f t="shared" si="14"/>
        <v>8.6</v>
      </c>
      <c r="JZ23" s="26" t="str">
        <f t="shared" si="154"/>
        <v>8.6</v>
      </c>
      <c r="KA23" s="32" t="str">
        <f t="shared" si="15"/>
        <v>A</v>
      </c>
      <c r="KB23" s="30">
        <f t="shared" si="16"/>
        <v>4</v>
      </c>
      <c r="KC23" s="37" t="str">
        <f t="shared" si="17"/>
        <v>4.0</v>
      </c>
      <c r="KD23" s="64">
        <v>2</v>
      </c>
      <c r="KE23" s="68">
        <v>2</v>
      </c>
      <c r="KF23" s="21">
        <v>6.8</v>
      </c>
      <c r="KG23" s="24">
        <v>5</v>
      </c>
      <c r="KH23" s="25"/>
      <c r="KI23" s="27">
        <f t="shared" si="18"/>
        <v>5.7</v>
      </c>
      <c r="KJ23" s="28">
        <f t="shared" si="19"/>
        <v>5.7</v>
      </c>
      <c r="KK23" s="26" t="str">
        <f t="shared" si="155"/>
        <v>5.7</v>
      </c>
      <c r="KL23" s="32" t="str">
        <f t="shared" si="20"/>
        <v>C</v>
      </c>
      <c r="KM23" s="30">
        <f t="shared" si="21"/>
        <v>2</v>
      </c>
      <c r="KN23" s="37" t="str">
        <f t="shared" si="22"/>
        <v>2.0</v>
      </c>
      <c r="KO23" s="64">
        <v>2</v>
      </c>
      <c r="KP23" s="68">
        <v>2</v>
      </c>
      <c r="KQ23" s="98">
        <v>7</v>
      </c>
      <c r="KR23" s="99">
        <v>8</v>
      </c>
      <c r="KS23" s="187"/>
      <c r="KT23" s="27">
        <f t="shared" si="23"/>
        <v>7.6</v>
      </c>
      <c r="KU23" s="28">
        <f t="shared" si="24"/>
        <v>7.6</v>
      </c>
      <c r="KV23" s="26" t="str">
        <f t="shared" si="156"/>
        <v>7.6</v>
      </c>
      <c r="KW23" s="32" t="str">
        <f t="shared" si="212"/>
        <v>B</v>
      </c>
      <c r="KX23" s="30">
        <f t="shared" si="25"/>
        <v>3</v>
      </c>
      <c r="KY23" s="37" t="str">
        <f t="shared" si="26"/>
        <v>3.0</v>
      </c>
      <c r="KZ23" s="64">
        <v>2</v>
      </c>
      <c r="LA23" s="68">
        <v>2</v>
      </c>
      <c r="LB23" s="21">
        <v>6.1</v>
      </c>
      <c r="LC23" s="24">
        <v>8</v>
      </c>
      <c r="LD23" s="25"/>
      <c r="LE23" s="19">
        <f t="shared" si="194"/>
        <v>7.2</v>
      </c>
      <c r="LF23" s="26">
        <f t="shared" si="157"/>
        <v>7.2</v>
      </c>
      <c r="LG23" s="26" t="str">
        <f t="shared" si="213"/>
        <v>7.2</v>
      </c>
      <c r="LH23" s="32" t="str">
        <f t="shared" si="158"/>
        <v>B</v>
      </c>
      <c r="LI23" s="30">
        <f t="shared" si="159"/>
        <v>3</v>
      </c>
      <c r="LJ23" s="37" t="str">
        <f t="shared" si="160"/>
        <v>3.0</v>
      </c>
      <c r="LK23" s="62">
        <v>3</v>
      </c>
      <c r="LL23" s="279">
        <v>3</v>
      </c>
      <c r="LM23" s="85">
        <f t="shared" si="161"/>
        <v>18</v>
      </c>
      <c r="LN23" s="86">
        <f t="shared" si="162"/>
        <v>5.761111111111112</v>
      </c>
      <c r="LO23" s="124" t="str">
        <f t="shared" si="163"/>
        <v>5.76</v>
      </c>
      <c r="LP23" s="86">
        <f t="shared" si="164"/>
        <v>2.25</v>
      </c>
      <c r="LQ23" s="124" t="str">
        <f t="shared" si="165"/>
        <v>2.25</v>
      </c>
      <c r="LR23" s="330" t="str">
        <f t="shared" si="166"/>
        <v>Lên lớp</v>
      </c>
      <c r="LS23" s="331">
        <f t="shared" si="167"/>
        <v>18</v>
      </c>
      <c r="LT23" s="332">
        <f t="shared" si="168"/>
        <v>6.9944444444444445</v>
      </c>
      <c r="LU23" s="332">
        <f t="shared" si="169"/>
        <v>2.75</v>
      </c>
      <c r="LV23" s="334">
        <f t="shared" si="170"/>
        <v>55</v>
      </c>
      <c r="LW23" s="335">
        <f t="shared" si="171"/>
        <v>55</v>
      </c>
      <c r="LX23" s="336">
        <f t="shared" si="172"/>
        <v>6.5190909090909086</v>
      </c>
      <c r="LY23" s="337">
        <f t="shared" si="173"/>
        <v>2.418181818181818</v>
      </c>
      <c r="LZ23" s="336" t="str">
        <f t="shared" si="174"/>
        <v>2.42</v>
      </c>
      <c r="MA23" s="330" t="str">
        <f t="shared" si="175"/>
        <v>Lên lớp</v>
      </c>
    </row>
    <row r="24" spans="1:339" s="233" customFormat="1" ht="18">
      <c r="A24" s="10">
        <v>23</v>
      </c>
      <c r="B24" s="76" t="s">
        <v>222</v>
      </c>
      <c r="C24" s="77" t="s">
        <v>274</v>
      </c>
      <c r="D24" s="78" t="s">
        <v>275</v>
      </c>
      <c r="E24" s="79" t="s">
        <v>135</v>
      </c>
      <c r="F24" s="50"/>
      <c r="G24" s="50" t="s">
        <v>573</v>
      </c>
      <c r="H24" s="50" t="s">
        <v>17</v>
      </c>
      <c r="I24" s="82" t="s">
        <v>604</v>
      </c>
      <c r="J24" s="82" t="s">
        <v>787</v>
      </c>
      <c r="K24" s="12">
        <v>5.3</v>
      </c>
      <c r="L24" s="28" t="str">
        <f t="shared" si="27"/>
        <v>5.3</v>
      </c>
      <c r="M24" s="32" t="str">
        <f t="shared" si="195"/>
        <v>D+</v>
      </c>
      <c r="N24" s="39">
        <f t="shared" si="196"/>
        <v>1.5</v>
      </c>
      <c r="O24" s="37" t="str">
        <f t="shared" si="30"/>
        <v>1.5</v>
      </c>
      <c r="P24" s="11">
        <v>2</v>
      </c>
      <c r="Q24" s="16">
        <v>5</v>
      </c>
      <c r="R24" s="28" t="str">
        <f t="shared" si="31"/>
        <v>5.0</v>
      </c>
      <c r="S24" s="32" t="str">
        <f t="shared" si="197"/>
        <v>D+</v>
      </c>
      <c r="T24" s="39">
        <f t="shared" si="198"/>
        <v>1.5</v>
      </c>
      <c r="U24" s="37" t="str">
        <f t="shared" si="34"/>
        <v>1.5</v>
      </c>
      <c r="V24" s="11">
        <v>3</v>
      </c>
      <c r="W24" s="21">
        <v>7</v>
      </c>
      <c r="X24" s="24">
        <v>6</v>
      </c>
      <c r="Y24" s="25"/>
      <c r="Z24" s="27">
        <f t="shared" si="0"/>
        <v>6.4</v>
      </c>
      <c r="AA24" s="28">
        <f t="shared" si="1"/>
        <v>6.4</v>
      </c>
      <c r="AB24" s="28" t="str">
        <f t="shared" si="35"/>
        <v>6.4</v>
      </c>
      <c r="AC24" s="32" t="str">
        <f t="shared" si="2"/>
        <v>C</v>
      </c>
      <c r="AD24" s="30">
        <f t="shared" si="3"/>
        <v>2</v>
      </c>
      <c r="AE24" s="37" t="str">
        <f t="shared" si="36"/>
        <v>2.0</v>
      </c>
      <c r="AF24" s="64">
        <v>4</v>
      </c>
      <c r="AG24" s="68">
        <v>4</v>
      </c>
      <c r="AH24" s="21">
        <v>7.7</v>
      </c>
      <c r="AI24" s="24">
        <v>7</v>
      </c>
      <c r="AJ24" s="25"/>
      <c r="AK24" s="27">
        <f t="shared" si="37"/>
        <v>7.3</v>
      </c>
      <c r="AL24" s="28">
        <f t="shared" si="38"/>
        <v>7.3</v>
      </c>
      <c r="AM24" s="28" t="str">
        <f t="shared" si="39"/>
        <v>7.3</v>
      </c>
      <c r="AN24" s="32" t="str">
        <f t="shared" si="199"/>
        <v>B</v>
      </c>
      <c r="AO24" s="30">
        <f t="shared" si="200"/>
        <v>3</v>
      </c>
      <c r="AP24" s="37" t="str">
        <f t="shared" si="42"/>
        <v>3.0</v>
      </c>
      <c r="AQ24" s="71">
        <v>2</v>
      </c>
      <c r="AR24" s="73">
        <v>2</v>
      </c>
      <c r="AS24" s="21">
        <v>5.2</v>
      </c>
      <c r="AT24" s="24">
        <v>3</v>
      </c>
      <c r="AU24" s="25">
        <v>4</v>
      </c>
      <c r="AV24" s="27">
        <f t="shared" si="43"/>
        <v>3.9</v>
      </c>
      <c r="AW24" s="28">
        <f t="shared" si="44"/>
        <v>4.5</v>
      </c>
      <c r="AX24" s="28" t="str">
        <f t="shared" si="45"/>
        <v>4.5</v>
      </c>
      <c r="AY24" s="32" t="str">
        <f t="shared" si="46"/>
        <v>D</v>
      </c>
      <c r="AZ24" s="30">
        <f t="shared" si="201"/>
        <v>1</v>
      </c>
      <c r="BA24" s="37" t="str">
        <f t="shared" si="48"/>
        <v>1.0</v>
      </c>
      <c r="BB24" s="64">
        <v>3</v>
      </c>
      <c r="BC24" s="68">
        <v>3</v>
      </c>
      <c r="BD24" s="21">
        <v>5.3</v>
      </c>
      <c r="BE24" s="24">
        <v>3</v>
      </c>
      <c r="BF24" s="25">
        <v>2</v>
      </c>
      <c r="BG24" s="27">
        <f t="shared" si="202"/>
        <v>3.9</v>
      </c>
      <c r="BH24" s="28">
        <f t="shared" si="203"/>
        <v>3.9</v>
      </c>
      <c r="BI24" s="28" t="str">
        <f t="shared" si="49"/>
        <v>3.9</v>
      </c>
      <c r="BJ24" s="32" t="str">
        <f t="shared" si="204"/>
        <v>F</v>
      </c>
      <c r="BK24" s="30">
        <f t="shared" si="205"/>
        <v>0</v>
      </c>
      <c r="BL24" s="37" t="str">
        <f t="shared" si="52"/>
        <v>0.0</v>
      </c>
      <c r="BM24" s="64">
        <v>3</v>
      </c>
      <c r="BN24" s="68"/>
      <c r="BO24" s="21">
        <v>5.5</v>
      </c>
      <c r="BP24" s="24">
        <v>3</v>
      </c>
      <c r="BQ24" s="25"/>
      <c r="BR24" s="27">
        <f t="shared" si="4"/>
        <v>4</v>
      </c>
      <c r="BS24" s="28">
        <f t="shared" si="5"/>
        <v>4</v>
      </c>
      <c r="BT24" s="28" t="str">
        <f t="shared" si="53"/>
        <v>4.0</v>
      </c>
      <c r="BU24" s="32" t="str">
        <f t="shared" si="6"/>
        <v>D</v>
      </c>
      <c r="BV24" s="66">
        <f t="shared" si="7"/>
        <v>1</v>
      </c>
      <c r="BW24" s="37" t="str">
        <f t="shared" si="54"/>
        <v>1.0</v>
      </c>
      <c r="BX24" s="64">
        <v>2</v>
      </c>
      <c r="BY24" s="75">
        <v>2</v>
      </c>
      <c r="BZ24" s="21">
        <v>6</v>
      </c>
      <c r="CA24" s="24">
        <v>5</v>
      </c>
      <c r="CB24" s="25"/>
      <c r="CC24" s="27">
        <f t="shared" si="206"/>
        <v>5.4</v>
      </c>
      <c r="CD24" s="28">
        <f t="shared" si="207"/>
        <v>5.4</v>
      </c>
      <c r="CE24" s="28" t="str">
        <f t="shared" si="55"/>
        <v>5.4</v>
      </c>
      <c r="CF24" s="32" t="str">
        <f t="shared" si="208"/>
        <v>D+</v>
      </c>
      <c r="CG24" s="30">
        <f t="shared" si="209"/>
        <v>1.5</v>
      </c>
      <c r="CH24" s="37" t="str">
        <f t="shared" si="58"/>
        <v>1.5</v>
      </c>
      <c r="CI24" s="64">
        <v>3</v>
      </c>
      <c r="CJ24" s="68">
        <v>3</v>
      </c>
      <c r="CK24" s="85">
        <f t="shared" si="8"/>
        <v>17</v>
      </c>
      <c r="CL24" s="86">
        <f t="shared" si="59"/>
        <v>5.2705882352941185</v>
      </c>
      <c r="CM24" s="87" t="str">
        <f t="shared" si="60"/>
        <v>5.27</v>
      </c>
      <c r="CN24" s="86">
        <f t="shared" si="9"/>
        <v>1.3823529411764706</v>
      </c>
      <c r="CO24" s="87" t="str">
        <f t="shared" si="61"/>
        <v>1.38</v>
      </c>
      <c r="CP24" s="52" t="str">
        <f t="shared" si="62"/>
        <v>Lên lớp</v>
      </c>
      <c r="CQ24" s="52">
        <f t="shared" si="176"/>
        <v>14</v>
      </c>
      <c r="CR24" s="86">
        <f t="shared" si="63"/>
        <v>5.5642857142857149</v>
      </c>
      <c r="CS24" s="127" t="str">
        <f t="shared" si="64"/>
        <v>5.56</v>
      </c>
      <c r="CT24" s="86">
        <f t="shared" si="177"/>
        <v>1.6785714285714286</v>
      </c>
      <c r="CU24" s="127" t="str">
        <f t="shared" si="65"/>
        <v>1.68</v>
      </c>
      <c r="CV24" s="52" t="str">
        <f t="shared" si="66"/>
        <v>Lên lớp</v>
      </c>
      <c r="CW24" s="232">
        <v>7</v>
      </c>
      <c r="CX24" s="52">
        <v>5</v>
      </c>
      <c r="CY24" s="52"/>
      <c r="CZ24" s="27">
        <f t="shared" si="67"/>
        <v>5.8</v>
      </c>
      <c r="DA24" s="28">
        <f t="shared" si="68"/>
        <v>5.8</v>
      </c>
      <c r="DB24" s="29" t="str">
        <f t="shared" si="69"/>
        <v>5.8</v>
      </c>
      <c r="DC24" s="32" t="str">
        <f t="shared" si="70"/>
        <v>C</v>
      </c>
      <c r="DD24" s="30">
        <f t="shared" si="71"/>
        <v>2</v>
      </c>
      <c r="DE24" s="29" t="str">
        <f t="shared" si="72"/>
        <v>2.0</v>
      </c>
      <c r="DF24" s="71"/>
      <c r="DG24" s="203"/>
      <c r="DH24" s="229">
        <v>5.2</v>
      </c>
      <c r="DI24" s="230">
        <v>3</v>
      </c>
      <c r="DJ24" s="230">
        <v>5</v>
      </c>
      <c r="DK24" s="27">
        <f t="shared" si="73"/>
        <v>3.9</v>
      </c>
      <c r="DL24" s="28">
        <f t="shared" si="74"/>
        <v>5.0999999999999996</v>
      </c>
      <c r="DM24" s="30" t="str">
        <f t="shared" si="75"/>
        <v>5.1</v>
      </c>
      <c r="DN24" s="32" t="str">
        <f t="shared" si="76"/>
        <v>D+</v>
      </c>
      <c r="DO24" s="30">
        <f t="shared" si="77"/>
        <v>1.5</v>
      </c>
      <c r="DP24" s="30" t="str">
        <f t="shared" si="78"/>
        <v>1.5</v>
      </c>
      <c r="DQ24" s="71"/>
      <c r="DR24" s="203"/>
      <c r="DS24" s="204">
        <f t="shared" si="79"/>
        <v>5.4499999999999993</v>
      </c>
      <c r="DT24" s="30" t="str">
        <f t="shared" si="80"/>
        <v>5.5</v>
      </c>
      <c r="DU24" s="32" t="str">
        <f t="shared" si="81"/>
        <v>D+</v>
      </c>
      <c r="DV24" s="30">
        <f t="shared" si="82"/>
        <v>1.5</v>
      </c>
      <c r="DW24" s="30" t="str">
        <f t="shared" si="83"/>
        <v>1.5</v>
      </c>
      <c r="DX24" s="71">
        <v>3</v>
      </c>
      <c r="DY24" s="203">
        <v>3</v>
      </c>
      <c r="DZ24" s="232">
        <v>5.3</v>
      </c>
      <c r="EA24" s="52">
        <v>4</v>
      </c>
      <c r="EB24" s="52"/>
      <c r="EC24" s="27">
        <f t="shared" si="84"/>
        <v>4.5</v>
      </c>
      <c r="ED24" s="28">
        <f t="shared" si="85"/>
        <v>4.5</v>
      </c>
      <c r="EE24" s="29" t="str">
        <f t="shared" si="86"/>
        <v>4.5</v>
      </c>
      <c r="EF24" s="32" t="str">
        <f t="shared" si="87"/>
        <v>D</v>
      </c>
      <c r="EG24" s="30">
        <f t="shared" si="88"/>
        <v>1</v>
      </c>
      <c r="EH24" s="29" t="str">
        <f t="shared" si="89"/>
        <v>1.0</v>
      </c>
      <c r="EI24" s="71">
        <v>3</v>
      </c>
      <c r="EJ24" s="203">
        <v>3</v>
      </c>
      <c r="EK24" s="232">
        <v>5.3</v>
      </c>
      <c r="EL24" s="52">
        <v>1</v>
      </c>
      <c r="EM24" s="52">
        <v>6</v>
      </c>
      <c r="EN24" s="27">
        <f t="shared" si="90"/>
        <v>2.7</v>
      </c>
      <c r="EO24" s="28">
        <f t="shared" si="91"/>
        <v>5.7</v>
      </c>
      <c r="EP24" s="29" t="str">
        <f t="shared" si="92"/>
        <v>5.7</v>
      </c>
      <c r="EQ24" s="32" t="str">
        <f t="shared" si="93"/>
        <v>C</v>
      </c>
      <c r="ER24" s="30">
        <f t="shared" si="94"/>
        <v>2</v>
      </c>
      <c r="ES24" s="29" t="str">
        <f t="shared" si="95"/>
        <v>2.0</v>
      </c>
      <c r="ET24" s="71">
        <v>3</v>
      </c>
      <c r="EU24" s="203">
        <v>3</v>
      </c>
      <c r="EV24" s="232">
        <v>5.2</v>
      </c>
      <c r="EW24" s="52">
        <v>5</v>
      </c>
      <c r="EX24" s="52"/>
      <c r="EY24" s="27">
        <f t="shared" si="96"/>
        <v>5.0999999999999996</v>
      </c>
      <c r="EZ24" s="28">
        <f t="shared" si="97"/>
        <v>5.0999999999999996</v>
      </c>
      <c r="FA24" s="29" t="str">
        <f t="shared" si="98"/>
        <v>5.1</v>
      </c>
      <c r="FB24" s="32" t="str">
        <f t="shared" si="99"/>
        <v>D+</v>
      </c>
      <c r="FC24" s="30">
        <f t="shared" si="100"/>
        <v>1.5</v>
      </c>
      <c r="FD24" s="29" t="str">
        <f t="shared" si="101"/>
        <v>1.5</v>
      </c>
      <c r="FE24" s="71">
        <v>2</v>
      </c>
      <c r="FF24" s="203">
        <v>2</v>
      </c>
      <c r="FG24" s="234">
        <v>6</v>
      </c>
      <c r="FH24" s="230">
        <v>1</v>
      </c>
      <c r="FI24" s="230">
        <v>5</v>
      </c>
      <c r="FJ24" s="27">
        <f t="shared" si="102"/>
        <v>3</v>
      </c>
      <c r="FK24" s="28">
        <f t="shared" si="103"/>
        <v>5.4</v>
      </c>
      <c r="FL24" s="29" t="str">
        <f t="shared" si="104"/>
        <v>5.4</v>
      </c>
      <c r="FM24" s="32" t="str">
        <f t="shared" si="105"/>
        <v>D+</v>
      </c>
      <c r="FN24" s="30">
        <f t="shared" si="106"/>
        <v>1.5</v>
      </c>
      <c r="FO24" s="29" t="str">
        <f t="shared" si="107"/>
        <v>1.5</v>
      </c>
      <c r="FP24" s="71">
        <v>3</v>
      </c>
      <c r="FQ24" s="203">
        <v>3</v>
      </c>
      <c r="FR24" s="232">
        <v>7</v>
      </c>
      <c r="FS24" s="52">
        <v>5</v>
      </c>
      <c r="FT24" s="52"/>
      <c r="FU24" s="27">
        <f t="shared" si="108"/>
        <v>5.8</v>
      </c>
      <c r="FV24" s="28">
        <f t="shared" si="109"/>
        <v>5.8</v>
      </c>
      <c r="FW24" s="29" t="str">
        <f t="shared" si="110"/>
        <v>5.8</v>
      </c>
      <c r="FX24" s="32" t="str">
        <f t="shared" si="111"/>
        <v>C</v>
      </c>
      <c r="FY24" s="30">
        <f t="shared" si="112"/>
        <v>2</v>
      </c>
      <c r="FZ24" s="29" t="str">
        <f t="shared" si="113"/>
        <v>2.0</v>
      </c>
      <c r="GA24" s="71">
        <v>2</v>
      </c>
      <c r="GB24" s="203">
        <v>2</v>
      </c>
      <c r="GC24" s="232">
        <v>5.3</v>
      </c>
      <c r="GD24" s="52">
        <v>1</v>
      </c>
      <c r="GE24" s="52">
        <v>5</v>
      </c>
      <c r="GF24" s="27">
        <f t="shared" si="114"/>
        <v>2.7</v>
      </c>
      <c r="GG24" s="28">
        <f t="shared" si="115"/>
        <v>5.0999999999999996</v>
      </c>
      <c r="GH24" s="29" t="str">
        <f t="shared" si="116"/>
        <v>5.1</v>
      </c>
      <c r="GI24" s="32" t="str">
        <f t="shared" si="117"/>
        <v>D+</v>
      </c>
      <c r="GJ24" s="30">
        <f t="shared" si="118"/>
        <v>1.5</v>
      </c>
      <c r="GK24" s="29" t="str">
        <f t="shared" si="119"/>
        <v>1.5</v>
      </c>
      <c r="GL24" s="71">
        <v>2</v>
      </c>
      <c r="GM24" s="203">
        <v>2</v>
      </c>
      <c r="GN24" s="232">
        <v>5</v>
      </c>
      <c r="GO24" s="52">
        <v>3</v>
      </c>
      <c r="GP24" s="52">
        <v>2</v>
      </c>
      <c r="GQ24" s="27">
        <f t="shared" si="120"/>
        <v>3.8</v>
      </c>
      <c r="GR24" s="28">
        <f t="shared" si="121"/>
        <v>3.8</v>
      </c>
      <c r="GS24" s="29" t="str">
        <f t="shared" si="122"/>
        <v>3.8</v>
      </c>
      <c r="GT24" s="32" t="str">
        <f t="shared" si="123"/>
        <v>F</v>
      </c>
      <c r="GU24" s="30">
        <f t="shared" si="124"/>
        <v>0</v>
      </c>
      <c r="GV24" s="29" t="str">
        <f t="shared" si="125"/>
        <v>0.0</v>
      </c>
      <c r="GW24" s="71">
        <v>2</v>
      </c>
      <c r="GX24" s="203"/>
      <c r="GY24" s="85">
        <f t="shared" si="126"/>
        <v>20</v>
      </c>
      <c r="GZ24" s="86">
        <f t="shared" si="127"/>
        <v>5.1374999999999993</v>
      </c>
      <c r="HA24" s="124" t="str">
        <f t="shared" si="128"/>
        <v>5.14</v>
      </c>
      <c r="HB24" s="86">
        <f t="shared" si="129"/>
        <v>1.4</v>
      </c>
      <c r="HC24" s="124" t="str">
        <f t="shared" si="130"/>
        <v>1.40</v>
      </c>
      <c r="HD24" s="52" t="str">
        <f t="shared" si="131"/>
        <v>Lên lớp</v>
      </c>
      <c r="HE24" s="52">
        <f t="shared" si="132"/>
        <v>18</v>
      </c>
      <c r="HF24" s="86">
        <f t="shared" si="133"/>
        <v>5.2861111111111105</v>
      </c>
      <c r="HG24" s="127" t="str">
        <f t="shared" si="134"/>
        <v>5.29</v>
      </c>
      <c r="HH24" s="86">
        <f t="shared" si="135"/>
        <v>1.5555555555555556</v>
      </c>
      <c r="HI24" s="127" t="str">
        <f t="shared" si="136"/>
        <v>1.56</v>
      </c>
      <c r="HJ24" s="227">
        <f t="shared" si="137"/>
        <v>37</v>
      </c>
      <c r="HK24" s="58">
        <f t="shared" si="138"/>
        <v>32</v>
      </c>
      <c r="HL24" s="228">
        <f t="shared" si="11"/>
        <v>5.4078125000000004</v>
      </c>
      <c r="HM24" s="127" t="str">
        <f t="shared" si="139"/>
        <v>5.41</v>
      </c>
      <c r="HN24" s="228">
        <f t="shared" si="12"/>
        <v>1.609375</v>
      </c>
      <c r="HO24" s="127" t="str">
        <f t="shared" si="140"/>
        <v>1.61</v>
      </c>
      <c r="HP24" s="52" t="str">
        <f t="shared" si="141"/>
        <v>Lên lớp</v>
      </c>
      <c r="HQ24" s="58" t="s">
        <v>986</v>
      </c>
      <c r="HR24" s="96">
        <v>3.9</v>
      </c>
      <c r="HS24" s="106"/>
      <c r="HT24" s="285"/>
      <c r="HU24" s="27">
        <f t="shared" si="178"/>
        <v>1.6</v>
      </c>
      <c r="HV24" s="282">
        <f t="shared" si="179"/>
        <v>1.6</v>
      </c>
      <c r="HW24" s="26" t="str">
        <f t="shared" si="210"/>
        <v>1.6</v>
      </c>
      <c r="HX24" s="283" t="str">
        <f t="shared" si="180"/>
        <v>F</v>
      </c>
      <c r="HY24" s="281">
        <f t="shared" si="181"/>
        <v>0</v>
      </c>
      <c r="HZ24" s="44" t="str">
        <f t="shared" si="182"/>
        <v>0.0</v>
      </c>
      <c r="IA24" s="64">
        <v>3</v>
      </c>
      <c r="IB24" s="68">
        <v>3</v>
      </c>
      <c r="IC24" s="21">
        <v>0</v>
      </c>
      <c r="ID24" s="24"/>
      <c r="IE24" s="25"/>
      <c r="IF24" s="27">
        <f t="shared" si="183"/>
        <v>0</v>
      </c>
      <c r="IG24" s="282">
        <f t="shared" si="184"/>
        <v>0</v>
      </c>
      <c r="IH24" s="26" t="str">
        <f t="shared" si="211"/>
        <v>0.0</v>
      </c>
      <c r="II24" s="283" t="str">
        <f t="shared" si="185"/>
        <v>F</v>
      </c>
      <c r="IJ24" s="281">
        <f t="shared" si="186"/>
        <v>0</v>
      </c>
      <c r="IK24" s="44" t="str">
        <f t="shared" si="187"/>
        <v>0.0</v>
      </c>
      <c r="IL24" s="64">
        <v>1</v>
      </c>
      <c r="IM24" s="68">
        <v>1</v>
      </c>
      <c r="IN24" s="98">
        <v>5</v>
      </c>
      <c r="IO24" s="99">
        <v>3</v>
      </c>
      <c r="IP24" s="187">
        <v>7</v>
      </c>
      <c r="IQ24" s="27">
        <f t="shared" si="188"/>
        <v>3.8</v>
      </c>
      <c r="IR24" s="28">
        <f t="shared" si="189"/>
        <v>6.2</v>
      </c>
      <c r="IS24" s="28" t="str">
        <f t="shared" si="190"/>
        <v>6.2</v>
      </c>
      <c r="IT24" s="32" t="str">
        <f t="shared" si="191"/>
        <v>C</v>
      </c>
      <c r="IU24" s="30">
        <f t="shared" si="192"/>
        <v>2</v>
      </c>
      <c r="IV24" s="37" t="str">
        <f t="shared" si="193"/>
        <v>2.0</v>
      </c>
      <c r="IW24" s="64">
        <v>2</v>
      </c>
      <c r="IX24" s="68">
        <v>2</v>
      </c>
      <c r="IY24" s="21">
        <v>6.4</v>
      </c>
      <c r="IZ24" s="24">
        <v>5</v>
      </c>
      <c r="JA24" s="25"/>
      <c r="JB24" s="19">
        <f t="shared" si="142"/>
        <v>5.6</v>
      </c>
      <c r="JC24" s="26">
        <f t="shared" si="143"/>
        <v>5.6</v>
      </c>
      <c r="JD24" s="26" t="str">
        <f t="shared" si="144"/>
        <v>5.6</v>
      </c>
      <c r="JE24" s="32" t="str">
        <f t="shared" si="145"/>
        <v>C</v>
      </c>
      <c r="JF24" s="30">
        <f t="shared" si="146"/>
        <v>2</v>
      </c>
      <c r="JG24" s="37" t="str">
        <f t="shared" si="147"/>
        <v>2.0</v>
      </c>
      <c r="JH24" s="64">
        <v>2</v>
      </c>
      <c r="JI24" s="68">
        <v>2</v>
      </c>
      <c r="JJ24" s="96">
        <v>4</v>
      </c>
      <c r="JK24" s="106"/>
      <c r="JL24" s="285"/>
      <c r="JM24" s="19">
        <f t="shared" si="148"/>
        <v>1.6</v>
      </c>
      <c r="JN24" s="26">
        <f t="shared" si="149"/>
        <v>1.6</v>
      </c>
      <c r="JO24" s="26" t="str">
        <f t="shared" si="150"/>
        <v>1.6</v>
      </c>
      <c r="JP24" s="32" t="str">
        <f t="shared" si="151"/>
        <v>F</v>
      </c>
      <c r="JQ24" s="30">
        <f t="shared" si="152"/>
        <v>0</v>
      </c>
      <c r="JR24" s="37" t="str">
        <f t="shared" si="153"/>
        <v>0.0</v>
      </c>
      <c r="JS24" s="64">
        <v>1</v>
      </c>
      <c r="JT24" s="68">
        <v>1</v>
      </c>
      <c r="JU24" s="98">
        <v>6</v>
      </c>
      <c r="JV24" s="99">
        <v>4</v>
      </c>
      <c r="JW24" s="187"/>
      <c r="JX24" s="27">
        <f t="shared" si="13"/>
        <v>4.8</v>
      </c>
      <c r="JY24" s="28">
        <f t="shared" si="14"/>
        <v>4.8</v>
      </c>
      <c r="JZ24" s="26" t="str">
        <f t="shared" si="154"/>
        <v>4.8</v>
      </c>
      <c r="KA24" s="32" t="str">
        <f t="shared" si="15"/>
        <v>D</v>
      </c>
      <c r="KB24" s="30">
        <f t="shared" si="16"/>
        <v>1</v>
      </c>
      <c r="KC24" s="37" t="str">
        <f t="shared" si="17"/>
        <v>1.0</v>
      </c>
      <c r="KD24" s="64">
        <v>2</v>
      </c>
      <c r="KE24" s="68">
        <v>2</v>
      </c>
      <c r="KF24" s="21">
        <v>5.4</v>
      </c>
      <c r="KG24" s="24">
        <v>3</v>
      </c>
      <c r="KH24" s="25"/>
      <c r="KI24" s="27">
        <f t="shared" si="18"/>
        <v>4</v>
      </c>
      <c r="KJ24" s="28">
        <f t="shared" si="19"/>
        <v>4</v>
      </c>
      <c r="KK24" s="26" t="str">
        <f t="shared" si="155"/>
        <v>4.0</v>
      </c>
      <c r="KL24" s="32" t="str">
        <f t="shared" si="20"/>
        <v>D</v>
      </c>
      <c r="KM24" s="30">
        <f t="shared" si="21"/>
        <v>1</v>
      </c>
      <c r="KN24" s="37" t="str">
        <f t="shared" si="22"/>
        <v>1.0</v>
      </c>
      <c r="KO24" s="64">
        <v>2</v>
      </c>
      <c r="KP24" s="68">
        <v>2</v>
      </c>
      <c r="KQ24" s="98">
        <v>5</v>
      </c>
      <c r="KR24" s="99">
        <v>0</v>
      </c>
      <c r="KS24" s="187">
        <v>0</v>
      </c>
      <c r="KT24" s="19">
        <f t="shared" si="23"/>
        <v>2</v>
      </c>
      <c r="KU24" s="26">
        <f t="shared" si="24"/>
        <v>2</v>
      </c>
      <c r="KV24" s="26" t="str">
        <f t="shared" si="156"/>
        <v>2.0</v>
      </c>
      <c r="KW24" s="32" t="str">
        <f t="shared" si="212"/>
        <v>F</v>
      </c>
      <c r="KX24" s="30">
        <f t="shared" si="25"/>
        <v>0</v>
      </c>
      <c r="KY24" s="37" t="str">
        <f t="shared" si="26"/>
        <v>0.0</v>
      </c>
      <c r="KZ24" s="64">
        <v>2</v>
      </c>
      <c r="LA24" s="68">
        <v>2</v>
      </c>
      <c r="LB24" s="21">
        <v>6.1</v>
      </c>
      <c r="LC24" s="24">
        <v>4</v>
      </c>
      <c r="LD24" s="25"/>
      <c r="LE24" s="27">
        <f t="shared" si="194"/>
        <v>4.8</v>
      </c>
      <c r="LF24" s="28">
        <f t="shared" si="157"/>
        <v>4.8</v>
      </c>
      <c r="LG24" s="28" t="str">
        <f t="shared" si="213"/>
        <v>4.8</v>
      </c>
      <c r="LH24" s="32" t="str">
        <f t="shared" si="158"/>
        <v>D</v>
      </c>
      <c r="LI24" s="30">
        <f t="shared" si="159"/>
        <v>1</v>
      </c>
      <c r="LJ24" s="37" t="str">
        <f t="shared" si="160"/>
        <v>1.0</v>
      </c>
      <c r="LK24" s="62">
        <v>3</v>
      </c>
      <c r="LL24" s="279">
        <v>3</v>
      </c>
      <c r="LM24" s="85">
        <f t="shared" si="161"/>
        <v>18</v>
      </c>
      <c r="LN24" s="86">
        <f t="shared" si="162"/>
        <v>3.4</v>
      </c>
      <c r="LO24" s="124" t="str">
        <f t="shared" si="163"/>
        <v>3.40</v>
      </c>
      <c r="LP24" s="86">
        <f t="shared" si="164"/>
        <v>0.83333333333333337</v>
      </c>
      <c r="LQ24" s="124" t="str">
        <f t="shared" si="165"/>
        <v>0.83</v>
      </c>
      <c r="LR24" s="330" t="str">
        <f t="shared" si="166"/>
        <v>Cảnh báo KQHT</v>
      </c>
      <c r="LS24" s="331">
        <f t="shared" si="167"/>
        <v>18</v>
      </c>
      <c r="LT24" s="332">
        <f t="shared" si="168"/>
        <v>3.6666666666666665</v>
      </c>
      <c r="LU24" s="332">
        <f t="shared" si="169"/>
        <v>0.83333333333333337</v>
      </c>
      <c r="LV24" s="334">
        <f t="shared" si="170"/>
        <v>55</v>
      </c>
      <c r="LW24" s="335">
        <f t="shared" si="171"/>
        <v>50</v>
      </c>
      <c r="LX24" s="336">
        <f t="shared" si="172"/>
        <v>4.7810000000000006</v>
      </c>
      <c r="LY24" s="337">
        <f t="shared" si="173"/>
        <v>1.33</v>
      </c>
      <c r="LZ24" s="336" t="str">
        <f t="shared" si="174"/>
        <v>1.33</v>
      </c>
      <c r="MA24" s="330" t="str">
        <f t="shared" si="175"/>
        <v>Cảnh báo KQHT</v>
      </c>
    </row>
    <row r="25" spans="1:339" s="233" customFormat="1" ht="18">
      <c r="A25" s="10">
        <v>24</v>
      </c>
      <c r="B25" s="76" t="s">
        <v>222</v>
      </c>
      <c r="C25" s="77" t="s">
        <v>278</v>
      </c>
      <c r="D25" s="78" t="s">
        <v>279</v>
      </c>
      <c r="E25" s="79" t="s">
        <v>280</v>
      </c>
      <c r="F25" s="50"/>
      <c r="G25" s="50" t="s">
        <v>575</v>
      </c>
      <c r="H25" s="50" t="s">
        <v>17</v>
      </c>
      <c r="I25" s="82" t="s">
        <v>594</v>
      </c>
      <c r="J25" s="82" t="s">
        <v>778</v>
      </c>
      <c r="K25" s="12">
        <v>6</v>
      </c>
      <c r="L25" s="28" t="str">
        <f t="shared" si="27"/>
        <v>6.0</v>
      </c>
      <c r="M25" s="32" t="str">
        <f t="shared" si="195"/>
        <v>C</v>
      </c>
      <c r="N25" s="39">
        <f t="shared" si="196"/>
        <v>2</v>
      </c>
      <c r="O25" s="37" t="str">
        <f t="shared" si="30"/>
        <v>2.0</v>
      </c>
      <c r="P25" s="11">
        <v>2</v>
      </c>
      <c r="Q25" s="16">
        <v>6</v>
      </c>
      <c r="R25" s="28" t="str">
        <f t="shared" si="31"/>
        <v>6.0</v>
      </c>
      <c r="S25" s="32" t="str">
        <f t="shared" si="197"/>
        <v>C</v>
      </c>
      <c r="T25" s="39">
        <f t="shared" si="198"/>
        <v>2</v>
      </c>
      <c r="U25" s="37" t="str">
        <f t="shared" si="34"/>
        <v>2.0</v>
      </c>
      <c r="V25" s="11">
        <v>3</v>
      </c>
      <c r="W25" s="21">
        <v>7</v>
      </c>
      <c r="X25" s="24">
        <v>9</v>
      </c>
      <c r="Y25" s="25"/>
      <c r="Z25" s="27">
        <f t="shared" si="0"/>
        <v>8.1999999999999993</v>
      </c>
      <c r="AA25" s="28">
        <f t="shared" si="1"/>
        <v>8.1999999999999993</v>
      </c>
      <c r="AB25" s="28" t="str">
        <f t="shared" si="35"/>
        <v>8.2</v>
      </c>
      <c r="AC25" s="32" t="str">
        <f t="shared" si="2"/>
        <v>B+</v>
      </c>
      <c r="AD25" s="30">
        <f t="shared" si="3"/>
        <v>3.5</v>
      </c>
      <c r="AE25" s="37" t="str">
        <f t="shared" si="36"/>
        <v>3.5</v>
      </c>
      <c r="AF25" s="64">
        <v>4</v>
      </c>
      <c r="AG25" s="68">
        <v>4</v>
      </c>
      <c r="AH25" s="21">
        <v>7.7</v>
      </c>
      <c r="AI25" s="24">
        <v>8</v>
      </c>
      <c r="AJ25" s="25"/>
      <c r="AK25" s="27">
        <f t="shared" si="37"/>
        <v>7.9</v>
      </c>
      <c r="AL25" s="28">
        <f t="shared" si="38"/>
        <v>7.9</v>
      </c>
      <c r="AM25" s="28" t="str">
        <f t="shared" si="39"/>
        <v>7.9</v>
      </c>
      <c r="AN25" s="32" t="str">
        <f t="shared" si="199"/>
        <v>B</v>
      </c>
      <c r="AO25" s="30">
        <f t="shared" si="200"/>
        <v>3</v>
      </c>
      <c r="AP25" s="37" t="str">
        <f t="shared" si="42"/>
        <v>3.0</v>
      </c>
      <c r="AQ25" s="71">
        <v>2</v>
      </c>
      <c r="AR25" s="73">
        <v>2</v>
      </c>
      <c r="AS25" s="21">
        <v>6.7</v>
      </c>
      <c r="AT25" s="24">
        <v>6</v>
      </c>
      <c r="AU25" s="25"/>
      <c r="AV25" s="27">
        <f t="shared" si="43"/>
        <v>6.3</v>
      </c>
      <c r="AW25" s="28">
        <f t="shared" si="44"/>
        <v>6.3</v>
      </c>
      <c r="AX25" s="28" t="str">
        <f t="shared" si="45"/>
        <v>6.3</v>
      </c>
      <c r="AY25" s="32" t="str">
        <f t="shared" si="46"/>
        <v>C</v>
      </c>
      <c r="AZ25" s="30">
        <f t="shared" si="201"/>
        <v>2</v>
      </c>
      <c r="BA25" s="37" t="str">
        <f t="shared" si="48"/>
        <v>2.0</v>
      </c>
      <c r="BB25" s="64">
        <v>3</v>
      </c>
      <c r="BC25" s="68">
        <v>3</v>
      </c>
      <c r="BD25" s="21">
        <v>8</v>
      </c>
      <c r="BE25" s="24">
        <v>4</v>
      </c>
      <c r="BF25" s="25"/>
      <c r="BG25" s="27">
        <f t="shared" si="202"/>
        <v>5.6</v>
      </c>
      <c r="BH25" s="28">
        <f t="shared" si="203"/>
        <v>5.6</v>
      </c>
      <c r="BI25" s="28" t="str">
        <f t="shared" si="49"/>
        <v>5.6</v>
      </c>
      <c r="BJ25" s="32" t="str">
        <f t="shared" si="204"/>
        <v>C</v>
      </c>
      <c r="BK25" s="30">
        <f t="shared" si="205"/>
        <v>2</v>
      </c>
      <c r="BL25" s="37" t="str">
        <f t="shared" si="52"/>
        <v>2.0</v>
      </c>
      <c r="BM25" s="64">
        <v>3</v>
      </c>
      <c r="BN25" s="68">
        <v>3</v>
      </c>
      <c r="BO25" s="21">
        <v>6.3</v>
      </c>
      <c r="BP25" s="24">
        <v>5</v>
      </c>
      <c r="BQ25" s="25"/>
      <c r="BR25" s="27">
        <f t="shared" si="4"/>
        <v>5.5</v>
      </c>
      <c r="BS25" s="28">
        <f t="shared" si="5"/>
        <v>5.5</v>
      </c>
      <c r="BT25" s="28" t="str">
        <f t="shared" si="53"/>
        <v>5.5</v>
      </c>
      <c r="BU25" s="32" t="str">
        <f t="shared" si="6"/>
        <v>C</v>
      </c>
      <c r="BV25" s="66">
        <f t="shared" si="7"/>
        <v>2</v>
      </c>
      <c r="BW25" s="37" t="str">
        <f t="shared" si="54"/>
        <v>2.0</v>
      </c>
      <c r="BX25" s="64">
        <v>2</v>
      </c>
      <c r="BY25" s="75">
        <v>2</v>
      </c>
      <c r="BZ25" s="21">
        <v>7.5</v>
      </c>
      <c r="CA25" s="24">
        <v>6</v>
      </c>
      <c r="CB25" s="25"/>
      <c r="CC25" s="27">
        <f t="shared" si="206"/>
        <v>6.6</v>
      </c>
      <c r="CD25" s="28">
        <f t="shared" si="207"/>
        <v>6.6</v>
      </c>
      <c r="CE25" s="28" t="str">
        <f t="shared" si="55"/>
        <v>6.6</v>
      </c>
      <c r="CF25" s="32" t="str">
        <f t="shared" si="208"/>
        <v>C+</v>
      </c>
      <c r="CG25" s="30">
        <f t="shared" si="209"/>
        <v>2.5</v>
      </c>
      <c r="CH25" s="37" t="str">
        <f t="shared" si="58"/>
        <v>2.5</v>
      </c>
      <c r="CI25" s="64">
        <v>3</v>
      </c>
      <c r="CJ25" s="68">
        <v>3</v>
      </c>
      <c r="CK25" s="85">
        <f t="shared" si="8"/>
        <v>17</v>
      </c>
      <c r="CL25" s="86">
        <f t="shared" si="59"/>
        <v>6.7705882352941176</v>
      </c>
      <c r="CM25" s="87" t="str">
        <f t="shared" si="60"/>
        <v>6.77</v>
      </c>
      <c r="CN25" s="86">
        <f t="shared" si="9"/>
        <v>2.5588235294117645</v>
      </c>
      <c r="CO25" s="87" t="str">
        <f t="shared" si="61"/>
        <v>2.56</v>
      </c>
      <c r="CP25" s="52" t="str">
        <f t="shared" si="62"/>
        <v>Lên lớp</v>
      </c>
      <c r="CQ25" s="52">
        <f t="shared" si="176"/>
        <v>17</v>
      </c>
      <c r="CR25" s="86">
        <f t="shared" si="63"/>
        <v>6.7705882352941176</v>
      </c>
      <c r="CS25" s="127" t="str">
        <f t="shared" si="64"/>
        <v>6.77</v>
      </c>
      <c r="CT25" s="86">
        <f t="shared" si="177"/>
        <v>2.5588235294117645</v>
      </c>
      <c r="CU25" s="127" t="str">
        <f t="shared" si="65"/>
        <v>2.56</v>
      </c>
      <c r="CV25" s="52" t="str">
        <f t="shared" si="66"/>
        <v>Lên lớp</v>
      </c>
      <c r="CW25" s="232">
        <v>8.6</v>
      </c>
      <c r="CX25" s="52">
        <v>9</v>
      </c>
      <c r="CY25" s="52"/>
      <c r="CZ25" s="27">
        <f t="shared" si="67"/>
        <v>8.8000000000000007</v>
      </c>
      <c r="DA25" s="28">
        <f t="shared" si="68"/>
        <v>8.8000000000000007</v>
      </c>
      <c r="DB25" s="29" t="str">
        <f t="shared" si="69"/>
        <v>8.8</v>
      </c>
      <c r="DC25" s="32" t="str">
        <f t="shared" si="70"/>
        <v>A</v>
      </c>
      <c r="DD25" s="30">
        <f t="shared" si="71"/>
        <v>4</v>
      </c>
      <c r="DE25" s="29" t="str">
        <f t="shared" si="72"/>
        <v>4.0</v>
      </c>
      <c r="DF25" s="71"/>
      <c r="DG25" s="203"/>
      <c r="DH25" s="229">
        <v>7.4</v>
      </c>
      <c r="DI25" s="230">
        <v>8</v>
      </c>
      <c r="DJ25" s="230"/>
      <c r="DK25" s="27">
        <f t="shared" si="73"/>
        <v>7.8</v>
      </c>
      <c r="DL25" s="28">
        <f t="shared" si="74"/>
        <v>7.8</v>
      </c>
      <c r="DM25" s="30" t="str">
        <f t="shared" si="75"/>
        <v>7.8</v>
      </c>
      <c r="DN25" s="32" t="str">
        <f t="shared" si="76"/>
        <v>B</v>
      </c>
      <c r="DO25" s="30">
        <f t="shared" si="77"/>
        <v>3</v>
      </c>
      <c r="DP25" s="30" t="str">
        <f t="shared" si="78"/>
        <v>3.0</v>
      </c>
      <c r="DQ25" s="71"/>
      <c r="DR25" s="203"/>
      <c r="DS25" s="204">
        <f t="shared" si="79"/>
        <v>8.3000000000000007</v>
      </c>
      <c r="DT25" s="30" t="str">
        <f t="shared" si="80"/>
        <v>8.3</v>
      </c>
      <c r="DU25" s="32" t="str">
        <f t="shared" si="81"/>
        <v>B+</v>
      </c>
      <c r="DV25" s="30">
        <f t="shared" si="82"/>
        <v>3.5</v>
      </c>
      <c r="DW25" s="30" t="str">
        <f t="shared" si="83"/>
        <v>3.5</v>
      </c>
      <c r="DX25" s="71">
        <v>3</v>
      </c>
      <c r="DY25" s="203">
        <v>3</v>
      </c>
      <c r="DZ25" s="232">
        <v>5.9</v>
      </c>
      <c r="EA25" s="52">
        <v>5</v>
      </c>
      <c r="EB25" s="52"/>
      <c r="EC25" s="27">
        <f t="shared" si="84"/>
        <v>5.4</v>
      </c>
      <c r="ED25" s="28">
        <f t="shared" si="85"/>
        <v>5.4</v>
      </c>
      <c r="EE25" s="29" t="str">
        <f t="shared" si="86"/>
        <v>5.4</v>
      </c>
      <c r="EF25" s="32" t="str">
        <f t="shared" si="87"/>
        <v>D+</v>
      </c>
      <c r="EG25" s="30">
        <f t="shared" si="88"/>
        <v>1.5</v>
      </c>
      <c r="EH25" s="29" t="str">
        <f t="shared" si="89"/>
        <v>1.5</v>
      </c>
      <c r="EI25" s="71">
        <v>3</v>
      </c>
      <c r="EJ25" s="203">
        <v>3</v>
      </c>
      <c r="EK25" s="232">
        <v>5.6</v>
      </c>
      <c r="EL25" s="52">
        <v>7</v>
      </c>
      <c r="EM25" s="52"/>
      <c r="EN25" s="27">
        <f t="shared" si="90"/>
        <v>6.4</v>
      </c>
      <c r="EO25" s="28">
        <f t="shared" si="91"/>
        <v>6.4</v>
      </c>
      <c r="EP25" s="29" t="str">
        <f t="shared" si="92"/>
        <v>6.4</v>
      </c>
      <c r="EQ25" s="32" t="str">
        <f t="shared" si="93"/>
        <v>C</v>
      </c>
      <c r="ER25" s="30">
        <f t="shared" si="94"/>
        <v>2</v>
      </c>
      <c r="ES25" s="29" t="str">
        <f t="shared" si="95"/>
        <v>2.0</v>
      </c>
      <c r="ET25" s="71">
        <v>3</v>
      </c>
      <c r="EU25" s="203">
        <v>3</v>
      </c>
      <c r="EV25" s="232">
        <v>9</v>
      </c>
      <c r="EW25" s="52">
        <v>10</v>
      </c>
      <c r="EX25" s="52"/>
      <c r="EY25" s="27">
        <f t="shared" si="96"/>
        <v>9.6</v>
      </c>
      <c r="EZ25" s="28">
        <f t="shared" si="97"/>
        <v>9.6</v>
      </c>
      <c r="FA25" s="29" t="str">
        <f t="shared" si="98"/>
        <v>9.6</v>
      </c>
      <c r="FB25" s="32" t="str">
        <f t="shared" si="99"/>
        <v>A</v>
      </c>
      <c r="FC25" s="30">
        <f t="shared" si="100"/>
        <v>4</v>
      </c>
      <c r="FD25" s="29" t="str">
        <f t="shared" si="101"/>
        <v>4.0</v>
      </c>
      <c r="FE25" s="71">
        <v>2</v>
      </c>
      <c r="FF25" s="203">
        <v>2</v>
      </c>
      <c r="FG25" s="232">
        <v>8.3000000000000007</v>
      </c>
      <c r="FH25" s="52">
        <v>8</v>
      </c>
      <c r="FI25" s="52"/>
      <c r="FJ25" s="27">
        <f t="shared" si="102"/>
        <v>8.1</v>
      </c>
      <c r="FK25" s="28">
        <f t="shared" si="103"/>
        <v>8.1</v>
      </c>
      <c r="FL25" s="29" t="str">
        <f t="shared" si="104"/>
        <v>8.1</v>
      </c>
      <c r="FM25" s="32" t="str">
        <f t="shared" si="105"/>
        <v>B+</v>
      </c>
      <c r="FN25" s="30">
        <f t="shared" si="106"/>
        <v>3.5</v>
      </c>
      <c r="FO25" s="29" t="str">
        <f t="shared" si="107"/>
        <v>3.5</v>
      </c>
      <c r="FP25" s="71">
        <v>3</v>
      </c>
      <c r="FQ25" s="203">
        <v>3</v>
      </c>
      <c r="FR25" s="232">
        <v>8</v>
      </c>
      <c r="FS25" s="52">
        <v>8</v>
      </c>
      <c r="FT25" s="52"/>
      <c r="FU25" s="27">
        <f t="shared" si="108"/>
        <v>8</v>
      </c>
      <c r="FV25" s="28">
        <f t="shared" si="109"/>
        <v>8</v>
      </c>
      <c r="FW25" s="29" t="str">
        <f t="shared" si="110"/>
        <v>8.0</v>
      </c>
      <c r="FX25" s="32" t="str">
        <f t="shared" si="111"/>
        <v>B+</v>
      </c>
      <c r="FY25" s="30">
        <f t="shared" si="112"/>
        <v>3.5</v>
      </c>
      <c r="FZ25" s="29" t="str">
        <f t="shared" si="113"/>
        <v>3.5</v>
      </c>
      <c r="GA25" s="71">
        <v>2</v>
      </c>
      <c r="GB25" s="203">
        <v>2</v>
      </c>
      <c r="GC25" s="232">
        <v>7.7</v>
      </c>
      <c r="GD25" s="52">
        <v>7</v>
      </c>
      <c r="GE25" s="52"/>
      <c r="GF25" s="27">
        <f t="shared" si="114"/>
        <v>7.3</v>
      </c>
      <c r="GG25" s="28">
        <f t="shared" si="115"/>
        <v>7.3</v>
      </c>
      <c r="GH25" s="29" t="str">
        <f t="shared" si="116"/>
        <v>7.3</v>
      </c>
      <c r="GI25" s="32" t="str">
        <f t="shared" si="117"/>
        <v>B</v>
      </c>
      <c r="GJ25" s="30">
        <f t="shared" si="118"/>
        <v>3</v>
      </c>
      <c r="GK25" s="29" t="str">
        <f t="shared" si="119"/>
        <v>3.0</v>
      </c>
      <c r="GL25" s="71">
        <v>2</v>
      </c>
      <c r="GM25" s="203">
        <v>2</v>
      </c>
      <c r="GN25" s="232">
        <v>5</v>
      </c>
      <c r="GO25" s="52">
        <v>5</v>
      </c>
      <c r="GP25" s="52"/>
      <c r="GQ25" s="27">
        <f t="shared" si="120"/>
        <v>5</v>
      </c>
      <c r="GR25" s="28">
        <f t="shared" si="121"/>
        <v>5</v>
      </c>
      <c r="GS25" s="29" t="str">
        <f t="shared" si="122"/>
        <v>5.0</v>
      </c>
      <c r="GT25" s="32" t="str">
        <f t="shared" si="123"/>
        <v>D+</v>
      </c>
      <c r="GU25" s="30">
        <f t="shared" si="124"/>
        <v>1.5</v>
      </c>
      <c r="GV25" s="29" t="str">
        <f t="shared" si="125"/>
        <v>1.5</v>
      </c>
      <c r="GW25" s="71">
        <v>2</v>
      </c>
      <c r="GX25" s="203">
        <v>2</v>
      </c>
      <c r="GY25" s="85">
        <f t="shared" si="126"/>
        <v>20</v>
      </c>
      <c r="GZ25" s="86">
        <f t="shared" si="127"/>
        <v>7.2200000000000006</v>
      </c>
      <c r="HA25" s="124" t="str">
        <f t="shared" si="128"/>
        <v>7.22</v>
      </c>
      <c r="HB25" s="86">
        <f t="shared" si="129"/>
        <v>2.7749999999999999</v>
      </c>
      <c r="HC25" s="124" t="str">
        <f t="shared" si="130"/>
        <v>2.78</v>
      </c>
      <c r="HD25" s="52" t="str">
        <f t="shared" si="131"/>
        <v>Lên lớp</v>
      </c>
      <c r="HE25" s="52">
        <f t="shared" si="132"/>
        <v>20</v>
      </c>
      <c r="HF25" s="86">
        <f t="shared" si="133"/>
        <v>7.2200000000000006</v>
      </c>
      <c r="HG25" s="127" t="str">
        <f t="shared" si="134"/>
        <v>7.22</v>
      </c>
      <c r="HH25" s="86">
        <f t="shared" si="135"/>
        <v>2.7749999999999999</v>
      </c>
      <c r="HI25" s="127" t="str">
        <f t="shared" si="136"/>
        <v>2.78</v>
      </c>
      <c r="HJ25" s="227">
        <f t="shared" si="137"/>
        <v>37</v>
      </c>
      <c r="HK25" s="58">
        <f t="shared" si="138"/>
        <v>37</v>
      </c>
      <c r="HL25" s="228">
        <f t="shared" si="11"/>
        <v>7.0135135135135132</v>
      </c>
      <c r="HM25" s="127" t="str">
        <f t="shared" si="139"/>
        <v>7.01</v>
      </c>
      <c r="HN25" s="228">
        <f t="shared" si="12"/>
        <v>2.6756756756756759</v>
      </c>
      <c r="HO25" s="127" t="str">
        <f t="shared" si="140"/>
        <v>2.68</v>
      </c>
      <c r="HP25" s="52" t="str">
        <f t="shared" si="141"/>
        <v>Lên lớp</v>
      </c>
      <c r="HQ25" s="58" t="s">
        <v>986</v>
      </c>
      <c r="HR25" s="21">
        <v>8.1</v>
      </c>
      <c r="HS25" s="24">
        <v>7</v>
      </c>
      <c r="HT25" s="25"/>
      <c r="HU25" s="27">
        <f t="shared" si="178"/>
        <v>7.4</v>
      </c>
      <c r="HV25" s="282">
        <f t="shared" si="179"/>
        <v>7.4</v>
      </c>
      <c r="HW25" s="26" t="str">
        <f t="shared" si="210"/>
        <v>7.4</v>
      </c>
      <c r="HX25" s="283" t="str">
        <f t="shared" si="180"/>
        <v>B</v>
      </c>
      <c r="HY25" s="281">
        <f t="shared" si="181"/>
        <v>3</v>
      </c>
      <c r="HZ25" s="44" t="str">
        <f t="shared" si="182"/>
        <v>3.0</v>
      </c>
      <c r="IA25" s="64">
        <v>3</v>
      </c>
      <c r="IB25" s="68">
        <v>3</v>
      </c>
      <c r="IC25" s="21">
        <v>9</v>
      </c>
      <c r="ID25" s="24">
        <v>7</v>
      </c>
      <c r="IE25" s="25"/>
      <c r="IF25" s="27">
        <f t="shared" si="183"/>
        <v>7.8</v>
      </c>
      <c r="IG25" s="282">
        <f t="shared" si="184"/>
        <v>7.8</v>
      </c>
      <c r="IH25" s="26" t="str">
        <f t="shared" si="211"/>
        <v>7.8</v>
      </c>
      <c r="II25" s="283" t="str">
        <f t="shared" si="185"/>
        <v>B</v>
      </c>
      <c r="IJ25" s="281">
        <f t="shared" si="186"/>
        <v>3</v>
      </c>
      <c r="IK25" s="44" t="str">
        <f t="shared" si="187"/>
        <v>3.0</v>
      </c>
      <c r="IL25" s="64">
        <v>1</v>
      </c>
      <c r="IM25" s="68">
        <v>1</v>
      </c>
      <c r="IN25" s="21">
        <v>8</v>
      </c>
      <c r="IO25" s="24">
        <v>6</v>
      </c>
      <c r="IP25" s="25"/>
      <c r="IQ25" s="27">
        <f t="shared" si="188"/>
        <v>6.8</v>
      </c>
      <c r="IR25" s="28">
        <f t="shared" si="189"/>
        <v>6.8</v>
      </c>
      <c r="IS25" s="26" t="str">
        <f t="shared" si="190"/>
        <v>6.8</v>
      </c>
      <c r="IT25" s="32" t="str">
        <f t="shared" si="191"/>
        <v>C+</v>
      </c>
      <c r="IU25" s="30">
        <f t="shared" si="192"/>
        <v>2.5</v>
      </c>
      <c r="IV25" s="37" t="str">
        <f t="shared" si="193"/>
        <v>2.5</v>
      </c>
      <c r="IW25" s="64">
        <v>2</v>
      </c>
      <c r="IX25" s="68">
        <v>2</v>
      </c>
      <c r="IY25" s="21">
        <v>5.8</v>
      </c>
      <c r="IZ25" s="24">
        <v>7</v>
      </c>
      <c r="JA25" s="25"/>
      <c r="JB25" s="19">
        <f t="shared" si="142"/>
        <v>6.5</v>
      </c>
      <c r="JC25" s="26">
        <f t="shared" si="143"/>
        <v>6.5</v>
      </c>
      <c r="JD25" s="26" t="str">
        <f t="shared" si="144"/>
        <v>6.5</v>
      </c>
      <c r="JE25" s="32" t="str">
        <f t="shared" si="145"/>
        <v>C+</v>
      </c>
      <c r="JF25" s="30">
        <f t="shared" si="146"/>
        <v>2.5</v>
      </c>
      <c r="JG25" s="37" t="str">
        <f t="shared" si="147"/>
        <v>2.5</v>
      </c>
      <c r="JH25" s="64">
        <v>2</v>
      </c>
      <c r="JI25" s="68">
        <v>2</v>
      </c>
      <c r="JJ25" s="98">
        <v>8.8000000000000007</v>
      </c>
      <c r="JK25" s="99">
        <v>8</v>
      </c>
      <c r="JL25" s="187"/>
      <c r="JM25" s="19">
        <f t="shared" si="148"/>
        <v>8.3000000000000007</v>
      </c>
      <c r="JN25" s="26">
        <f t="shared" si="149"/>
        <v>8.3000000000000007</v>
      </c>
      <c r="JO25" s="26" t="str">
        <f t="shared" si="150"/>
        <v>8.3</v>
      </c>
      <c r="JP25" s="32" t="str">
        <f t="shared" si="151"/>
        <v>B+</v>
      </c>
      <c r="JQ25" s="30">
        <f t="shared" si="152"/>
        <v>3.5</v>
      </c>
      <c r="JR25" s="37" t="str">
        <f t="shared" si="153"/>
        <v>3.5</v>
      </c>
      <c r="JS25" s="64">
        <v>1</v>
      </c>
      <c r="JT25" s="68">
        <v>1</v>
      </c>
      <c r="JU25" s="98">
        <v>6</v>
      </c>
      <c r="JV25" s="99">
        <v>8</v>
      </c>
      <c r="JW25" s="187"/>
      <c r="JX25" s="27">
        <f t="shared" si="13"/>
        <v>7.2</v>
      </c>
      <c r="JY25" s="28">
        <f t="shared" si="14"/>
        <v>7.2</v>
      </c>
      <c r="JZ25" s="26" t="str">
        <f t="shared" si="154"/>
        <v>7.2</v>
      </c>
      <c r="KA25" s="32" t="str">
        <f t="shared" si="15"/>
        <v>B</v>
      </c>
      <c r="KB25" s="30">
        <f t="shared" si="16"/>
        <v>3</v>
      </c>
      <c r="KC25" s="37" t="str">
        <f t="shared" si="17"/>
        <v>3.0</v>
      </c>
      <c r="KD25" s="64">
        <v>2</v>
      </c>
      <c r="KE25" s="68">
        <v>2</v>
      </c>
      <c r="KF25" s="21">
        <v>7.4</v>
      </c>
      <c r="KG25" s="24">
        <v>8</v>
      </c>
      <c r="KH25" s="25"/>
      <c r="KI25" s="27">
        <f t="shared" si="18"/>
        <v>7.8</v>
      </c>
      <c r="KJ25" s="28">
        <f t="shared" si="19"/>
        <v>7.8</v>
      </c>
      <c r="KK25" s="28" t="str">
        <f t="shared" si="155"/>
        <v>7.8</v>
      </c>
      <c r="KL25" s="32" t="str">
        <f t="shared" si="20"/>
        <v>B</v>
      </c>
      <c r="KM25" s="30">
        <f t="shared" si="21"/>
        <v>3</v>
      </c>
      <c r="KN25" s="37" t="str">
        <f t="shared" si="22"/>
        <v>3.0</v>
      </c>
      <c r="KO25" s="64">
        <v>2</v>
      </c>
      <c r="KP25" s="68">
        <v>2</v>
      </c>
      <c r="KQ25" s="98">
        <v>8</v>
      </c>
      <c r="KR25" s="99">
        <v>6</v>
      </c>
      <c r="KS25" s="187"/>
      <c r="KT25" s="27">
        <f t="shared" si="23"/>
        <v>6.8</v>
      </c>
      <c r="KU25" s="28">
        <f t="shared" si="24"/>
        <v>6.8</v>
      </c>
      <c r="KV25" s="28" t="str">
        <f t="shared" si="156"/>
        <v>6.8</v>
      </c>
      <c r="KW25" s="32" t="str">
        <f t="shared" si="212"/>
        <v>C+</v>
      </c>
      <c r="KX25" s="30">
        <f t="shared" si="25"/>
        <v>2.5</v>
      </c>
      <c r="KY25" s="37" t="str">
        <f t="shared" si="26"/>
        <v>2.5</v>
      </c>
      <c r="KZ25" s="64">
        <v>2</v>
      </c>
      <c r="LA25" s="68">
        <v>2</v>
      </c>
      <c r="LB25" s="21">
        <v>6.9</v>
      </c>
      <c r="LC25" s="24">
        <v>9</v>
      </c>
      <c r="LD25" s="25"/>
      <c r="LE25" s="19">
        <f t="shared" si="194"/>
        <v>8.1999999999999993</v>
      </c>
      <c r="LF25" s="26">
        <f t="shared" si="157"/>
        <v>8.1999999999999993</v>
      </c>
      <c r="LG25" s="26" t="str">
        <f t="shared" si="213"/>
        <v>8.2</v>
      </c>
      <c r="LH25" s="32" t="str">
        <f t="shared" si="158"/>
        <v>B+</v>
      </c>
      <c r="LI25" s="30">
        <f t="shared" si="159"/>
        <v>3.5</v>
      </c>
      <c r="LJ25" s="37" t="str">
        <f t="shared" si="160"/>
        <v>3.5</v>
      </c>
      <c r="LK25" s="62">
        <v>3</v>
      </c>
      <c r="LL25" s="279">
        <v>3</v>
      </c>
      <c r="LM25" s="85">
        <f t="shared" si="161"/>
        <v>18</v>
      </c>
      <c r="LN25" s="86">
        <f t="shared" si="162"/>
        <v>6.1611111111111105</v>
      </c>
      <c r="LO25" s="124" t="str">
        <f t="shared" si="163"/>
        <v>6.16</v>
      </c>
      <c r="LP25" s="86">
        <f t="shared" si="164"/>
        <v>2.4444444444444446</v>
      </c>
      <c r="LQ25" s="124" t="str">
        <f t="shared" si="165"/>
        <v>2.44</v>
      </c>
      <c r="LR25" s="330" t="str">
        <f t="shared" si="166"/>
        <v>Lên lớp</v>
      </c>
      <c r="LS25" s="331">
        <f t="shared" si="167"/>
        <v>18</v>
      </c>
      <c r="LT25" s="332">
        <f t="shared" si="168"/>
        <v>7.3944444444444439</v>
      </c>
      <c r="LU25" s="332">
        <f t="shared" si="169"/>
        <v>2.9444444444444446</v>
      </c>
      <c r="LV25" s="334">
        <f t="shared" si="170"/>
        <v>55</v>
      </c>
      <c r="LW25" s="335">
        <f t="shared" si="171"/>
        <v>55</v>
      </c>
      <c r="LX25" s="336">
        <f t="shared" si="172"/>
        <v>7.1381818181818186</v>
      </c>
      <c r="LY25" s="337">
        <f t="shared" si="173"/>
        <v>2.7636363636363637</v>
      </c>
      <c r="LZ25" s="336" t="str">
        <f t="shared" si="174"/>
        <v>2.76</v>
      </c>
      <c r="MA25" s="330" t="str">
        <f t="shared" si="175"/>
        <v>Lên lớp</v>
      </c>
    </row>
    <row r="26" spans="1:339" s="233" customFormat="1" ht="18">
      <c r="A26" s="10">
        <v>25</v>
      </c>
      <c r="B26" s="76" t="s">
        <v>222</v>
      </c>
      <c r="C26" s="77" t="s">
        <v>281</v>
      </c>
      <c r="D26" s="78" t="s">
        <v>239</v>
      </c>
      <c r="E26" s="79" t="s">
        <v>282</v>
      </c>
      <c r="F26" s="50"/>
      <c r="G26" s="50" t="s">
        <v>576</v>
      </c>
      <c r="H26" s="50" t="s">
        <v>17</v>
      </c>
      <c r="I26" s="82" t="s">
        <v>605</v>
      </c>
      <c r="J26" s="82" t="s">
        <v>779</v>
      </c>
      <c r="K26" s="12">
        <v>7.5</v>
      </c>
      <c r="L26" s="28" t="str">
        <f t="shared" si="27"/>
        <v>7.5</v>
      </c>
      <c r="M26" s="32" t="str">
        <f t="shared" si="195"/>
        <v>B</v>
      </c>
      <c r="N26" s="39">
        <f t="shared" si="196"/>
        <v>3</v>
      </c>
      <c r="O26" s="37" t="str">
        <f t="shared" si="30"/>
        <v>3.0</v>
      </c>
      <c r="P26" s="11">
        <v>2</v>
      </c>
      <c r="Q26" s="16">
        <v>7</v>
      </c>
      <c r="R26" s="28" t="str">
        <f t="shared" si="31"/>
        <v>7.0</v>
      </c>
      <c r="S26" s="32" t="str">
        <f t="shared" si="197"/>
        <v>B</v>
      </c>
      <c r="T26" s="39">
        <f t="shared" si="198"/>
        <v>3</v>
      </c>
      <c r="U26" s="37" t="str">
        <f t="shared" si="34"/>
        <v>3.0</v>
      </c>
      <c r="V26" s="11">
        <v>3</v>
      </c>
      <c r="W26" s="21">
        <v>8.6999999999999993</v>
      </c>
      <c r="X26" s="24">
        <v>7</v>
      </c>
      <c r="Y26" s="25"/>
      <c r="Z26" s="27">
        <f t="shared" si="0"/>
        <v>7.7</v>
      </c>
      <c r="AA26" s="28">
        <f t="shared" si="1"/>
        <v>7.7</v>
      </c>
      <c r="AB26" s="28" t="str">
        <f t="shared" si="35"/>
        <v>7.7</v>
      </c>
      <c r="AC26" s="32" t="str">
        <f t="shared" si="2"/>
        <v>B</v>
      </c>
      <c r="AD26" s="30">
        <f t="shared" si="3"/>
        <v>3</v>
      </c>
      <c r="AE26" s="37" t="str">
        <f t="shared" si="36"/>
        <v>3.0</v>
      </c>
      <c r="AF26" s="64">
        <v>4</v>
      </c>
      <c r="AG26" s="68">
        <v>4</v>
      </c>
      <c r="AH26" s="21">
        <v>8</v>
      </c>
      <c r="AI26" s="24">
        <v>8</v>
      </c>
      <c r="AJ26" s="25"/>
      <c r="AK26" s="27">
        <f t="shared" si="37"/>
        <v>8</v>
      </c>
      <c r="AL26" s="28">
        <f t="shared" si="38"/>
        <v>8</v>
      </c>
      <c r="AM26" s="28" t="str">
        <f t="shared" si="39"/>
        <v>8.0</v>
      </c>
      <c r="AN26" s="32" t="str">
        <f t="shared" si="199"/>
        <v>B+</v>
      </c>
      <c r="AO26" s="30">
        <f t="shared" si="200"/>
        <v>3.5</v>
      </c>
      <c r="AP26" s="37" t="str">
        <f t="shared" si="42"/>
        <v>3.5</v>
      </c>
      <c r="AQ26" s="71">
        <v>2</v>
      </c>
      <c r="AR26" s="73">
        <v>2</v>
      </c>
      <c r="AS26" s="21">
        <v>5.3</v>
      </c>
      <c r="AT26" s="24">
        <v>4</v>
      </c>
      <c r="AU26" s="25"/>
      <c r="AV26" s="27">
        <f t="shared" si="43"/>
        <v>4.5</v>
      </c>
      <c r="AW26" s="28">
        <f t="shared" si="44"/>
        <v>4.5</v>
      </c>
      <c r="AX26" s="28" t="str">
        <f t="shared" si="45"/>
        <v>4.5</v>
      </c>
      <c r="AY26" s="32" t="str">
        <f t="shared" si="46"/>
        <v>D</v>
      </c>
      <c r="AZ26" s="30">
        <f t="shared" si="201"/>
        <v>1</v>
      </c>
      <c r="BA26" s="37" t="str">
        <f t="shared" si="48"/>
        <v>1.0</v>
      </c>
      <c r="BB26" s="64">
        <v>3</v>
      </c>
      <c r="BC26" s="68">
        <v>3</v>
      </c>
      <c r="BD26" s="21">
        <v>5.2</v>
      </c>
      <c r="BE26" s="24">
        <v>6</v>
      </c>
      <c r="BF26" s="25"/>
      <c r="BG26" s="27">
        <f t="shared" si="202"/>
        <v>5.7</v>
      </c>
      <c r="BH26" s="28">
        <f t="shared" si="203"/>
        <v>5.7</v>
      </c>
      <c r="BI26" s="28" t="str">
        <f t="shared" si="49"/>
        <v>5.7</v>
      </c>
      <c r="BJ26" s="32" t="str">
        <f t="shared" si="204"/>
        <v>C</v>
      </c>
      <c r="BK26" s="30">
        <f t="shared" si="205"/>
        <v>2</v>
      </c>
      <c r="BL26" s="37" t="str">
        <f t="shared" si="52"/>
        <v>2.0</v>
      </c>
      <c r="BM26" s="64">
        <v>3</v>
      </c>
      <c r="BN26" s="68">
        <v>3</v>
      </c>
      <c r="BO26" s="21">
        <v>6.6</v>
      </c>
      <c r="BP26" s="24">
        <v>5</v>
      </c>
      <c r="BQ26" s="25"/>
      <c r="BR26" s="27">
        <f t="shared" si="4"/>
        <v>5.6</v>
      </c>
      <c r="BS26" s="28">
        <f t="shared" si="5"/>
        <v>5.6</v>
      </c>
      <c r="BT26" s="28" t="str">
        <f t="shared" si="53"/>
        <v>5.6</v>
      </c>
      <c r="BU26" s="32" t="str">
        <f t="shared" si="6"/>
        <v>C</v>
      </c>
      <c r="BV26" s="66">
        <f t="shared" si="7"/>
        <v>2</v>
      </c>
      <c r="BW26" s="37" t="str">
        <f t="shared" si="54"/>
        <v>2.0</v>
      </c>
      <c r="BX26" s="64">
        <v>2</v>
      </c>
      <c r="BY26" s="75">
        <v>2</v>
      </c>
      <c r="BZ26" s="21">
        <v>6.3</v>
      </c>
      <c r="CA26" s="24">
        <v>7</v>
      </c>
      <c r="CB26" s="25"/>
      <c r="CC26" s="27">
        <f t="shared" si="206"/>
        <v>6.7</v>
      </c>
      <c r="CD26" s="28">
        <f t="shared" si="207"/>
        <v>6.7</v>
      </c>
      <c r="CE26" s="28" t="str">
        <f t="shared" si="55"/>
        <v>6.7</v>
      </c>
      <c r="CF26" s="32" t="str">
        <f t="shared" si="208"/>
        <v>C+</v>
      </c>
      <c r="CG26" s="30">
        <f t="shared" si="209"/>
        <v>2.5</v>
      </c>
      <c r="CH26" s="37" t="str">
        <f t="shared" si="58"/>
        <v>2.5</v>
      </c>
      <c r="CI26" s="64">
        <v>3</v>
      </c>
      <c r="CJ26" s="68">
        <v>3</v>
      </c>
      <c r="CK26" s="85">
        <f t="shared" si="8"/>
        <v>17</v>
      </c>
      <c r="CL26" s="86">
        <f t="shared" si="59"/>
        <v>6.3941176470588248</v>
      </c>
      <c r="CM26" s="87" t="str">
        <f t="shared" si="60"/>
        <v>6.39</v>
      </c>
      <c r="CN26" s="86">
        <f t="shared" si="9"/>
        <v>2.3235294117647061</v>
      </c>
      <c r="CO26" s="87" t="str">
        <f t="shared" si="61"/>
        <v>2.32</v>
      </c>
      <c r="CP26" s="52" t="str">
        <f t="shared" si="62"/>
        <v>Lên lớp</v>
      </c>
      <c r="CQ26" s="52">
        <f t="shared" si="176"/>
        <v>17</v>
      </c>
      <c r="CR26" s="86">
        <f t="shared" si="63"/>
        <v>6.3941176470588248</v>
      </c>
      <c r="CS26" s="127" t="str">
        <f t="shared" si="64"/>
        <v>6.39</v>
      </c>
      <c r="CT26" s="86">
        <f t="shared" si="177"/>
        <v>2.3235294117647061</v>
      </c>
      <c r="CU26" s="127" t="str">
        <f t="shared" si="65"/>
        <v>2.32</v>
      </c>
      <c r="CV26" s="52" t="str">
        <f t="shared" si="66"/>
        <v>Lên lớp</v>
      </c>
      <c r="CW26" s="232">
        <v>7</v>
      </c>
      <c r="CX26" s="52">
        <v>3</v>
      </c>
      <c r="CY26" s="52"/>
      <c r="CZ26" s="27">
        <f t="shared" si="67"/>
        <v>4.5999999999999996</v>
      </c>
      <c r="DA26" s="28">
        <f t="shared" si="68"/>
        <v>4.5999999999999996</v>
      </c>
      <c r="DB26" s="29" t="str">
        <f t="shared" si="69"/>
        <v>4.6</v>
      </c>
      <c r="DC26" s="32" t="str">
        <f t="shared" si="70"/>
        <v>D</v>
      </c>
      <c r="DD26" s="30">
        <f t="shared" si="71"/>
        <v>1</v>
      </c>
      <c r="DE26" s="29" t="str">
        <f t="shared" si="72"/>
        <v>1.0</v>
      </c>
      <c r="DF26" s="71"/>
      <c r="DG26" s="203"/>
      <c r="DH26" s="229">
        <v>7</v>
      </c>
      <c r="DI26" s="230">
        <v>5</v>
      </c>
      <c r="DJ26" s="230"/>
      <c r="DK26" s="27">
        <f t="shared" si="73"/>
        <v>5.8</v>
      </c>
      <c r="DL26" s="28">
        <f t="shared" si="74"/>
        <v>5.8</v>
      </c>
      <c r="DM26" s="30" t="str">
        <f t="shared" si="75"/>
        <v>5.8</v>
      </c>
      <c r="DN26" s="32" t="str">
        <f t="shared" si="76"/>
        <v>C</v>
      </c>
      <c r="DO26" s="30">
        <f t="shared" si="77"/>
        <v>2</v>
      </c>
      <c r="DP26" s="30" t="str">
        <f t="shared" si="78"/>
        <v>2.0</v>
      </c>
      <c r="DQ26" s="71"/>
      <c r="DR26" s="203"/>
      <c r="DS26" s="204">
        <f t="shared" si="79"/>
        <v>5.1999999999999993</v>
      </c>
      <c r="DT26" s="30" t="str">
        <f t="shared" si="80"/>
        <v>5.2</v>
      </c>
      <c r="DU26" s="32" t="str">
        <f t="shared" si="81"/>
        <v>D+</v>
      </c>
      <c r="DV26" s="30">
        <f t="shared" si="82"/>
        <v>1.5</v>
      </c>
      <c r="DW26" s="30" t="str">
        <f t="shared" si="83"/>
        <v>1.5</v>
      </c>
      <c r="DX26" s="71">
        <v>3</v>
      </c>
      <c r="DY26" s="203">
        <v>3</v>
      </c>
      <c r="DZ26" s="232">
        <v>6.4</v>
      </c>
      <c r="EA26" s="52">
        <v>3</v>
      </c>
      <c r="EB26" s="52"/>
      <c r="EC26" s="27">
        <f t="shared" si="84"/>
        <v>4.4000000000000004</v>
      </c>
      <c r="ED26" s="28">
        <f t="shared" si="85"/>
        <v>4.4000000000000004</v>
      </c>
      <c r="EE26" s="29" t="str">
        <f t="shared" si="86"/>
        <v>4.4</v>
      </c>
      <c r="EF26" s="32" t="str">
        <f t="shared" si="87"/>
        <v>D</v>
      </c>
      <c r="EG26" s="30">
        <f t="shared" si="88"/>
        <v>1</v>
      </c>
      <c r="EH26" s="29" t="str">
        <f t="shared" si="89"/>
        <v>1.0</v>
      </c>
      <c r="EI26" s="71">
        <v>3</v>
      </c>
      <c r="EJ26" s="203">
        <v>3</v>
      </c>
      <c r="EK26" s="232">
        <v>6.6</v>
      </c>
      <c r="EL26" s="52">
        <v>3</v>
      </c>
      <c r="EM26" s="52"/>
      <c r="EN26" s="27">
        <f t="shared" si="90"/>
        <v>4.4000000000000004</v>
      </c>
      <c r="EO26" s="28">
        <f t="shared" si="91"/>
        <v>4.4000000000000004</v>
      </c>
      <c r="EP26" s="29" t="str">
        <f t="shared" si="92"/>
        <v>4.4</v>
      </c>
      <c r="EQ26" s="32" t="str">
        <f t="shared" si="93"/>
        <v>D</v>
      </c>
      <c r="ER26" s="30">
        <f t="shared" si="94"/>
        <v>1</v>
      </c>
      <c r="ES26" s="29" t="str">
        <f t="shared" si="95"/>
        <v>1.0</v>
      </c>
      <c r="ET26" s="71">
        <v>3</v>
      </c>
      <c r="EU26" s="203">
        <v>3</v>
      </c>
      <c r="EV26" s="232">
        <v>5.6</v>
      </c>
      <c r="EW26" s="52">
        <v>7</v>
      </c>
      <c r="EX26" s="52"/>
      <c r="EY26" s="27">
        <f t="shared" si="96"/>
        <v>6.4</v>
      </c>
      <c r="EZ26" s="28">
        <f t="shared" si="97"/>
        <v>6.4</v>
      </c>
      <c r="FA26" s="29" t="str">
        <f t="shared" si="98"/>
        <v>6.4</v>
      </c>
      <c r="FB26" s="32" t="str">
        <f t="shared" si="99"/>
        <v>C</v>
      </c>
      <c r="FC26" s="30">
        <f t="shared" si="100"/>
        <v>2</v>
      </c>
      <c r="FD26" s="29" t="str">
        <f t="shared" si="101"/>
        <v>2.0</v>
      </c>
      <c r="FE26" s="71">
        <v>2</v>
      </c>
      <c r="FF26" s="203">
        <v>2</v>
      </c>
      <c r="FG26" s="232">
        <v>6.3</v>
      </c>
      <c r="FH26" s="52">
        <v>4</v>
      </c>
      <c r="FI26" s="52"/>
      <c r="FJ26" s="27">
        <f t="shared" si="102"/>
        <v>4.9000000000000004</v>
      </c>
      <c r="FK26" s="28">
        <f t="shared" si="103"/>
        <v>4.9000000000000004</v>
      </c>
      <c r="FL26" s="29" t="str">
        <f t="shared" si="104"/>
        <v>4.9</v>
      </c>
      <c r="FM26" s="32" t="str">
        <f t="shared" si="105"/>
        <v>D</v>
      </c>
      <c r="FN26" s="30">
        <f t="shared" si="106"/>
        <v>1</v>
      </c>
      <c r="FO26" s="29" t="str">
        <f t="shared" si="107"/>
        <v>1.0</v>
      </c>
      <c r="FP26" s="71">
        <v>3</v>
      </c>
      <c r="FQ26" s="203">
        <v>3</v>
      </c>
      <c r="FR26" s="232">
        <v>7.7</v>
      </c>
      <c r="FS26" s="52">
        <v>7</v>
      </c>
      <c r="FT26" s="52"/>
      <c r="FU26" s="27">
        <f t="shared" si="108"/>
        <v>7.3</v>
      </c>
      <c r="FV26" s="28">
        <f t="shared" si="109"/>
        <v>7.3</v>
      </c>
      <c r="FW26" s="29" t="str">
        <f t="shared" si="110"/>
        <v>7.3</v>
      </c>
      <c r="FX26" s="32" t="str">
        <f t="shared" si="111"/>
        <v>B</v>
      </c>
      <c r="FY26" s="30">
        <f t="shared" si="112"/>
        <v>3</v>
      </c>
      <c r="FZ26" s="29" t="str">
        <f t="shared" si="113"/>
        <v>3.0</v>
      </c>
      <c r="GA26" s="71">
        <v>2</v>
      </c>
      <c r="GB26" s="203">
        <v>2</v>
      </c>
      <c r="GC26" s="232">
        <v>7.3</v>
      </c>
      <c r="GD26" s="52">
        <v>3</v>
      </c>
      <c r="GE26" s="52"/>
      <c r="GF26" s="27">
        <f t="shared" si="114"/>
        <v>4.7</v>
      </c>
      <c r="GG26" s="28">
        <f t="shared" si="115"/>
        <v>4.7</v>
      </c>
      <c r="GH26" s="29" t="str">
        <f t="shared" si="116"/>
        <v>4.7</v>
      </c>
      <c r="GI26" s="32" t="str">
        <f t="shared" si="117"/>
        <v>D</v>
      </c>
      <c r="GJ26" s="30">
        <f t="shared" si="118"/>
        <v>1</v>
      </c>
      <c r="GK26" s="29" t="str">
        <f t="shared" si="119"/>
        <v>1.0</v>
      </c>
      <c r="GL26" s="71">
        <v>2</v>
      </c>
      <c r="GM26" s="203">
        <v>2</v>
      </c>
      <c r="GN26" s="232">
        <v>5</v>
      </c>
      <c r="GO26" s="52">
        <v>5</v>
      </c>
      <c r="GP26" s="52"/>
      <c r="GQ26" s="27">
        <f t="shared" si="120"/>
        <v>5</v>
      </c>
      <c r="GR26" s="28">
        <f t="shared" si="121"/>
        <v>5</v>
      </c>
      <c r="GS26" s="29" t="str">
        <f t="shared" si="122"/>
        <v>5.0</v>
      </c>
      <c r="GT26" s="32" t="str">
        <f t="shared" si="123"/>
        <v>D+</v>
      </c>
      <c r="GU26" s="30">
        <f t="shared" si="124"/>
        <v>1.5</v>
      </c>
      <c r="GV26" s="29" t="str">
        <f t="shared" si="125"/>
        <v>1.5</v>
      </c>
      <c r="GW26" s="71">
        <v>2</v>
      </c>
      <c r="GX26" s="203">
        <v>2</v>
      </c>
      <c r="GY26" s="85">
        <f t="shared" si="126"/>
        <v>20</v>
      </c>
      <c r="GZ26" s="86">
        <f t="shared" si="127"/>
        <v>5.1749999999999998</v>
      </c>
      <c r="HA26" s="124" t="str">
        <f t="shared" si="128"/>
        <v>5.18</v>
      </c>
      <c r="HB26" s="86">
        <f t="shared" si="129"/>
        <v>1.425</v>
      </c>
      <c r="HC26" s="124" t="str">
        <f t="shared" si="130"/>
        <v>1.43</v>
      </c>
      <c r="HD26" s="52" t="str">
        <f t="shared" si="131"/>
        <v>Lên lớp</v>
      </c>
      <c r="HE26" s="52">
        <f t="shared" si="132"/>
        <v>20</v>
      </c>
      <c r="HF26" s="86">
        <f t="shared" si="133"/>
        <v>5.1749999999999998</v>
      </c>
      <c r="HG26" s="127" t="str">
        <f t="shared" si="134"/>
        <v>5.18</v>
      </c>
      <c r="HH26" s="86">
        <f t="shared" si="135"/>
        <v>1.425</v>
      </c>
      <c r="HI26" s="127" t="str">
        <f t="shared" si="136"/>
        <v>1.43</v>
      </c>
      <c r="HJ26" s="227">
        <f t="shared" si="137"/>
        <v>37</v>
      </c>
      <c r="HK26" s="58">
        <f t="shared" si="138"/>
        <v>37</v>
      </c>
      <c r="HL26" s="228">
        <f t="shared" si="11"/>
        <v>5.7351351351351356</v>
      </c>
      <c r="HM26" s="127" t="str">
        <f t="shared" si="139"/>
        <v>5.74</v>
      </c>
      <c r="HN26" s="228">
        <f t="shared" si="12"/>
        <v>1.8378378378378379</v>
      </c>
      <c r="HO26" s="127" t="str">
        <f t="shared" si="140"/>
        <v>1.84</v>
      </c>
      <c r="HP26" s="52" t="str">
        <f t="shared" si="141"/>
        <v>Lên lớp</v>
      </c>
      <c r="HQ26" s="58" t="s">
        <v>986</v>
      </c>
      <c r="HR26" s="21">
        <v>7.6</v>
      </c>
      <c r="HS26" s="24">
        <v>3</v>
      </c>
      <c r="HT26" s="25"/>
      <c r="HU26" s="27">
        <f t="shared" si="178"/>
        <v>4.8</v>
      </c>
      <c r="HV26" s="282">
        <f t="shared" si="179"/>
        <v>4.8</v>
      </c>
      <c r="HW26" s="26" t="str">
        <f t="shared" si="210"/>
        <v>4.8</v>
      </c>
      <c r="HX26" s="283" t="str">
        <f t="shared" si="180"/>
        <v>D</v>
      </c>
      <c r="HY26" s="281">
        <f t="shared" si="181"/>
        <v>1</v>
      </c>
      <c r="HZ26" s="44" t="str">
        <f t="shared" si="182"/>
        <v>1.0</v>
      </c>
      <c r="IA26" s="64">
        <v>3</v>
      </c>
      <c r="IB26" s="68">
        <v>3</v>
      </c>
      <c r="IC26" s="21">
        <v>9</v>
      </c>
      <c r="ID26" s="24">
        <v>7</v>
      </c>
      <c r="IE26" s="25"/>
      <c r="IF26" s="27">
        <f t="shared" si="183"/>
        <v>7.8</v>
      </c>
      <c r="IG26" s="282">
        <f t="shared" si="184"/>
        <v>7.8</v>
      </c>
      <c r="IH26" s="28" t="str">
        <f t="shared" si="211"/>
        <v>7.8</v>
      </c>
      <c r="II26" s="283" t="str">
        <f t="shared" si="185"/>
        <v>B</v>
      </c>
      <c r="IJ26" s="281">
        <f t="shared" si="186"/>
        <v>3</v>
      </c>
      <c r="IK26" s="44" t="str">
        <f t="shared" si="187"/>
        <v>3.0</v>
      </c>
      <c r="IL26" s="64">
        <v>1</v>
      </c>
      <c r="IM26" s="68">
        <v>1</v>
      </c>
      <c r="IN26" s="21">
        <v>7.3</v>
      </c>
      <c r="IO26" s="24">
        <v>6</v>
      </c>
      <c r="IP26" s="25"/>
      <c r="IQ26" s="27">
        <f t="shared" si="188"/>
        <v>6.5</v>
      </c>
      <c r="IR26" s="28">
        <f t="shared" si="189"/>
        <v>6.5</v>
      </c>
      <c r="IS26" s="26" t="str">
        <f t="shared" si="190"/>
        <v>6.5</v>
      </c>
      <c r="IT26" s="32" t="str">
        <f t="shared" si="191"/>
        <v>C+</v>
      </c>
      <c r="IU26" s="30">
        <f t="shared" si="192"/>
        <v>2.5</v>
      </c>
      <c r="IV26" s="37" t="str">
        <f t="shared" si="193"/>
        <v>2.5</v>
      </c>
      <c r="IW26" s="64">
        <v>2</v>
      </c>
      <c r="IX26" s="68">
        <v>2</v>
      </c>
      <c r="IY26" s="21">
        <v>8.1999999999999993</v>
      </c>
      <c r="IZ26" s="24">
        <v>8</v>
      </c>
      <c r="JA26" s="25"/>
      <c r="JB26" s="19">
        <f t="shared" si="142"/>
        <v>8.1</v>
      </c>
      <c r="JC26" s="26">
        <f t="shared" si="143"/>
        <v>8.1</v>
      </c>
      <c r="JD26" s="26" t="str">
        <f t="shared" si="144"/>
        <v>8.1</v>
      </c>
      <c r="JE26" s="32" t="str">
        <f t="shared" si="145"/>
        <v>B+</v>
      </c>
      <c r="JF26" s="30">
        <f t="shared" si="146"/>
        <v>3.5</v>
      </c>
      <c r="JG26" s="37" t="str">
        <f t="shared" si="147"/>
        <v>3.5</v>
      </c>
      <c r="JH26" s="64">
        <v>2</v>
      </c>
      <c r="JI26" s="68">
        <v>2</v>
      </c>
      <c r="JJ26" s="98">
        <v>5.2</v>
      </c>
      <c r="JK26" s="99">
        <v>6</v>
      </c>
      <c r="JL26" s="187"/>
      <c r="JM26" s="19">
        <f t="shared" si="148"/>
        <v>5.7</v>
      </c>
      <c r="JN26" s="26">
        <f t="shared" si="149"/>
        <v>5.7</v>
      </c>
      <c r="JO26" s="26" t="str">
        <f t="shared" si="150"/>
        <v>5.7</v>
      </c>
      <c r="JP26" s="32" t="str">
        <f t="shared" si="151"/>
        <v>C</v>
      </c>
      <c r="JQ26" s="30">
        <f t="shared" si="152"/>
        <v>2</v>
      </c>
      <c r="JR26" s="37" t="str">
        <f t="shared" si="153"/>
        <v>2.0</v>
      </c>
      <c r="JS26" s="64">
        <v>1</v>
      </c>
      <c r="JT26" s="68">
        <v>1</v>
      </c>
      <c r="JU26" s="98">
        <v>8</v>
      </c>
      <c r="JV26" s="99">
        <v>9</v>
      </c>
      <c r="JW26" s="187"/>
      <c r="JX26" s="19">
        <f t="shared" si="13"/>
        <v>8.6</v>
      </c>
      <c r="JY26" s="26">
        <f t="shared" si="14"/>
        <v>8.6</v>
      </c>
      <c r="JZ26" s="26" t="str">
        <f t="shared" si="154"/>
        <v>8.6</v>
      </c>
      <c r="KA26" s="32" t="str">
        <f t="shared" si="15"/>
        <v>A</v>
      </c>
      <c r="KB26" s="30">
        <f t="shared" si="16"/>
        <v>4</v>
      </c>
      <c r="KC26" s="37" t="str">
        <f t="shared" si="17"/>
        <v>4.0</v>
      </c>
      <c r="KD26" s="64">
        <v>2</v>
      </c>
      <c r="KE26" s="68">
        <v>2</v>
      </c>
      <c r="KF26" s="21">
        <v>6.8</v>
      </c>
      <c r="KG26" s="24">
        <v>6</v>
      </c>
      <c r="KH26" s="25"/>
      <c r="KI26" s="27">
        <f t="shared" si="18"/>
        <v>6.3</v>
      </c>
      <c r="KJ26" s="28">
        <f t="shared" si="19"/>
        <v>6.3</v>
      </c>
      <c r="KK26" s="26" t="str">
        <f t="shared" si="155"/>
        <v>6.3</v>
      </c>
      <c r="KL26" s="32" t="str">
        <f t="shared" si="20"/>
        <v>C</v>
      </c>
      <c r="KM26" s="30">
        <f t="shared" si="21"/>
        <v>2</v>
      </c>
      <c r="KN26" s="37" t="str">
        <f t="shared" si="22"/>
        <v>2.0</v>
      </c>
      <c r="KO26" s="64">
        <v>2</v>
      </c>
      <c r="KP26" s="68">
        <v>2</v>
      </c>
      <c r="KQ26" s="98">
        <v>7</v>
      </c>
      <c r="KR26" s="99">
        <v>5</v>
      </c>
      <c r="KS26" s="187"/>
      <c r="KT26" s="19">
        <f t="shared" si="23"/>
        <v>5.8</v>
      </c>
      <c r="KU26" s="26">
        <f t="shared" si="24"/>
        <v>5.8</v>
      </c>
      <c r="KV26" s="26" t="str">
        <f t="shared" si="156"/>
        <v>5.8</v>
      </c>
      <c r="KW26" s="32" t="str">
        <f t="shared" si="212"/>
        <v>C</v>
      </c>
      <c r="KX26" s="30">
        <f t="shared" si="25"/>
        <v>2</v>
      </c>
      <c r="KY26" s="37" t="str">
        <f t="shared" si="26"/>
        <v>2.0</v>
      </c>
      <c r="KZ26" s="64">
        <v>2</v>
      </c>
      <c r="LA26" s="68">
        <v>2</v>
      </c>
      <c r="LB26" s="21">
        <v>6.9</v>
      </c>
      <c r="LC26" s="24">
        <v>7</v>
      </c>
      <c r="LD26" s="25"/>
      <c r="LE26" s="27">
        <f t="shared" si="194"/>
        <v>7</v>
      </c>
      <c r="LF26" s="28">
        <f t="shared" si="157"/>
        <v>7</v>
      </c>
      <c r="LG26" s="28" t="str">
        <f t="shared" si="213"/>
        <v>7.0</v>
      </c>
      <c r="LH26" s="32" t="str">
        <f t="shared" si="158"/>
        <v>B</v>
      </c>
      <c r="LI26" s="30">
        <f t="shared" si="159"/>
        <v>3</v>
      </c>
      <c r="LJ26" s="37" t="str">
        <f t="shared" si="160"/>
        <v>3.0</v>
      </c>
      <c r="LK26" s="62">
        <v>3</v>
      </c>
      <c r="LL26" s="279">
        <v>3</v>
      </c>
      <c r="LM26" s="85">
        <f t="shared" si="161"/>
        <v>18</v>
      </c>
      <c r="LN26" s="86">
        <f t="shared" si="162"/>
        <v>5.8388888888888886</v>
      </c>
      <c r="LO26" s="124" t="str">
        <f t="shared" si="163"/>
        <v>5.84</v>
      </c>
      <c r="LP26" s="86">
        <f t="shared" si="164"/>
        <v>2.3333333333333335</v>
      </c>
      <c r="LQ26" s="124" t="str">
        <f t="shared" si="165"/>
        <v>2.33</v>
      </c>
      <c r="LR26" s="330" t="str">
        <f t="shared" si="166"/>
        <v>Lên lớp</v>
      </c>
      <c r="LS26" s="331">
        <f t="shared" si="167"/>
        <v>18</v>
      </c>
      <c r="LT26" s="332">
        <f t="shared" si="168"/>
        <v>6.6388888888888893</v>
      </c>
      <c r="LU26" s="332">
        <f t="shared" si="169"/>
        <v>2.5</v>
      </c>
      <c r="LV26" s="334">
        <f t="shared" si="170"/>
        <v>55</v>
      </c>
      <c r="LW26" s="335">
        <f t="shared" si="171"/>
        <v>55</v>
      </c>
      <c r="LX26" s="336">
        <f t="shared" si="172"/>
        <v>6.0309090909090921</v>
      </c>
      <c r="LY26" s="337">
        <f t="shared" si="173"/>
        <v>2.0545454545454547</v>
      </c>
      <c r="LZ26" s="336" t="str">
        <f t="shared" si="174"/>
        <v>2.05</v>
      </c>
      <c r="MA26" s="330" t="str">
        <f t="shared" si="175"/>
        <v>Lên lớp</v>
      </c>
    </row>
    <row r="27" spans="1:339" s="233" customFormat="1" ht="18">
      <c r="A27" s="10">
        <v>26</v>
      </c>
      <c r="B27" s="76" t="s">
        <v>222</v>
      </c>
      <c r="C27" s="77" t="s">
        <v>283</v>
      </c>
      <c r="D27" s="78" t="s">
        <v>284</v>
      </c>
      <c r="E27" s="79" t="s">
        <v>285</v>
      </c>
      <c r="F27" s="50"/>
      <c r="G27" s="50" t="s">
        <v>577</v>
      </c>
      <c r="H27" s="50" t="s">
        <v>17</v>
      </c>
      <c r="I27" s="82" t="s">
        <v>530</v>
      </c>
      <c r="J27" s="82" t="s">
        <v>777</v>
      </c>
      <c r="K27" s="12">
        <v>5</v>
      </c>
      <c r="L27" s="28" t="str">
        <f t="shared" si="27"/>
        <v>5.0</v>
      </c>
      <c r="M27" s="32" t="str">
        <f t="shared" si="195"/>
        <v>D+</v>
      </c>
      <c r="N27" s="39">
        <f t="shared" si="196"/>
        <v>1.5</v>
      </c>
      <c r="O27" s="37" t="str">
        <f t="shared" si="30"/>
        <v>1.5</v>
      </c>
      <c r="P27" s="11">
        <v>2</v>
      </c>
      <c r="Q27" s="16">
        <v>6</v>
      </c>
      <c r="R27" s="28" t="str">
        <f t="shared" si="31"/>
        <v>6.0</v>
      </c>
      <c r="S27" s="32" t="str">
        <f t="shared" si="197"/>
        <v>C</v>
      </c>
      <c r="T27" s="39">
        <f t="shared" si="198"/>
        <v>2</v>
      </c>
      <c r="U27" s="37" t="str">
        <f t="shared" si="34"/>
        <v>2.0</v>
      </c>
      <c r="V27" s="11">
        <v>3</v>
      </c>
      <c r="W27" s="21">
        <v>7.5</v>
      </c>
      <c r="X27" s="24">
        <v>5</v>
      </c>
      <c r="Y27" s="25"/>
      <c r="Z27" s="27">
        <f t="shared" si="0"/>
        <v>6</v>
      </c>
      <c r="AA27" s="28">
        <f t="shared" si="1"/>
        <v>6</v>
      </c>
      <c r="AB27" s="28" t="str">
        <f t="shared" si="35"/>
        <v>6.0</v>
      </c>
      <c r="AC27" s="32" t="str">
        <f t="shared" si="2"/>
        <v>C</v>
      </c>
      <c r="AD27" s="30">
        <f t="shared" si="3"/>
        <v>2</v>
      </c>
      <c r="AE27" s="37" t="str">
        <f t="shared" si="36"/>
        <v>2.0</v>
      </c>
      <c r="AF27" s="64">
        <v>4</v>
      </c>
      <c r="AG27" s="68">
        <v>4</v>
      </c>
      <c r="AH27" s="21">
        <v>7.3</v>
      </c>
      <c r="AI27" s="24">
        <v>7</v>
      </c>
      <c r="AJ27" s="25"/>
      <c r="AK27" s="27">
        <f t="shared" si="37"/>
        <v>7.1</v>
      </c>
      <c r="AL27" s="28">
        <f t="shared" si="38"/>
        <v>7.1</v>
      </c>
      <c r="AM27" s="28" t="str">
        <f t="shared" si="39"/>
        <v>7.1</v>
      </c>
      <c r="AN27" s="32" t="str">
        <f t="shared" si="199"/>
        <v>B</v>
      </c>
      <c r="AO27" s="30">
        <f t="shared" si="200"/>
        <v>3</v>
      </c>
      <c r="AP27" s="37" t="str">
        <f t="shared" si="42"/>
        <v>3.0</v>
      </c>
      <c r="AQ27" s="71">
        <v>2</v>
      </c>
      <c r="AR27" s="73">
        <v>2</v>
      </c>
      <c r="AS27" s="21">
        <v>5</v>
      </c>
      <c r="AT27" s="24">
        <v>3</v>
      </c>
      <c r="AU27" s="25">
        <v>4</v>
      </c>
      <c r="AV27" s="27">
        <f t="shared" si="43"/>
        <v>3.8</v>
      </c>
      <c r="AW27" s="28">
        <f t="shared" si="44"/>
        <v>4.4000000000000004</v>
      </c>
      <c r="AX27" s="28" t="str">
        <f t="shared" si="45"/>
        <v>4.4</v>
      </c>
      <c r="AY27" s="32" t="str">
        <f t="shared" si="46"/>
        <v>D</v>
      </c>
      <c r="AZ27" s="30">
        <f t="shared" si="201"/>
        <v>1</v>
      </c>
      <c r="BA27" s="37" t="str">
        <f t="shared" si="48"/>
        <v>1.0</v>
      </c>
      <c r="BB27" s="64">
        <v>3</v>
      </c>
      <c r="BC27" s="68">
        <v>3</v>
      </c>
      <c r="BD27" s="21">
        <v>5.2</v>
      </c>
      <c r="BE27" s="24">
        <v>5</v>
      </c>
      <c r="BF27" s="25"/>
      <c r="BG27" s="27">
        <f t="shared" si="202"/>
        <v>5.0999999999999996</v>
      </c>
      <c r="BH27" s="28">
        <f t="shared" si="203"/>
        <v>5.0999999999999996</v>
      </c>
      <c r="BI27" s="28" t="str">
        <f t="shared" si="49"/>
        <v>5.1</v>
      </c>
      <c r="BJ27" s="32" t="str">
        <f t="shared" si="204"/>
        <v>D+</v>
      </c>
      <c r="BK27" s="30">
        <f t="shared" si="205"/>
        <v>1.5</v>
      </c>
      <c r="BL27" s="37" t="str">
        <f t="shared" si="52"/>
        <v>1.5</v>
      </c>
      <c r="BM27" s="64">
        <v>3</v>
      </c>
      <c r="BN27" s="68">
        <v>3</v>
      </c>
      <c r="BO27" s="21">
        <v>5</v>
      </c>
      <c r="BP27" s="24">
        <v>5</v>
      </c>
      <c r="BQ27" s="25"/>
      <c r="BR27" s="27">
        <f t="shared" si="4"/>
        <v>5</v>
      </c>
      <c r="BS27" s="28">
        <f t="shared" si="5"/>
        <v>5</v>
      </c>
      <c r="BT27" s="28" t="str">
        <f t="shared" si="53"/>
        <v>5.0</v>
      </c>
      <c r="BU27" s="32" t="str">
        <f t="shared" si="6"/>
        <v>D+</v>
      </c>
      <c r="BV27" s="66">
        <f t="shared" si="7"/>
        <v>1.5</v>
      </c>
      <c r="BW27" s="37" t="str">
        <f t="shared" si="54"/>
        <v>1.5</v>
      </c>
      <c r="BX27" s="64">
        <v>2</v>
      </c>
      <c r="BY27" s="75">
        <v>2</v>
      </c>
      <c r="BZ27" s="21">
        <v>6.3</v>
      </c>
      <c r="CA27" s="24">
        <v>5</v>
      </c>
      <c r="CB27" s="25"/>
      <c r="CC27" s="27">
        <f t="shared" si="206"/>
        <v>5.5</v>
      </c>
      <c r="CD27" s="28">
        <f t="shared" si="207"/>
        <v>5.5</v>
      </c>
      <c r="CE27" s="28" t="str">
        <f t="shared" si="55"/>
        <v>5.5</v>
      </c>
      <c r="CF27" s="32" t="str">
        <f t="shared" si="208"/>
        <v>C</v>
      </c>
      <c r="CG27" s="30">
        <f t="shared" si="209"/>
        <v>2</v>
      </c>
      <c r="CH27" s="37" t="str">
        <f t="shared" si="58"/>
        <v>2.0</v>
      </c>
      <c r="CI27" s="64">
        <v>3</v>
      </c>
      <c r="CJ27" s="68">
        <v>3</v>
      </c>
      <c r="CK27" s="85">
        <f t="shared" si="8"/>
        <v>17</v>
      </c>
      <c r="CL27" s="86">
        <f t="shared" si="59"/>
        <v>5.4823529411764707</v>
      </c>
      <c r="CM27" s="87" t="str">
        <f t="shared" si="60"/>
        <v>5.48</v>
      </c>
      <c r="CN27" s="86">
        <f t="shared" si="9"/>
        <v>1.7941176470588236</v>
      </c>
      <c r="CO27" s="87" t="str">
        <f t="shared" si="61"/>
        <v>1.79</v>
      </c>
      <c r="CP27" s="52" t="str">
        <f t="shared" si="62"/>
        <v>Lên lớp</v>
      </c>
      <c r="CQ27" s="52">
        <f t="shared" si="176"/>
        <v>17</v>
      </c>
      <c r="CR27" s="86">
        <f t="shared" si="63"/>
        <v>5.4823529411764707</v>
      </c>
      <c r="CS27" s="127" t="str">
        <f t="shared" si="64"/>
        <v>5.48</v>
      </c>
      <c r="CT27" s="86">
        <f t="shared" si="177"/>
        <v>1.7941176470588236</v>
      </c>
      <c r="CU27" s="127" t="str">
        <f t="shared" si="65"/>
        <v>1.79</v>
      </c>
      <c r="CV27" s="52" t="str">
        <f t="shared" si="66"/>
        <v>Lên lớp</v>
      </c>
      <c r="CW27" s="232">
        <v>7</v>
      </c>
      <c r="CX27" s="52">
        <v>4</v>
      </c>
      <c r="CY27" s="52"/>
      <c r="CZ27" s="27">
        <f t="shared" si="67"/>
        <v>5.2</v>
      </c>
      <c r="DA27" s="28">
        <f t="shared" si="68"/>
        <v>5.2</v>
      </c>
      <c r="DB27" s="29" t="str">
        <f t="shared" si="69"/>
        <v>5.2</v>
      </c>
      <c r="DC27" s="32" t="str">
        <f t="shared" si="70"/>
        <v>D+</v>
      </c>
      <c r="DD27" s="30">
        <f t="shared" si="71"/>
        <v>1.5</v>
      </c>
      <c r="DE27" s="29" t="str">
        <f t="shared" si="72"/>
        <v>1.5</v>
      </c>
      <c r="DF27" s="71"/>
      <c r="DG27" s="203"/>
      <c r="DH27" s="229">
        <v>6.8</v>
      </c>
      <c r="DI27" s="230">
        <v>2</v>
      </c>
      <c r="DJ27" s="230">
        <v>4</v>
      </c>
      <c r="DK27" s="27">
        <f t="shared" si="73"/>
        <v>3.9</v>
      </c>
      <c r="DL27" s="28">
        <f t="shared" si="74"/>
        <v>5.0999999999999996</v>
      </c>
      <c r="DM27" s="30" t="str">
        <f t="shared" si="75"/>
        <v>5.1</v>
      </c>
      <c r="DN27" s="32" t="str">
        <f t="shared" si="76"/>
        <v>D+</v>
      </c>
      <c r="DO27" s="30">
        <f t="shared" si="77"/>
        <v>1.5</v>
      </c>
      <c r="DP27" s="30" t="str">
        <f t="shared" si="78"/>
        <v>1.5</v>
      </c>
      <c r="DQ27" s="71"/>
      <c r="DR27" s="203"/>
      <c r="DS27" s="204">
        <f t="shared" si="79"/>
        <v>5.15</v>
      </c>
      <c r="DT27" s="30" t="str">
        <f t="shared" si="80"/>
        <v>5.2</v>
      </c>
      <c r="DU27" s="32" t="str">
        <f t="shared" si="81"/>
        <v>D+</v>
      </c>
      <c r="DV27" s="30">
        <f t="shared" si="82"/>
        <v>1.5</v>
      </c>
      <c r="DW27" s="30" t="str">
        <f t="shared" si="83"/>
        <v>1.5</v>
      </c>
      <c r="DX27" s="71">
        <v>3</v>
      </c>
      <c r="DY27" s="203">
        <v>3</v>
      </c>
      <c r="DZ27" s="232">
        <v>6.1</v>
      </c>
      <c r="EA27" s="52">
        <v>5</v>
      </c>
      <c r="EB27" s="52"/>
      <c r="EC27" s="27">
        <f t="shared" si="84"/>
        <v>5.4</v>
      </c>
      <c r="ED27" s="28">
        <f t="shared" si="85"/>
        <v>5.4</v>
      </c>
      <c r="EE27" s="29" t="str">
        <f t="shared" si="86"/>
        <v>5.4</v>
      </c>
      <c r="EF27" s="32" t="str">
        <f t="shared" si="87"/>
        <v>D+</v>
      </c>
      <c r="EG27" s="30">
        <f t="shared" si="88"/>
        <v>1.5</v>
      </c>
      <c r="EH27" s="29" t="str">
        <f t="shared" si="89"/>
        <v>1.5</v>
      </c>
      <c r="EI27" s="71">
        <v>3</v>
      </c>
      <c r="EJ27" s="203">
        <v>3</v>
      </c>
      <c r="EK27" s="232">
        <v>5.6</v>
      </c>
      <c r="EL27" s="52">
        <v>1</v>
      </c>
      <c r="EM27" s="52">
        <v>4</v>
      </c>
      <c r="EN27" s="27">
        <f t="shared" si="90"/>
        <v>2.8</v>
      </c>
      <c r="EO27" s="28">
        <f t="shared" si="91"/>
        <v>4.5999999999999996</v>
      </c>
      <c r="EP27" s="29" t="str">
        <f t="shared" si="92"/>
        <v>4.6</v>
      </c>
      <c r="EQ27" s="32" t="str">
        <f t="shared" si="93"/>
        <v>D</v>
      </c>
      <c r="ER27" s="30">
        <f t="shared" si="94"/>
        <v>1</v>
      </c>
      <c r="ES27" s="29" t="str">
        <f t="shared" si="95"/>
        <v>1.0</v>
      </c>
      <c r="ET27" s="71">
        <v>3</v>
      </c>
      <c r="EU27" s="203">
        <v>3</v>
      </c>
      <c r="EV27" s="232">
        <v>5.6</v>
      </c>
      <c r="EW27" s="52">
        <v>6</v>
      </c>
      <c r="EX27" s="52"/>
      <c r="EY27" s="27">
        <f t="shared" si="96"/>
        <v>5.8</v>
      </c>
      <c r="EZ27" s="28">
        <f t="shared" si="97"/>
        <v>5.8</v>
      </c>
      <c r="FA27" s="29" t="str">
        <f t="shared" si="98"/>
        <v>5.8</v>
      </c>
      <c r="FB27" s="32" t="str">
        <f t="shared" si="99"/>
        <v>C</v>
      </c>
      <c r="FC27" s="30">
        <f t="shared" si="100"/>
        <v>2</v>
      </c>
      <c r="FD27" s="29" t="str">
        <f t="shared" si="101"/>
        <v>2.0</v>
      </c>
      <c r="FE27" s="71">
        <v>2</v>
      </c>
      <c r="FF27" s="203">
        <v>2</v>
      </c>
      <c r="FG27" s="234">
        <v>5.6</v>
      </c>
      <c r="FH27" s="230">
        <v>1</v>
      </c>
      <c r="FI27" s="230">
        <v>6</v>
      </c>
      <c r="FJ27" s="27">
        <f t="shared" si="102"/>
        <v>2.8</v>
      </c>
      <c r="FK27" s="28">
        <f t="shared" si="103"/>
        <v>5.8</v>
      </c>
      <c r="FL27" s="29" t="str">
        <f t="shared" si="104"/>
        <v>5.8</v>
      </c>
      <c r="FM27" s="32" t="str">
        <f t="shared" si="105"/>
        <v>C</v>
      </c>
      <c r="FN27" s="30">
        <f t="shared" si="106"/>
        <v>2</v>
      </c>
      <c r="FO27" s="29" t="str">
        <f t="shared" si="107"/>
        <v>2.0</v>
      </c>
      <c r="FP27" s="71">
        <v>3</v>
      </c>
      <c r="FQ27" s="203">
        <v>3</v>
      </c>
      <c r="FR27" s="232">
        <v>7.7</v>
      </c>
      <c r="FS27" s="52">
        <v>8</v>
      </c>
      <c r="FT27" s="52"/>
      <c r="FU27" s="27">
        <f t="shared" si="108"/>
        <v>7.9</v>
      </c>
      <c r="FV27" s="28">
        <f t="shared" si="109"/>
        <v>7.9</v>
      </c>
      <c r="FW27" s="29" t="str">
        <f t="shared" si="110"/>
        <v>7.9</v>
      </c>
      <c r="FX27" s="32" t="str">
        <f t="shared" si="111"/>
        <v>B</v>
      </c>
      <c r="FY27" s="30">
        <f t="shared" si="112"/>
        <v>3</v>
      </c>
      <c r="FZ27" s="29" t="str">
        <f t="shared" si="113"/>
        <v>3.0</v>
      </c>
      <c r="GA27" s="71">
        <v>2</v>
      </c>
      <c r="GB27" s="203">
        <v>2</v>
      </c>
      <c r="GC27" s="232">
        <v>7.3</v>
      </c>
      <c r="GD27" s="52">
        <v>3</v>
      </c>
      <c r="GE27" s="52"/>
      <c r="GF27" s="27">
        <f t="shared" si="114"/>
        <v>4.7</v>
      </c>
      <c r="GG27" s="28">
        <f t="shared" si="115"/>
        <v>4.7</v>
      </c>
      <c r="GH27" s="29" t="str">
        <f t="shared" si="116"/>
        <v>4.7</v>
      </c>
      <c r="GI27" s="32" t="str">
        <f t="shared" si="117"/>
        <v>D</v>
      </c>
      <c r="GJ27" s="30">
        <f t="shared" si="118"/>
        <v>1</v>
      </c>
      <c r="GK27" s="29" t="str">
        <f t="shared" si="119"/>
        <v>1.0</v>
      </c>
      <c r="GL27" s="71">
        <v>2</v>
      </c>
      <c r="GM27" s="203">
        <v>2</v>
      </c>
      <c r="GN27" s="232">
        <v>5</v>
      </c>
      <c r="GO27" s="52">
        <v>4</v>
      </c>
      <c r="GP27" s="52"/>
      <c r="GQ27" s="27">
        <f t="shared" si="120"/>
        <v>4.4000000000000004</v>
      </c>
      <c r="GR27" s="28">
        <f t="shared" si="121"/>
        <v>4.4000000000000004</v>
      </c>
      <c r="GS27" s="29" t="str">
        <f t="shared" si="122"/>
        <v>4.4</v>
      </c>
      <c r="GT27" s="32" t="str">
        <f t="shared" si="123"/>
        <v>D</v>
      </c>
      <c r="GU27" s="30">
        <f t="shared" si="124"/>
        <v>1</v>
      </c>
      <c r="GV27" s="29" t="str">
        <f t="shared" si="125"/>
        <v>1.0</v>
      </c>
      <c r="GW27" s="71">
        <v>2</v>
      </c>
      <c r="GX27" s="203">
        <v>2</v>
      </c>
      <c r="GY27" s="85">
        <f t="shared" si="126"/>
        <v>20</v>
      </c>
      <c r="GZ27" s="86">
        <f t="shared" si="127"/>
        <v>5.4225000000000003</v>
      </c>
      <c r="HA27" s="124" t="str">
        <f t="shared" si="128"/>
        <v>5.42</v>
      </c>
      <c r="HB27" s="86">
        <f t="shared" si="129"/>
        <v>1.6</v>
      </c>
      <c r="HC27" s="124" t="str">
        <f t="shared" si="130"/>
        <v>1.60</v>
      </c>
      <c r="HD27" s="52" t="str">
        <f t="shared" si="131"/>
        <v>Lên lớp</v>
      </c>
      <c r="HE27" s="52">
        <f t="shared" si="132"/>
        <v>20</v>
      </c>
      <c r="HF27" s="86">
        <f t="shared" si="133"/>
        <v>5.4225000000000003</v>
      </c>
      <c r="HG27" s="127" t="str">
        <f t="shared" si="134"/>
        <v>5.42</v>
      </c>
      <c r="HH27" s="86">
        <f t="shared" si="135"/>
        <v>1.6</v>
      </c>
      <c r="HI27" s="127" t="str">
        <f t="shared" si="136"/>
        <v>1.60</v>
      </c>
      <c r="HJ27" s="227">
        <f t="shared" si="137"/>
        <v>37</v>
      </c>
      <c r="HK27" s="58">
        <f t="shared" si="138"/>
        <v>37</v>
      </c>
      <c r="HL27" s="228">
        <f t="shared" si="11"/>
        <v>5.45</v>
      </c>
      <c r="HM27" s="127" t="str">
        <f t="shared" si="139"/>
        <v>5.45</v>
      </c>
      <c r="HN27" s="228">
        <f t="shared" si="12"/>
        <v>1.6891891891891893</v>
      </c>
      <c r="HO27" s="127" t="str">
        <f t="shared" si="140"/>
        <v>1.69</v>
      </c>
      <c r="HP27" s="52" t="str">
        <f t="shared" si="141"/>
        <v>Lên lớp</v>
      </c>
      <c r="HQ27" s="58" t="s">
        <v>986</v>
      </c>
      <c r="HR27" s="21">
        <v>7.7</v>
      </c>
      <c r="HS27" s="24">
        <v>6</v>
      </c>
      <c r="HT27" s="25"/>
      <c r="HU27" s="27">
        <f t="shared" si="178"/>
        <v>6.7</v>
      </c>
      <c r="HV27" s="282">
        <f t="shared" si="179"/>
        <v>6.7</v>
      </c>
      <c r="HW27" s="26" t="str">
        <f t="shared" si="210"/>
        <v>6.7</v>
      </c>
      <c r="HX27" s="283" t="str">
        <f t="shared" si="180"/>
        <v>C+</v>
      </c>
      <c r="HY27" s="281">
        <f t="shared" si="181"/>
        <v>2.5</v>
      </c>
      <c r="HZ27" s="44" t="str">
        <f t="shared" si="182"/>
        <v>2.5</v>
      </c>
      <c r="IA27" s="64">
        <v>3</v>
      </c>
      <c r="IB27" s="68">
        <v>3</v>
      </c>
      <c r="IC27" s="21">
        <v>8.6999999999999993</v>
      </c>
      <c r="ID27" s="24">
        <v>6</v>
      </c>
      <c r="IE27" s="25"/>
      <c r="IF27" s="27">
        <f t="shared" si="183"/>
        <v>7.1</v>
      </c>
      <c r="IG27" s="282">
        <f t="shared" si="184"/>
        <v>7.1</v>
      </c>
      <c r="IH27" s="26" t="str">
        <f t="shared" si="211"/>
        <v>7.1</v>
      </c>
      <c r="II27" s="283" t="str">
        <f t="shared" si="185"/>
        <v>B</v>
      </c>
      <c r="IJ27" s="281">
        <f t="shared" si="186"/>
        <v>3</v>
      </c>
      <c r="IK27" s="44" t="str">
        <f t="shared" si="187"/>
        <v>3.0</v>
      </c>
      <c r="IL27" s="64">
        <v>1</v>
      </c>
      <c r="IM27" s="68">
        <v>1</v>
      </c>
      <c r="IN27" s="21">
        <v>5.3</v>
      </c>
      <c r="IO27" s="24">
        <v>5</v>
      </c>
      <c r="IP27" s="25"/>
      <c r="IQ27" s="27">
        <f t="shared" si="188"/>
        <v>5.0999999999999996</v>
      </c>
      <c r="IR27" s="28">
        <f t="shared" si="189"/>
        <v>5.0999999999999996</v>
      </c>
      <c r="IS27" s="26" t="str">
        <f t="shared" si="190"/>
        <v>5.1</v>
      </c>
      <c r="IT27" s="32" t="str">
        <f t="shared" si="191"/>
        <v>D+</v>
      </c>
      <c r="IU27" s="30">
        <f t="shared" si="192"/>
        <v>1.5</v>
      </c>
      <c r="IV27" s="37" t="str">
        <f t="shared" si="193"/>
        <v>1.5</v>
      </c>
      <c r="IW27" s="64">
        <v>2</v>
      </c>
      <c r="IX27" s="68">
        <v>2</v>
      </c>
      <c r="IY27" s="21">
        <v>5.8</v>
      </c>
      <c r="IZ27" s="24">
        <v>7</v>
      </c>
      <c r="JA27" s="25"/>
      <c r="JB27" s="19">
        <f t="shared" si="142"/>
        <v>6.5</v>
      </c>
      <c r="JC27" s="26">
        <f t="shared" si="143"/>
        <v>6.5</v>
      </c>
      <c r="JD27" s="26" t="str">
        <f t="shared" si="144"/>
        <v>6.5</v>
      </c>
      <c r="JE27" s="32" t="str">
        <f t="shared" si="145"/>
        <v>C+</v>
      </c>
      <c r="JF27" s="30">
        <f t="shared" si="146"/>
        <v>2.5</v>
      </c>
      <c r="JG27" s="37" t="str">
        <f t="shared" si="147"/>
        <v>2.5</v>
      </c>
      <c r="JH27" s="64">
        <v>2</v>
      </c>
      <c r="JI27" s="68">
        <v>2</v>
      </c>
      <c r="JJ27" s="98">
        <v>5</v>
      </c>
      <c r="JK27" s="99">
        <v>4</v>
      </c>
      <c r="JL27" s="187"/>
      <c r="JM27" s="19">
        <f t="shared" si="148"/>
        <v>4.4000000000000004</v>
      </c>
      <c r="JN27" s="26">
        <f t="shared" si="149"/>
        <v>4.4000000000000004</v>
      </c>
      <c r="JO27" s="26" t="str">
        <f t="shared" si="150"/>
        <v>4.4</v>
      </c>
      <c r="JP27" s="32" t="str">
        <f t="shared" si="151"/>
        <v>D</v>
      </c>
      <c r="JQ27" s="30">
        <f t="shared" si="152"/>
        <v>1</v>
      </c>
      <c r="JR27" s="37" t="str">
        <f t="shared" si="153"/>
        <v>1.0</v>
      </c>
      <c r="JS27" s="64">
        <v>1</v>
      </c>
      <c r="JT27" s="68">
        <v>1</v>
      </c>
      <c r="JU27" s="98">
        <v>5.7</v>
      </c>
      <c r="JV27" s="99">
        <v>7</v>
      </c>
      <c r="JW27" s="187"/>
      <c r="JX27" s="27">
        <f t="shared" si="13"/>
        <v>6.5</v>
      </c>
      <c r="JY27" s="28">
        <f t="shared" si="14"/>
        <v>6.5</v>
      </c>
      <c r="JZ27" s="26" t="str">
        <f t="shared" si="154"/>
        <v>6.5</v>
      </c>
      <c r="KA27" s="32" t="str">
        <f t="shared" si="15"/>
        <v>C+</v>
      </c>
      <c r="KB27" s="30">
        <f t="shared" si="16"/>
        <v>2.5</v>
      </c>
      <c r="KC27" s="37" t="str">
        <f t="shared" si="17"/>
        <v>2.5</v>
      </c>
      <c r="KD27" s="64">
        <v>2</v>
      </c>
      <c r="KE27" s="68">
        <v>2</v>
      </c>
      <c r="KF27" s="21">
        <v>7</v>
      </c>
      <c r="KG27" s="24">
        <v>6</v>
      </c>
      <c r="KH27" s="25"/>
      <c r="KI27" s="27">
        <f t="shared" si="18"/>
        <v>6.4</v>
      </c>
      <c r="KJ27" s="28">
        <f t="shared" si="19"/>
        <v>6.4</v>
      </c>
      <c r="KK27" s="26" t="str">
        <f t="shared" si="155"/>
        <v>6.4</v>
      </c>
      <c r="KL27" s="32" t="str">
        <f t="shared" si="20"/>
        <v>C</v>
      </c>
      <c r="KM27" s="30">
        <f t="shared" si="21"/>
        <v>2</v>
      </c>
      <c r="KN27" s="37" t="str">
        <f t="shared" si="22"/>
        <v>2.0</v>
      </c>
      <c r="KO27" s="64">
        <v>2</v>
      </c>
      <c r="KP27" s="68">
        <v>2</v>
      </c>
      <c r="KQ27" s="98">
        <v>7</v>
      </c>
      <c r="KR27" s="99">
        <v>8</v>
      </c>
      <c r="KS27" s="187"/>
      <c r="KT27" s="27">
        <f t="shared" si="23"/>
        <v>7.6</v>
      </c>
      <c r="KU27" s="28">
        <f t="shared" si="24"/>
        <v>7.6</v>
      </c>
      <c r="KV27" s="26" t="str">
        <f t="shared" si="156"/>
        <v>7.6</v>
      </c>
      <c r="KW27" s="32" t="str">
        <f t="shared" si="212"/>
        <v>B</v>
      </c>
      <c r="KX27" s="30">
        <f t="shared" si="25"/>
        <v>3</v>
      </c>
      <c r="KY27" s="37" t="str">
        <f t="shared" si="26"/>
        <v>3.0</v>
      </c>
      <c r="KZ27" s="64">
        <v>2</v>
      </c>
      <c r="LA27" s="68">
        <v>2</v>
      </c>
      <c r="LB27" s="21">
        <v>6.9</v>
      </c>
      <c r="LC27" s="24">
        <v>7</v>
      </c>
      <c r="LD27" s="25"/>
      <c r="LE27" s="19">
        <f t="shared" si="194"/>
        <v>7</v>
      </c>
      <c r="LF27" s="26">
        <f t="shared" si="157"/>
        <v>7</v>
      </c>
      <c r="LG27" s="26" t="str">
        <f t="shared" si="213"/>
        <v>7.0</v>
      </c>
      <c r="LH27" s="32" t="str">
        <f t="shared" si="158"/>
        <v>B</v>
      </c>
      <c r="LI27" s="30">
        <f t="shared" si="159"/>
        <v>3</v>
      </c>
      <c r="LJ27" s="37" t="str">
        <f t="shared" si="160"/>
        <v>3.0</v>
      </c>
      <c r="LK27" s="62">
        <v>3</v>
      </c>
      <c r="LL27" s="279">
        <v>3</v>
      </c>
      <c r="LM27" s="85">
        <f t="shared" si="161"/>
        <v>18</v>
      </c>
      <c r="LN27" s="86">
        <f t="shared" si="162"/>
        <v>5.3722222222222227</v>
      </c>
      <c r="LO27" s="124" t="str">
        <f t="shared" si="163"/>
        <v>5.37</v>
      </c>
      <c r="LP27" s="86">
        <f t="shared" si="164"/>
        <v>2</v>
      </c>
      <c r="LQ27" s="124" t="str">
        <f t="shared" si="165"/>
        <v>2.00</v>
      </c>
      <c r="LR27" s="330" t="str">
        <f t="shared" si="166"/>
        <v>Lên lớp</v>
      </c>
      <c r="LS27" s="331">
        <f t="shared" si="167"/>
        <v>18</v>
      </c>
      <c r="LT27" s="332">
        <f t="shared" si="168"/>
        <v>6.4888888888888898</v>
      </c>
      <c r="LU27" s="332">
        <f t="shared" si="169"/>
        <v>2.4166666666666665</v>
      </c>
      <c r="LV27" s="334">
        <f t="shared" si="170"/>
        <v>55</v>
      </c>
      <c r="LW27" s="335">
        <f t="shared" si="171"/>
        <v>55</v>
      </c>
      <c r="LX27" s="336">
        <f t="shared" si="172"/>
        <v>5.7900000000000009</v>
      </c>
      <c r="LY27" s="337">
        <f t="shared" si="173"/>
        <v>1.9272727272727272</v>
      </c>
      <c r="LZ27" s="336" t="str">
        <f t="shared" si="174"/>
        <v>1.93</v>
      </c>
      <c r="MA27" s="330" t="str">
        <f t="shared" si="175"/>
        <v>Lên lớp</v>
      </c>
    </row>
    <row r="28" spans="1:339" s="233" customFormat="1" ht="18">
      <c r="A28" s="10">
        <v>27</v>
      </c>
      <c r="B28" s="76" t="s">
        <v>222</v>
      </c>
      <c r="C28" s="77" t="s">
        <v>289</v>
      </c>
      <c r="D28" s="78" t="s">
        <v>147</v>
      </c>
      <c r="E28" s="79" t="s">
        <v>290</v>
      </c>
      <c r="F28" s="50"/>
      <c r="G28" s="50" t="s">
        <v>578</v>
      </c>
      <c r="H28" s="50" t="s">
        <v>17</v>
      </c>
      <c r="I28" s="82" t="s">
        <v>546</v>
      </c>
      <c r="J28" s="82" t="s">
        <v>779</v>
      </c>
      <c r="K28" s="12">
        <v>8</v>
      </c>
      <c r="L28" s="28" t="str">
        <f t="shared" si="27"/>
        <v>8.0</v>
      </c>
      <c r="M28" s="32" t="str">
        <f t="shared" si="195"/>
        <v>B+</v>
      </c>
      <c r="N28" s="39">
        <f t="shared" si="196"/>
        <v>3.5</v>
      </c>
      <c r="O28" s="37" t="str">
        <f t="shared" si="30"/>
        <v>3.5</v>
      </c>
      <c r="P28" s="11">
        <v>2</v>
      </c>
      <c r="Q28" s="16">
        <v>6</v>
      </c>
      <c r="R28" s="28" t="str">
        <f t="shared" si="31"/>
        <v>6.0</v>
      </c>
      <c r="S28" s="32" t="str">
        <f t="shared" si="197"/>
        <v>C</v>
      </c>
      <c r="T28" s="39">
        <f t="shared" si="198"/>
        <v>2</v>
      </c>
      <c r="U28" s="37" t="str">
        <f t="shared" si="34"/>
        <v>2.0</v>
      </c>
      <c r="V28" s="11">
        <v>3</v>
      </c>
      <c r="W28" s="21">
        <v>7</v>
      </c>
      <c r="X28" s="24">
        <v>6</v>
      </c>
      <c r="Y28" s="25"/>
      <c r="Z28" s="27">
        <f t="shared" si="0"/>
        <v>6.4</v>
      </c>
      <c r="AA28" s="28">
        <f t="shared" si="1"/>
        <v>6.4</v>
      </c>
      <c r="AB28" s="28" t="str">
        <f t="shared" si="35"/>
        <v>6.4</v>
      </c>
      <c r="AC28" s="32" t="str">
        <f t="shared" si="2"/>
        <v>C</v>
      </c>
      <c r="AD28" s="30">
        <f t="shared" si="3"/>
        <v>2</v>
      </c>
      <c r="AE28" s="37" t="str">
        <f t="shared" si="36"/>
        <v>2.0</v>
      </c>
      <c r="AF28" s="64">
        <v>4</v>
      </c>
      <c r="AG28" s="68">
        <v>4</v>
      </c>
      <c r="AH28" s="21">
        <v>6.3</v>
      </c>
      <c r="AI28" s="24">
        <v>8</v>
      </c>
      <c r="AJ28" s="25"/>
      <c r="AK28" s="27">
        <f t="shared" si="37"/>
        <v>7.3</v>
      </c>
      <c r="AL28" s="28">
        <f t="shared" si="38"/>
        <v>7.3</v>
      </c>
      <c r="AM28" s="28" t="str">
        <f t="shared" si="39"/>
        <v>7.3</v>
      </c>
      <c r="AN28" s="32" t="str">
        <f t="shared" si="199"/>
        <v>B</v>
      </c>
      <c r="AO28" s="30">
        <f t="shared" si="200"/>
        <v>3</v>
      </c>
      <c r="AP28" s="37" t="str">
        <f t="shared" si="42"/>
        <v>3.0</v>
      </c>
      <c r="AQ28" s="71">
        <v>2</v>
      </c>
      <c r="AR28" s="73">
        <v>2</v>
      </c>
      <c r="AS28" s="21">
        <v>5.2</v>
      </c>
      <c r="AT28" s="24">
        <v>4</v>
      </c>
      <c r="AU28" s="25"/>
      <c r="AV28" s="27">
        <f t="shared" si="43"/>
        <v>4.5</v>
      </c>
      <c r="AW28" s="28">
        <f t="shared" si="44"/>
        <v>4.5</v>
      </c>
      <c r="AX28" s="28" t="str">
        <f t="shared" si="45"/>
        <v>4.5</v>
      </c>
      <c r="AY28" s="32" t="str">
        <f t="shared" si="46"/>
        <v>D</v>
      </c>
      <c r="AZ28" s="30">
        <f t="shared" si="201"/>
        <v>1</v>
      </c>
      <c r="BA28" s="37" t="str">
        <f t="shared" si="48"/>
        <v>1.0</v>
      </c>
      <c r="BB28" s="64">
        <v>3</v>
      </c>
      <c r="BC28" s="68">
        <v>3</v>
      </c>
      <c r="BD28" s="21">
        <v>5.2</v>
      </c>
      <c r="BE28" s="24">
        <v>3</v>
      </c>
      <c r="BF28" s="25">
        <v>3</v>
      </c>
      <c r="BG28" s="27">
        <f t="shared" si="202"/>
        <v>3.9</v>
      </c>
      <c r="BH28" s="28">
        <f t="shared" si="203"/>
        <v>3.9</v>
      </c>
      <c r="BI28" s="28" t="str">
        <f t="shared" si="49"/>
        <v>3.9</v>
      </c>
      <c r="BJ28" s="32" t="str">
        <f t="shared" si="204"/>
        <v>F</v>
      </c>
      <c r="BK28" s="30">
        <f t="shared" si="205"/>
        <v>0</v>
      </c>
      <c r="BL28" s="37" t="str">
        <f t="shared" si="52"/>
        <v>0.0</v>
      </c>
      <c r="BM28" s="64">
        <v>3</v>
      </c>
      <c r="BN28" s="68"/>
      <c r="BO28" s="21">
        <v>5.0999999999999996</v>
      </c>
      <c r="BP28" s="24">
        <v>5</v>
      </c>
      <c r="BQ28" s="25"/>
      <c r="BR28" s="27">
        <f t="shared" si="4"/>
        <v>5</v>
      </c>
      <c r="BS28" s="28">
        <f t="shared" si="5"/>
        <v>5</v>
      </c>
      <c r="BT28" s="28" t="str">
        <f t="shared" si="53"/>
        <v>5.0</v>
      </c>
      <c r="BU28" s="32" t="str">
        <f t="shared" si="6"/>
        <v>D+</v>
      </c>
      <c r="BV28" s="66">
        <f t="shared" si="7"/>
        <v>1.5</v>
      </c>
      <c r="BW28" s="37" t="str">
        <f t="shared" si="54"/>
        <v>1.5</v>
      </c>
      <c r="BX28" s="64">
        <v>2</v>
      </c>
      <c r="BY28" s="75">
        <v>2</v>
      </c>
      <c r="BZ28" s="21">
        <v>6.2</v>
      </c>
      <c r="CA28" s="24">
        <v>8</v>
      </c>
      <c r="CB28" s="25"/>
      <c r="CC28" s="27">
        <f t="shared" si="206"/>
        <v>7.3</v>
      </c>
      <c r="CD28" s="28">
        <f t="shared" si="207"/>
        <v>7.3</v>
      </c>
      <c r="CE28" s="28" t="str">
        <f t="shared" si="55"/>
        <v>7.3</v>
      </c>
      <c r="CF28" s="32" t="str">
        <f t="shared" si="208"/>
        <v>B</v>
      </c>
      <c r="CG28" s="30">
        <f t="shared" si="209"/>
        <v>3</v>
      </c>
      <c r="CH28" s="37" t="str">
        <f t="shared" si="58"/>
        <v>3.0</v>
      </c>
      <c r="CI28" s="64">
        <v>3</v>
      </c>
      <c r="CJ28" s="68">
        <v>3</v>
      </c>
      <c r="CK28" s="85">
        <f t="shared" si="8"/>
        <v>17</v>
      </c>
      <c r="CL28" s="86">
        <f t="shared" si="59"/>
        <v>5.7235294117647069</v>
      </c>
      <c r="CM28" s="87" t="str">
        <f t="shared" si="60"/>
        <v>5.72</v>
      </c>
      <c r="CN28" s="86">
        <f t="shared" si="9"/>
        <v>1.7058823529411764</v>
      </c>
      <c r="CO28" s="87" t="str">
        <f t="shared" si="61"/>
        <v>1.71</v>
      </c>
      <c r="CP28" s="52" t="str">
        <f t="shared" si="62"/>
        <v>Lên lớp</v>
      </c>
      <c r="CQ28" s="52">
        <f t="shared" si="176"/>
        <v>14</v>
      </c>
      <c r="CR28" s="86">
        <f t="shared" si="63"/>
        <v>6.1142857142857139</v>
      </c>
      <c r="CS28" s="127" t="str">
        <f t="shared" si="64"/>
        <v>6.11</v>
      </c>
      <c r="CT28" s="86">
        <f t="shared" si="177"/>
        <v>2.0714285714285716</v>
      </c>
      <c r="CU28" s="127" t="str">
        <f t="shared" si="65"/>
        <v>2.07</v>
      </c>
      <c r="CV28" s="52" t="str">
        <f t="shared" si="66"/>
        <v>Lên lớp</v>
      </c>
      <c r="CW28" s="232">
        <v>7</v>
      </c>
      <c r="CX28" s="52">
        <v>4</v>
      </c>
      <c r="CY28" s="52"/>
      <c r="CZ28" s="27">
        <f t="shared" si="67"/>
        <v>5.2</v>
      </c>
      <c r="DA28" s="28">
        <f t="shared" si="68"/>
        <v>5.2</v>
      </c>
      <c r="DB28" s="29" t="str">
        <f t="shared" si="69"/>
        <v>5.2</v>
      </c>
      <c r="DC28" s="32" t="str">
        <f t="shared" si="70"/>
        <v>D+</v>
      </c>
      <c r="DD28" s="30">
        <f t="shared" si="71"/>
        <v>1.5</v>
      </c>
      <c r="DE28" s="29" t="str">
        <f t="shared" si="72"/>
        <v>1.5</v>
      </c>
      <c r="DF28" s="71"/>
      <c r="DG28" s="203"/>
      <c r="DH28" s="229">
        <v>5</v>
      </c>
      <c r="DI28" s="230">
        <v>6</v>
      </c>
      <c r="DJ28" s="230"/>
      <c r="DK28" s="27">
        <f t="shared" si="73"/>
        <v>5.6</v>
      </c>
      <c r="DL28" s="28">
        <f t="shared" si="74"/>
        <v>5.6</v>
      </c>
      <c r="DM28" s="30" t="str">
        <f t="shared" si="75"/>
        <v>5.6</v>
      </c>
      <c r="DN28" s="32" t="str">
        <f t="shared" si="76"/>
        <v>C</v>
      </c>
      <c r="DO28" s="30">
        <f t="shared" si="77"/>
        <v>2</v>
      </c>
      <c r="DP28" s="30" t="str">
        <f t="shared" si="78"/>
        <v>2.0</v>
      </c>
      <c r="DQ28" s="71"/>
      <c r="DR28" s="203"/>
      <c r="DS28" s="204">
        <f t="shared" si="79"/>
        <v>5.4</v>
      </c>
      <c r="DT28" s="30" t="str">
        <f t="shared" si="80"/>
        <v>5.4</v>
      </c>
      <c r="DU28" s="32" t="str">
        <f t="shared" si="81"/>
        <v>D+</v>
      </c>
      <c r="DV28" s="30">
        <f t="shared" si="82"/>
        <v>1.5</v>
      </c>
      <c r="DW28" s="30" t="str">
        <f t="shared" si="83"/>
        <v>1.5</v>
      </c>
      <c r="DX28" s="71">
        <v>3</v>
      </c>
      <c r="DY28" s="203">
        <v>3</v>
      </c>
      <c r="DZ28" s="232">
        <v>5.0999999999999996</v>
      </c>
      <c r="EA28" s="52">
        <v>4</v>
      </c>
      <c r="EB28" s="52"/>
      <c r="EC28" s="27">
        <f t="shared" si="84"/>
        <v>4.4000000000000004</v>
      </c>
      <c r="ED28" s="28">
        <f t="shared" si="85"/>
        <v>4.4000000000000004</v>
      </c>
      <c r="EE28" s="29" t="str">
        <f t="shared" si="86"/>
        <v>4.4</v>
      </c>
      <c r="EF28" s="32" t="str">
        <f t="shared" si="87"/>
        <v>D</v>
      </c>
      <c r="EG28" s="30">
        <f t="shared" si="88"/>
        <v>1</v>
      </c>
      <c r="EH28" s="29" t="str">
        <f t="shared" si="89"/>
        <v>1.0</v>
      </c>
      <c r="EI28" s="71">
        <v>3</v>
      </c>
      <c r="EJ28" s="203">
        <v>3</v>
      </c>
      <c r="EK28" s="232">
        <v>5.7</v>
      </c>
      <c r="EL28" s="52">
        <v>1</v>
      </c>
      <c r="EM28" s="52">
        <v>6</v>
      </c>
      <c r="EN28" s="27">
        <f t="shared" si="90"/>
        <v>2.9</v>
      </c>
      <c r="EO28" s="28">
        <f t="shared" si="91"/>
        <v>5.9</v>
      </c>
      <c r="EP28" s="29" t="str">
        <f t="shared" si="92"/>
        <v>5.9</v>
      </c>
      <c r="EQ28" s="32" t="str">
        <f t="shared" si="93"/>
        <v>C</v>
      </c>
      <c r="ER28" s="30">
        <f t="shared" si="94"/>
        <v>2</v>
      </c>
      <c r="ES28" s="29" t="str">
        <f t="shared" si="95"/>
        <v>2.0</v>
      </c>
      <c r="ET28" s="71">
        <v>3</v>
      </c>
      <c r="EU28" s="203">
        <v>3</v>
      </c>
      <c r="EV28" s="232">
        <v>6</v>
      </c>
      <c r="EW28" s="52">
        <v>6</v>
      </c>
      <c r="EX28" s="52"/>
      <c r="EY28" s="27">
        <f t="shared" si="96"/>
        <v>6</v>
      </c>
      <c r="EZ28" s="28">
        <f t="shared" si="97"/>
        <v>6</v>
      </c>
      <c r="FA28" s="29" t="str">
        <f t="shared" si="98"/>
        <v>6.0</v>
      </c>
      <c r="FB28" s="32" t="str">
        <f t="shared" si="99"/>
        <v>C</v>
      </c>
      <c r="FC28" s="30">
        <f t="shared" si="100"/>
        <v>2</v>
      </c>
      <c r="FD28" s="29" t="str">
        <f t="shared" si="101"/>
        <v>2.0</v>
      </c>
      <c r="FE28" s="71">
        <v>2</v>
      </c>
      <c r="FF28" s="203">
        <v>2</v>
      </c>
      <c r="FG28" s="232">
        <v>5</v>
      </c>
      <c r="FH28" s="52">
        <v>5</v>
      </c>
      <c r="FI28" s="52"/>
      <c r="FJ28" s="27">
        <f t="shared" si="102"/>
        <v>5</v>
      </c>
      <c r="FK28" s="28">
        <f t="shared" si="103"/>
        <v>5</v>
      </c>
      <c r="FL28" s="29" t="str">
        <f t="shared" si="104"/>
        <v>5.0</v>
      </c>
      <c r="FM28" s="32" t="str">
        <f t="shared" si="105"/>
        <v>D+</v>
      </c>
      <c r="FN28" s="30">
        <f t="shared" si="106"/>
        <v>1.5</v>
      </c>
      <c r="FO28" s="29" t="str">
        <f t="shared" si="107"/>
        <v>1.5</v>
      </c>
      <c r="FP28" s="71">
        <v>3</v>
      </c>
      <c r="FQ28" s="203">
        <v>3</v>
      </c>
      <c r="FR28" s="232">
        <v>7.7</v>
      </c>
      <c r="FS28" s="52">
        <v>8</v>
      </c>
      <c r="FT28" s="52"/>
      <c r="FU28" s="27">
        <f t="shared" si="108"/>
        <v>7.9</v>
      </c>
      <c r="FV28" s="28">
        <f t="shared" si="109"/>
        <v>7.9</v>
      </c>
      <c r="FW28" s="29" t="str">
        <f t="shared" si="110"/>
        <v>7.9</v>
      </c>
      <c r="FX28" s="32" t="str">
        <f t="shared" si="111"/>
        <v>B</v>
      </c>
      <c r="FY28" s="30">
        <f t="shared" si="112"/>
        <v>3</v>
      </c>
      <c r="FZ28" s="29" t="str">
        <f t="shared" si="113"/>
        <v>3.0</v>
      </c>
      <c r="GA28" s="71">
        <v>2</v>
      </c>
      <c r="GB28" s="203">
        <v>2</v>
      </c>
      <c r="GC28" s="232">
        <v>7.3</v>
      </c>
      <c r="GD28" s="52">
        <v>3</v>
      </c>
      <c r="GE28" s="52"/>
      <c r="GF28" s="27">
        <f t="shared" si="114"/>
        <v>4.7</v>
      </c>
      <c r="GG28" s="28">
        <f t="shared" si="115"/>
        <v>4.7</v>
      </c>
      <c r="GH28" s="29" t="str">
        <f t="shared" si="116"/>
        <v>4.7</v>
      </c>
      <c r="GI28" s="32" t="str">
        <f t="shared" si="117"/>
        <v>D</v>
      </c>
      <c r="GJ28" s="30">
        <f t="shared" si="118"/>
        <v>1</v>
      </c>
      <c r="GK28" s="29" t="str">
        <f t="shared" si="119"/>
        <v>1.0</v>
      </c>
      <c r="GL28" s="71">
        <v>2</v>
      </c>
      <c r="GM28" s="203">
        <v>2</v>
      </c>
      <c r="GN28" s="232">
        <v>5</v>
      </c>
      <c r="GO28" s="52">
        <v>6</v>
      </c>
      <c r="GP28" s="52"/>
      <c r="GQ28" s="27">
        <f t="shared" si="120"/>
        <v>5.6</v>
      </c>
      <c r="GR28" s="28">
        <f t="shared" si="121"/>
        <v>5.6</v>
      </c>
      <c r="GS28" s="29" t="str">
        <f t="shared" si="122"/>
        <v>5.6</v>
      </c>
      <c r="GT28" s="32" t="str">
        <f t="shared" si="123"/>
        <v>C</v>
      </c>
      <c r="GU28" s="30">
        <f t="shared" si="124"/>
        <v>2</v>
      </c>
      <c r="GV28" s="29" t="str">
        <f t="shared" si="125"/>
        <v>2.0</v>
      </c>
      <c r="GW28" s="71">
        <v>2</v>
      </c>
      <c r="GX28" s="203">
        <v>2</v>
      </c>
      <c r="GY28" s="85">
        <f t="shared" si="126"/>
        <v>20</v>
      </c>
      <c r="GZ28" s="86">
        <f t="shared" si="127"/>
        <v>5.5250000000000004</v>
      </c>
      <c r="HA28" s="124" t="str">
        <f t="shared" si="128"/>
        <v>5.53</v>
      </c>
      <c r="HB28" s="86">
        <f t="shared" si="129"/>
        <v>1.7</v>
      </c>
      <c r="HC28" s="124" t="str">
        <f t="shared" si="130"/>
        <v>1.70</v>
      </c>
      <c r="HD28" s="52" t="str">
        <f t="shared" si="131"/>
        <v>Lên lớp</v>
      </c>
      <c r="HE28" s="52">
        <f t="shared" si="132"/>
        <v>20</v>
      </c>
      <c r="HF28" s="86">
        <f t="shared" si="133"/>
        <v>5.5250000000000004</v>
      </c>
      <c r="HG28" s="127" t="str">
        <f t="shared" si="134"/>
        <v>5.53</v>
      </c>
      <c r="HH28" s="86">
        <f t="shared" si="135"/>
        <v>1.7</v>
      </c>
      <c r="HI28" s="127" t="str">
        <f t="shared" si="136"/>
        <v>1.70</v>
      </c>
      <c r="HJ28" s="227">
        <f t="shared" si="137"/>
        <v>37</v>
      </c>
      <c r="HK28" s="58">
        <f t="shared" si="138"/>
        <v>34</v>
      </c>
      <c r="HL28" s="228">
        <f t="shared" si="11"/>
        <v>5.7676470588235293</v>
      </c>
      <c r="HM28" s="127" t="str">
        <f t="shared" si="139"/>
        <v>5.77</v>
      </c>
      <c r="HN28" s="228">
        <f t="shared" si="12"/>
        <v>1.8529411764705883</v>
      </c>
      <c r="HO28" s="127" t="str">
        <f t="shared" si="140"/>
        <v>1.85</v>
      </c>
      <c r="HP28" s="52" t="str">
        <f t="shared" si="141"/>
        <v>Lên lớp</v>
      </c>
      <c r="HQ28" s="58" t="s">
        <v>986</v>
      </c>
      <c r="HR28" s="21">
        <v>6.9</v>
      </c>
      <c r="HS28" s="24">
        <v>3</v>
      </c>
      <c r="HT28" s="25"/>
      <c r="HU28" s="27">
        <f t="shared" si="178"/>
        <v>4.5999999999999996</v>
      </c>
      <c r="HV28" s="282">
        <f t="shared" si="179"/>
        <v>4.5999999999999996</v>
      </c>
      <c r="HW28" s="28" t="str">
        <f t="shared" si="210"/>
        <v>4.6</v>
      </c>
      <c r="HX28" s="283" t="str">
        <f t="shared" si="180"/>
        <v>D</v>
      </c>
      <c r="HY28" s="281">
        <f t="shared" si="181"/>
        <v>1</v>
      </c>
      <c r="HZ28" s="44" t="str">
        <f t="shared" si="182"/>
        <v>1.0</v>
      </c>
      <c r="IA28" s="64">
        <v>3</v>
      </c>
      <c r="IB28" s="68">
        <v>3</v>
      </c>
      <c r="IC28" s="115">
        <v>7.3</v>
      </c>
      <c r="ID28" s="116">
        <v>0</v>
      </c>
      <c r="IE28" s="128">
        <v>0</v>
      </c>
      <c r="IF28" s="27">
        <f t="shared" si="183"/>
        <v>2.9</v>
      </c>
      <c r="IG28" s="282">
        <f t="shared" si="184"/>
        <v>2.9</v>
      </c>
      <c r="IH28" s="28" t="str">
        <f t="shared" si="211"/>
        <v>2.9</v>
      </c>
      <c r="II28" s="283" t="str">
        <f t="shared" si="185"/>
        <v>F</v>
      </c>
      <c r="IJ28" s="281">
        <f t="shared" si="186"/>
        <v>0</v>
      </c>
      <c r="IK28" s="44" t="str">
        <f t="shared" si="187"/>
        <v>0.0</v>
      </c>
      <c r="IL28" s="64">
        <v>1</v>
      </c>
      <c r="IM28" s="68">
        <v>1</v>
      </c>
      <c r="IN28" s="96">
        <v>4</v>
      </c>
      <c r="IO28" s="106"/>
      <c r="IP28" s="285"/>
      <c r="IQ28" s="27">
        <f t="shared" si="188"/>
        <v>1.6</v>
      </c>
      <c r="IR28" s="28">
        <f t="shared" si="189"/>
        <v>1.6</v>
      </c>
      <c r="IS28" s="28" t="str">
        <f t="shared" si="190"/>
        <v>1.6</v>
      </c>
      <c r="IT28" s="32" t="str">
        <f t="shared" si="191"/>
        <v>F</v>
      </c>
      <c r="IU28" s="30">
        <f t="shared" si="192"/>
        <v>0</v>
      </c>
      <c r="IV28" s="37" t="str">
        <f t="shared" si="193"/>
        <v>0.0</v>
      </c>
      <c r="IW28" s="64">
        <v>2</v>
      </c>
      <c r="IX28" s="68">
        <v>2</v>
      </c>
      <c r="IY28" s="21">
        <v>5.4</v>
      </c>
      <c r="IZ28" s="24">
        <v>6</v>
      </c>
      <c r="JA28" s="25"/>
      <c r="JB28" s="19">
        <f t="shared" si="142"/>
        <v>5.8</v>
      </c>
      <c r="JC28" s="26">
        <f t="shared" si="143"/>
        <v>5.8</v>
      </c>
      <c r="JD28" s="26" t="str">
        <f t="shared" si="144"/>
        <v>5.8</v>
      </c>
      <c r="JE28" s="32" t="str">
        <f t="shared" si="145"/>
        <v>C</v>
      </c>
      <c r="JF28" s="30">
        <f t="shared" si="146"/>
        <v>2</v>
      </c>
      <c r="JG28" s="37" t="str">
        <f t="shared" si="147"/>
        <v>2.0</v>
      </c>
      <c r="JH28" s="64">
        <v>2</v>
      </c>
      <c r="JI28" s="68">
        <v>2</v>
      </c>
      <c r="JJ28" s="96">
        <v>0</v>
      </c>
      <c r="JK28" s="106"/>
      <c r="JL28" s="285"/>
      <c r="JM28" s="19">
        <f t="shared" si="148"/>
        <v>0</v>
      </c>
      <c r="JN28" s="26">
        <f t="shared" si="149"/>
        <v>0</v>
      </c>
      <c r="JO28" s="26" t="str">
        <f t="shared" si="150"/>
        <v>0.0</v>
      </c>
      <c r="JP28" s="32" t="str">
        <f t="shared" si="151"/>
        <v>F</v>
      </c>
      <c r="JQ28" s="30">
        <f t="shared" si="152"/>
        <v>0</v>
      </c>
      <c r="JR28" s="37" t="str">
        <f t="shared" si="153"/>
        <v>0.0</v>
      </c>
      <c r="JS28" s="64">
        <v>1</v>
      </c>
      <c r="JT28" s="68">
        <v>1</v>
      </c>
      <c r="JU28" s="96">
        <v>0</v>
      </c>
      <c r="JV28" s="106"/>
      <c r="JW28" s="285"/>
      <c r="JX28" s="27">
        <f t="shared" si="13"/>
        <v>0</v>
      </c>
      <c r="JY28" s="28">
        <f t="shared" si="14"/>
        <v>0</v>
      </c>
      <c r="JZ28" s="28" t="str">
        <f t="shared" si="154"/>
        <v>0.0</v>
      </c>
      <c r="KA28" s="32" t="str">
        <f t="shared" si="15"/>
        <v>F</v>
      </c>
      <c r="KB28" s="30">
        <f t="shared" si="16"/>
        <v>0</v>
      </c>
      <c r="KC28" s="37" t="str">
        <f t="shared" si="17"/>
        <v>0.0</v>
      </c>
      <c r="KD28" s="64">
        <v>2</v>
      </c>
      <c r="KE28" s="68">
        <v>2</v>
      </c>
      <c r="KF28" s="96">
        <v>0</v>
      </c>
      <c r="KG28" s="106"/>
      <c r="KH28" s="285"/>
      <c r="KI28" s="27">
        <f t="shared" si="18"/>
        <v>0</v>
      </c>
      <c r="KJ28" s="28">
        <f t="shared" si="19"/>
        <v>0</v>
      </c>
      <c r="KK28" s="28" t="str">
        <f t="shared" si="155"/>
        <v>0.0</v>
      </c>
      <c r="KL28" s="32" t="str">
        <f t="shared" si="20"/>
        <v>F</v>
      </c>
      <c r="KM28" s="30">
        <f t="shared" si="21"/>
        <v>0</v>
      </c>
      <c r="KN28" s="37" t="str">
        <f t="shared" si="22"/>
        <v>0.0</v>
      </c>
      <c r="KO28" s="64">
        <v>2</v>
      </c>
      <c r="KP28" s="68">
        <v>2</v>
      </c>
      <c r="KQ28" s="98">
        <v>0</v>
      </c>
      <c r="KR28" s="99"/>
      <c r="KS28" s="187"/>
      <c r="KT28" s="27">
        <f t="shared" si="23"/>
        <v>0</v>
      </c>
      <c r="KU28" s="28">
        <f t="shared" si="24"/>
        <v>0</v>
      </c>
      <c r="KV28" s="28" t="str">
        <f t="shared" si="156"/>
        <v>0.0</v>
      </c>
      <c r="KW28" s="32" t="str">
        <f t="shared" si="212"/>
        <v>F</v>
      </c>
      <c r="KX28" s="30">
        <f t="shared" si="25"/>
        <v>0</v>
      </c>
      <c r="KY28" s="37" t="str">
        <f t="shared" si="26"/>
        <v>0.0</v>
      </c>
      <c r="KZ28" s="64">
        <v>2</v>
      </c>
      <c r="LA28" s="68">
        <v>2</v>
      </c>
      <c r="LB28" s="21">
        <v>0</v>
      </c>
      <c r="LC28" s="24"/>
      <c r="LD28" s="25"/>
      <c r="LE28" s="27">
        <f t="shared" si="194"/>
        <v>0</v>
      </c>
      <c r="LF28" s="28">
        <f t="shared" si="157"/>
        <v>0</v>
      </c>
      <c r="LG28" s="28" t="str">
        <f t="shared" si="213"/>
        <v>0.0</v>
      </c>
      <c r="LH28" s="32" t="str">
        <f t="shared" si="158"/>
        <v>F</v>
      </c>
      <c r="LI28" s="30">
        <f t="shared" si="159"/>
        <v>0</v>
      </c>
      <c r="LJ28" s="37" t="str">
        <f t="shared" si="160"/>
        <v>0.0</v>
      </c>
      <c r="LK28" s="62">
        <v>3</v>
      </c>
      <c r="LL28" s="279">
        <v>3</v>
      </c>
      <c r="LM28" s="85">
        <f t="shared" si="161"/>
        <v>18</v>
      </c>
      <c r="LN28" s="86">
        <f t="shared" si="162"/>
        <v>0.98333333333333328</v>
      </c>
      <c r="LO28" s="124" t="str">
        <f t="shared" si="163"/>
        <v>0.98</v>
      </c>
      <c r="LP28" s="86">
        <f t="shared" si="164"/>
        <v>0.22222222222222221</v>
      </c>
      <c r="LQ28" s="124" t="str">
        <f t="shared" si="165"/>
        <v>0.22</v>
      </c>
      <c r="LR28" s="330" t="str">
        <f t="shared" si="166"/>
        <v>Cảnh báo KQHT</v>
      </c>
      <c r="LS28" s="331">
        <f t="shared" si="167"/>
        <v>18</v>
      </c>
      <c r="LT28" s="332">
        <f t="shared" si="168"/>
        <v>1.75</v>
      </c>
      <c r="LU28" s="332">
        <f t="shared" si="169"/>
        <v>0.3888888888888889</v>
      </c>
      <c r="LV28" s="334">
        <f t="shared" si="170"/>
        <v>55</v>
      </c>
      <c r="LW28" s="335">
        <f t="shared" si="171"/>
        <v>52</v>
      </c>
      <c r="LX28" s="336">
        <f t="shared" si="172"/>
        <v>4.3769230769230765</v>
      </c>
      <c r="LY28" s="337">
        <f t="shared" si="173"/>
        <v>1.3461538461538463</v>
      </c>
      <c r="LZ28" s="336" t="str">
        <f t="shared" si="174"/>
        <v>1.35</v>
      </c>
      <c r="MA28" s="330" t="str">
        <f t="shared" si="175"/>
        <v>Cảnh báo KQHT</v>
      </c>
    </row>
    <row r="29" spans="1:339" s="233" customFormat="1" ht="18">
      <c r="A29" s="10">
        <v>28</v>
      </c>
      <c r="B29" s="76" t="s">
        <v>222</v>
      </c>
      <c r="C29" s="77" t="s">
        <v>291</v>
      </c>
      <c r="D29" s="78" t="s">
        <v>165</v>
      </c>
      <c r="E29" s="79" t="s">
        <v>153</v>
      </c>
      <c r="F29" s="50"/>
      <c r="G29" s="50" t="s">
        <v>579</v>
      </c>
      <c r="H29" s="50" t="s">
        <v>17</v>
      </c>
      <c r="I29" s="82" t="s">
        <v>606</v>
      </c>
      <c r="J29" s="82" t="s">
        <v>777</v>
      </c>
      <c r="K29" s="12">
        <v>6</v>
      </c>
      <c r="L29" s="28" t="str">
        <f t="shared" si="27"/>
        <v>6.0</v>
      </c>
      <c r="M29" s="32" t="str">
        <f t="shared" si="195"/>
        <v>C</v>
      </c>
      <c r="N29" s="39">
        <f t="shared" si="196"/>
        <v>2</v>
      </c>
      <c r="O29" s="37" t="str">
        <f t="shared" si="30"/>
        <v>2.0</v>
      </c>
      <c r="P29" s="11">
        <v>2</v>
      </c>
      <c r="Q29" s="16">
        <v>5</v>
      </c>
      <c r="R29" s="28" t="str">
        <f t="shared" si="31"/>
        <v>5.0</v>
      </c>
      <c r="S29" s="32" t="str">
        <f t="shared" si="197"/>
        <v>D+</v>
      </c>
      <c r="T29" s="39">
        <f t="shared" si="198"/>
        <v>1.5</v>
      </c>
      <c r="U29" s="37" t="str">
        <f t="shared" si="34"/>
        <v>1.5</v>
      </c>
      <c r="V29" s="11">
        <v>3</v>
      </c>
      <c r="W29" s="21">
        <v>7</v>
      </c>
      <c r="X29" s="24">
        <v>7</v>
      </c>
      <c r="Y29" s="25"/>
      <c r="Z29" s="27">
        <f t="shared" si="0"/>
        <v>7</v>
      </c>
      <c r="AA29" s="28">
        <f t="shared" si="1"/>
        <v>7</v>
      </c>
      <c r="AB29" s="28" t="str">
        <f t="shared" si="35"/>
        <v>7.0</v>
      </c>
      <c r="AC29" s="32" t="str">
        <f t="shared" si="2"/>
        <v>B</v>
      </c>
      <c r="AD29" s="30">
        <f t="shared" si="3"/>
        <v>3</v>
      </c>
      <c r="AE29" s="37" t="str">
        <f t="shared" si="36"/>
        <v>3.0</v>
      </c>
      <c r="AF29" s="64">
        <v>4</v>
      </c>
      <c r="AG29" s="68">
        <v>4</v>
      </c>
      <c r="AH29" s="21">
        <v>7.7</v>
      </c>
      <c r="AI29" s="24">
        <v>7</v>
      </c>
      <c r="AJ29" s="25"/>
      <c r="AK29" s="27">
        <f t="shared" si="37"/>
        <v>7.3</v>
      </c>
      <c r="AL29" s="28">
        <f t="shared" si="38"/>
        <v>7.3</v>
      </c>
      <c r="AM29" s="28" t="str">
        <f t="shared" si="39"/>
        <v>7.3</v>
      </c>
      <c r="AN29" s="32" t="str">
        <f t="shared" si="199"/>
        <v>B</v>
      </c>
      <c r="AO29" s="30">
        <f t="shared" si="200"/>
        <v>3</v>
      </c>
      <c r="AP29" s="37" t="str">
        <f t="shared" si="42"/>
        <v>3.0</v>
      </c>
      <c r="AQ29" s="71">
        <v>2</v>
      </c>
      <c r="AR29" s="73">
        <v>2</v>
      </c>
      <c r="AS29" s="21">
        <v>5.2</v>
      </c>
      <c r="AT29" s="24">
        <v>4</v>
      </c>
      <c r="AU29" s="25"/>
      <c r="AV29" s="27">
        <f t="shared" si="43"/>
        <v>4.5</v>
      </c>
      <c r="AW29" s="28">
        <f t="shared" si="44"/>
        <v>4.5</v>
      </c>
      <c r="AX29" s="28" t="str">
        <f t="shared" si="45"/>
        <v>4.5</v>
      </c>
      <c r="AY29" s="32" t="str">
        <f t="shared" si="46"/>
        <v>D</v>
      </c>
      <c r="AZ29" s="30">
        <f t="shared" si="201"/>
        <v>1</v>
      </c>
      <c r="BA29" s="37" t="str">
        <f t="shared" si="48"/>
        <v>1.0</v>
      </c>
      <c r="BB29" s="64">
        <v>3</v>
      </c>
      <c r="BC29" s="68">
        <v>3</v>
      </c>
      <c r="BD29" s="21">
        <v>5.2</v>
      </c>
      <c r="BE29" s="24">
        <v>3</v>
      </c>
      <c r="BF29" s="25">
        <v>4</v>
      </c>
      <c r="BG29" s="27">
        <f t="shared" si="202"/>
        <v>3.9</v>
      </c>
      <c r="BH29" s="28">
        <f t="shared" si="203"/>
        <v>4.5</v>
      </c>
      <c r="BI29" s="28" t="str">
        <f t="shared" si="49"/>
        <v>4.5</v>
      </c>
      <c r="BJ29" s="32" t="str">
        <f t="shared" si="204"/>
        <v>D</v>
      </c>
      <c r="BK29" s="30">
        <f t="shared" si="205"/>
        <v>1</v>
      </c>
      <c r="BL29" s="37" t="str">
        <f t="shared" si="52"/>
        <v>1.0</v>
      </c>
      <c r="BM29" s="64">
        <v>3</v>
      </c>
      <c r="BN29" s="68">
        <v>3</v>
      </c>
      <c r="BO29" s="21">
        <v>5.3</v>
      </c>
      <c r="BP29" s="24">
        <v>5</v>
      </c>
      <c r="BQ29" s="25"/>
      <c r="BR29" s="27">
        <f t="shared" si="4"/>
        <v>5.0999999999999996</v>
      </c>
      <c r="BS29" s="28">
        <f t="shared" si="5"/>
        <v>5.0999999999999996</v>
      </c>
      <c r="BT29" s="28" t="str">
        <f t="shared" si="53"/>
        <v>5.1</v>
      </c>
      <c r="BU29" s="32" t="str">
        <f t="shared" si="6"/>
        <v>D+</v>
      </c>
      <c r="BV29" s="66">
        <f t="shared" si="7"/>
        <v>1.5</v>
      </c>
      <c r="BW29" s="37" t="str">
        <f t="shared" si="54"/>
        <v>1.5</v>
      </c>
      <c r="BX29" s="64">
        <v>2</v>
      </c>
      <c r="BY29" s="75">
        <v>2</v>
      </c>
      <c r="BZ29" s="21">
        <v>6.7</v>
      </c>
      <c r="CA29" s="24">
        <v>5</v>
      </c>
      <c r="CB29" s="25"/>
      <c r="CC29" s="27">
        <f t="shared" si="206"/>
        <v>5.7</v>
      </c>
      <c r="CD29" s="28">
        <f t="shared" si="207"/>
        <v>5.7</v>
      </c>
      <c r="CE29" s="28" t="str">
        <f t="shared" si="55"/>
        <v>5.7</v>
      </c>
      <c r="CF29" s="32" t="str">
        <f t="shared" si="208"/>
        <v>C</v>
      </c>
      <c r="CG29" s="30">
        <f t="shared" si="209"/>
        <v>2</v>
      </c>
      <c r="CH29" s="37" t="str">
        <f t="shared" si="58"/>
        <v>2.0</v>
      </c>
      <c r="CI29" s="64">
        <v>3</v>
      </c>
      <c r="CJ29" s="68">
        <v>3</v>
      </c>
      <c r="CK29" s="85">
        <f t="shared" si="8"/>
        <v>17</v>
      </c>
      <c r="CL29" s="86">
        <f t="shared" si="59"/>
        <v>5.7</v>
      </c>
      <c r="CM29" s="87" t="str">
        <f t="shared" si="60"/>
        <v>5.70</v>
      </c>
      <c r="CN29" s="86">
        <f t="shared" si="9"/>
        <v>1.9411764705882353</v>
      </c>
      <c r="CO29" s="87" t="str">
        <f t="shared" si="61"/>
        <v>1.94</v>
      </c>
      <c r="CP29" s="52" t="str">
        <f t="shared" si="62"/>
        <v>Lên lớp</v>
      </c>
      <c r="CQ29" s="52">
        <f t="shared" si="176"/>
        <v>17</v>
      </c>
      <c r="CR29" s="86">
        <f t="shared" si="63"/>
        <v>5.7</v>
      </c>
      <c r="CS29" s="127" t="str">
        <f t="shared" si="64"/>
        <v>5.70</v>
      </c>
      <c r="CT29" s="86">
        <f t="shared" si="177"/>
        <v>1.9411764705882353</v>
      </c>
      <c r="CU29" s="127" t="str">
        <f t="shared" si="65"/>
        <v>1.94</v>
      </c>
      <c r="CV29" s="52" t="str">
        <f t="shared" si="66"/>
        <v>Lên lớp</v>
      </c>
      <c r="CW29" s="232">
        <v>6</v>
      </c>
      <c r="CX29" s="52">
        <v>5</v>
      </c>
      <c r="CY29" s="52"/>
      <c r="CZ29" s="27">
        <f t="shared" si="67"/>
        <v>5.4</v>
      </c>
      <c r="DA29" s="28">
        <f t="shared" si="68"/>
        <v>5.4</v>
      </c>
      <c r="DB29" s="29" t="str">
        <f t="shared" si="69"/>
        <v>5.4</v>
      </c>
      <c r="DC29" s="32" t="str">
        <f t="shared" si="70"/>
        <v>D+</v>
      </c>
      <c r="DD29" s="30">
        <f t="shared" si="71"/>
        <v>1.5</v>
      </c>
      <c r="DE29" s="29" t="str">
        <f t="shared" si="72"/>
        <v>1.5</v>
      </c>
      <c r="DF29" s="71"/>
      <c r="DG29" s="203"/>
      <c r="DH29" s="229">
        <v>5.8</v>
      </c>
      <c r="DI29" s="230">
        <v>3</v>
      </c>
      <c r="DJ29" s="230"/>
      <c r="DK29" s="27">
        <f t="shared" si="73"/>
        <v>4.0999999999999996</v>
      </c>
      <c r="DL29" s="28">
        <f t="shared" si="74"/>
        <v>4.0999999999999996</v>
      </c>
      <c r="DM29" s="30" t="str">
        <f t="shared" si="75"/>
        <v>4.1</v>
      </c>
      <c r="DN29" s="32" t="str">
        <f t="shared" si="76"/>
        <v>D</v>
      </c>
      <c r="DO29" s="30">
        <f t="shared" si="77"/>
        <v>1</v>
      </c>
      <c r="DP29" s="30" t="str">
        <f t="shared" si="78"/>
        <v>1.0</v>
      </c>
      <c r="DQ29" s="71"/>
      <c r="DR29" s="203"/>
      <c r="DS29" s="204">
        <f t="shared" si="79"/>
        <v>4.75</v>
      </c>
      <c r="DT29" s="30" t="str">
        <f t="shared" si="80"/>
        <v>4.8</v>
      </c>
      <c r="DU29" s="32" t="str">
        <f t="shared" si="81"/>
        <v>D</v>
      </c>
      <c r="DV29" s="30">
        <f t="shared" si="82"/>
        <v>1</v>
      </c>
      <c r="DW29" s="30" t="str">
        <f t="shared" si="83"/>
        <v>1.0</v>
      </c>
      <c r="DX29" s="71">
        <v>3</v>
      </c>
      <c r="DY29" s="203">
        <v>3</v>
      </c>
      <c r="DZ29" s="232">
        <v>5</v>
      </c>
      <c r="EA29" s="52">
        <v>6</v>
      </c>
      <c r="EB29" s="52"/>
      <c r="EC29" s="27">
        <f t="shared" si="84"/>
        <v>5.6</v>
      </c>
      <c r="ED29" s="28">
        <f t="shared" si="85"/>
        <v>5.6</v>
      </c>
      <c r="EE29" s="29" t="str">
        <f t="shared" si="86"/>
        <v>5.6</v>
      </c>
      <c r="EF29" s="32" t="str">
        <f t="shared" si="87"/>
        <v>C</v>
      </c>
      <c r="EG29" s="30">
        <f t="shared" si="88"/>
        <v>2</v>
      </c>
      <c r="EH29" s="29" t="str">
        <f t="shared" si="89"/>
        <v>2.0</v>
      </c>
      <c r="EI29" s="71">
        <v>3</v>
      </c>
      <c r="EJ29" s="203">
        <v>3</v>
      </c>
      <c r="EK29" s="232">
        <v>6.7</v>
      </c>
      <c r="EL29" s="52">
        <v>4</v>
      </c>
      <c r="EM29" s="52"/>
      <c r="EN29" s="27">
        <f t="shared" si="90"/>
        <v>5.0999999999999996</v>
      </c>
      <c r="EO29" s="28">
        <f t="shared" si="91"/>
        <v>5.0999999999999996</v>
      </c>
      <c r="EP29" s="29" t="str">
        <f t="shared" si="92"/>
        <v>5.1</v>
      </c>
      <c r="EQ29" s="32" t="str">
        <f t="shared" si="93"/>
        <v>D+</v>
      </c>
      <c r="ER29" s="30">
        <f t="shared" si="94"/>
        <v>1.5</v>
      </c>
      <c r="ES29" s="29" t="str">
        <f t="shared" si="95"/>
        <v>1.5</v>
      </c>
      <c r="ET29" s="71">
        <v>3</v>
      </c>
      <c r="EU29" s="203">
        <v>3</v>
      </c>
      <c r="EV29" s="232">
        <v>5.2</v>
      </c>
      <c r="EW29" s="52">
        <v>5</v>
      </c>
      <c r="EX29" s="52"/>
      <c r="EY29" s="27">
        <f t="shared" si="96"/>
        <v>5.0999999999999996</v>
      </c>
      <c r="EZ29" s="28">
        <f t="shared" si="97"/>
        <v>5.0999999999999996</v>
      </c>
      <c r="FA29" s="29" t="str">
        <f t="shared" si="98"/>
        <v>5.1</v>
      </c>
      <c r="FB29" s="32" t="str">
        <f t="shared" si="99"/>
        <v>D+</v>
      </c>
      <c r="FC29" s="30">
        <f t="shared" si="100"/>
        <v>1.5</v>
      </c>
      <c r="FD29" s="29" t="str">
        <f t="shared" si="101"/>
        <v>1.5</v>
      </c>
      <c r="FE29" s="71">
        <v>2</v>
      </c>
      <c r="FF29" s="203">
        <v>2</v>
      </c>
      <c r="FG29" s="232">
        <v>6.6</v>
      </c>
      <c r="FH29" s="52">
        <v>5</v>
      </c>
      <c r="FI29" s="52"/>
      <c r="FJ29" s="27">
        <f t="shared" si="102"/>
        <v>5.6</v>
      </c>
      <c r="FK29" s="28">
        <f t="shared" si="103"/>
        <v>5.6</v>
      </c>
      <c r="FL29" s="29" t="str">
        <f t="shared" si="104"/>
        <v>5.6</v>
      </c>
      <c r="FM29" s="32" t="str">
        <f t="shared" si="105"/>
        <v>C</v>
      </c>
      <c r="FN29" s="30">
        <f t="shared" si="106"/>
        <v>2</v>
      </c>
      <c r="FO29" s="29" t="str">
        <f t="shared" si="107"/>
        <v>2.0</v>
      </c>
      <c r="FP29" s="71">
        <v>3</v>
      </c>
      <c r="FQ29" s="203">
        <v>3</v>
      </c>
      <c r="FR29" s="232">
        <v>6.7</v>
      </c>
      <c r="FS29" s="52">
        <v>8</v>
      </c>
      <c r="FT29" s="52"/>
      <c r="FU29" s="27">
        <f t="shared" si="108"/>
        <v>7.5</v>
      </c>
      <c r="FV29" s="28">
        <f t="shared" si="109"/>
        <v>7.5</v>
      </c>
      <c r="FW29" s="29" t="str">
        <f t="shared" si="110"/>
        <v>7.5</v>
      </c>
      <c r="FX29" s="32" t="str">
        <f t="shared" si="111"/>
        <v>B</v>
      </c>
      <c r="FY29" s="30">
        <f t="shared" si="112"/>
        <v>3</v>
      </c>
      <c r="FZ29" s="29" t="str">
        <f t="shared" si="113"/>
        <v>3.0</v>
      </c>
      <c r="GA29" s="71">
        <v>2</v>
      </c>
      <c r="GB29" s="203">
        <v>2</v>
      </c>
      <c r="GC29" s="232">
        <v>6</v>
      </c>
      <c r="GD29" s="52">
        <v>1</v>
      </c>
      <c r="GE29" s="52">
        <v>5</v>
      </c>
      <c r="GF29" s="27">
        <f t="shared" si="114"/>
        <v>3</v>
      </c>
      <c r="GG29" s="28">
        <f t="shared" si="115"/>
        <v>5.4</v>
      </c>
      <c r="GH29" s="29" t="str">
        <f t="shared" si="116"/>
        <v>5.4</v>
      </c>
      <c r="GI29" s="32" t="str">
        <f t="shared" si="117"/>
        <v>D+</v>
      </c>
      <c r="GJ29" s="30">
        <f t="shared" si="118"/>
        <v>1.5</v>
      </c>
      <c r="GK29" s="29" t="str">
        <f t="shared" si="119"/>
        <v>1.5</v>
      </c>
      <c r="GL29" s="71">
        <v>2</v>
      </c>
      <c r="GM29" s="203">
        <v>2</v>
      </c>
      <c r="GN29" s="232">
        <v>5</v>
      </c>
      <c r="GO29" s="52">
        <v>5</v>
      </c>
      <c r="GP29" s="52"/>
      <c r="GQ29" s="27">
        <f t="shared" si="120"/>
        <v>5</v>
      </c>
      <c r="GR29" s="28">
        <f t="shared" si="121"/>
        <v>5</v>
      </c>
      <c r="GS29" s="29" t="str">
        <f t="shared" si="122"/>
        <v>5.0</v>
      </c>
      <c r="GT29" s="32" t="str">
        <f t="shared" si="123"/>
        <v>D+</v>
      </c>
      <c r="GU29" s="30">
        <f t="shared" si="124"/>
        <v>1.5</v>
      </c>
      <c r="GV29" s="29" t="str">
        <f t="shared" si="125"/>
        <v>1.5</v>
      </c>
      <c r="GW29" s="71">
        <v>2</v>
      </c>
      <c r="GX29" s="203">
        <v>2</v>
      </c>
      <c r="GY29" s="85">
        <f t="shared" si="126"/>
        <v>20</v>
      </c>
      <c r="GZ29" s="86">
        <f t="shared" si="127"/>
        <v>5.4574999999999996</v>
      </c>
      <c r="HA29" s="124" t="str">
        <f t="shared" si="128"/>
        <v>5.46</v>
      </c>
      <c r="HB29" s="86">
        <f t="shared" si="129"/>
        <v>1.7250000000000001</v>
      </c>
      <c r="HC29" s="124" t="str">
        <f t="shared" si="130"/>
        <v>1.73</v>
      </c>
      <c r="HD29" s="52" t="str">
        <f t="shared" si="131"/>
        <v>Lên lớp</v>
      </c>
      <c r="HE29" s="52">
        <f t="shared" si="132"/>
        <v>20</v>
      </c>
      <c r="HF29" s="86">
        <f t="shared" si="133"/>
        <v>5.4574999999999996</v>
      </c>
      <c r="HG29" s="127" t="str">
        <f t="shared" si="134"/>
        <v>5.46</v>
      </c>
      <c r="HH29" s="86">
        <f t="shared" si="135"/>
        <v>1.7250000000000001</v>
      </c>
      <c r="HI29" s="127" t="str">
        <f t="shared" si="136"/>
        <v>1.73</v>
      </c>
      <c r="HJ29" s="227">
        <f t="shared" si="137"/>
        <v>37</v>
      </c>
      <c r="HK29" s="58">
        <f t="shared" si="138"/>
        <v>37</v>
      </c>
      <c r="HL29" s="228">
        <f t="shared" si="11"/>
        <v>5.5689189189189197</v>
      </c>
      <c r="HM29" s="127" t="str">
        <f t="shared" si="139"/>
        <v>5.57</v>
      </c>
      <c r="HN29" s="228">
        <f t="shared" si="12"/>
        <v>1.8243243243243243</v>
      </c>
      <c r="HO29" s="127" t="str">
        <f t="shared" si="140"/>
        <v>1.82</v>
      </c>
      <c r="HP29" s="52" t="str">
        <f t="shared" si="141"/>
        <v>Lên lớp</v>
      </c>
      <c r="HQ29" s="58" t="s">
        <v>986</v>
      </c>
      <c r="HR29" s="21">
        <v>6.3</v>
      </c>
      <c r="HS29" s="24">
        <v>6</v>
      </c>
      <c r="HT29" s="25"/>
      <c r="HU29" s="19">
        <f t="shared" si="178"/>
        <v>6.1</v>
      </c>
      <c r="HV29" s="43">
        <f t="shared" si="179"/>
        <v>6.1</v>
      </c>
      <c r="HW29" s="26" t="str">
        <f t="shared" si="210"/>
        <v>6.1</v>
      </c>
      <c r="HX29" s="283" t="str">
        <f t="shared" si="180"/>
        <v>C</v>
      </c>
      <c r="HY29" s="281">
        <f t="shared" si="181"/>
        <v>2</v>
      </c>
      <c r="HZ29" s="44" t="str">
        <f t="shared" si="182"/>
        <v>2.0</v>
      </c>
      <c r="IA29" s="64">
        <v>3</v>
      </c>
      <c r="IB29" s="68">
        <v>3</v>
      </c>
      <c r="IC29" s="21">
        <v>8.6999999999999993</v>
      </c>
      <c r="ID29" s="24">
        <v>6</v>
      </c>
      <c r="IE29" s="25"/>
      <c r="IF29" s="19">
        <f t="shared" si="183"/>
        <v>7.1</v>
      </c>
      <c r="IG29" s="43">
        <f t="shared" si="184"/>
        <v>7.1</v>
      </c>
      <c r="IH29" s="26" t="str">
        <f t="shared" si="211"/>
        <v>7.1</v>
      </c>
      <c r="II29" s="283" t="str">
        <f t="shared" si="185"/>
        <v>B</v>
      </c>
      <c r="IJ29" s="281">
        <f t="shared" si="186"/>
        <v>3</v>
      </c>
      <c r="IK29" s="44" t="str">
        <f t="shared" si="187"/>
        <v>3.0</v>
      </c>
      <c r="IL29" s="64">
        <v>1</v>
      </c>
      <c r="IM29" s="68">
        <v>1</v>
      </c>
      <c r="IN29" s="21">
        <v>6</v>
      </c>
      <c r="IO29" s="24">
        <v>6</v>
      </c>
      <c r="IP29" s="25"/>
      <c r="IQ29" s="19">
        <f t="shared" si="188"/>
        <v>6</v>
      </c>
      <c r="IR29" s="26">
        <f t="shared" si="189"/>
        <v>6</v>
      </c>
      <c r="IS29" s="26" t="str">
        <f t="shared" si="190"/>
        <v>6.0</v>
      </c>
      <c r="IT29" s="32" t="str">
        <f t="shared" si="191"/>
        <v>C</v>
      </c>
      <c r="IU29" s="30">
        <f t="shared" si="192"/>
        <v>2</v>
      </c>
      <c r="IV29" s="37" t="str">
        <f t="shared" si="193"/>
        <v>2.0</v>
      </c>
      <c r="IW29" s="64">
        <v>2</v>
      </c>
      <c r="IX29" s="68">
        <v>2</v>
      </c>
      <c r="IY29" s="21">
        <v>5.8</v>
      </c>
      <c r="IZ29" s="24">
        <v>7</v>
      </c>
      <c r="JA29" s="25"/>
      <c r="JB29" s="19">
        <f t="shared" si="142"/>
        <v>6.5</v>
      </c>
      <c r="JC29" s="26">
        <f t="shared" si="143"/>
        <v>6.5</v>
      </c>
      <c r="JD29" s="26" t="str">
        <f t="shared" si="144"/>
        <v>6.5</v>
      </c>
      <c r="JE29" s="32" t="str">
        <f t="shared" si="145"/>
        <v>C+</v>
      </c>
      <c r="JF29" s="30">
        <f t="shared" si="146"/>
        <v>2.5</v>
      </c>
      <c r="JG29" s="37" t="str">
        <f t="shared" si="147"/>
        <v>2.5</v>
      </c>
      <c r="JH29" s="64">
        <v>2</v>
      </c>
      <c r="JI29" s="68">
        <v>2</v>
      </c>
      <c r="JJ29" s="98">
        <v>5.4</v>
      </c>
      <c r="JK29" s="99">
        <v>4</v>
      </c>
      <c r="JL29" s="187"/>
      <c r="JM29" s="19">
        <f t="shared" si="148"/>
        <v>4.5999999999999996</v>
      </c>
      <c r="JN29" s="26">
        <f t="shared" si="149"/>
        <v>4.5999999999999996</v>
      </c>
      <c r="JO29" s="26" t="str">
        <f t="shared" si="150"/>
        <v>4.6</v>
      </c>
      <c r="JP29" s="32" t="str">
        <f t="shared" si="151"/>
        <v>D</v>
      </c>
      <c r="JQ29" s="30">
        <f t="shared" si="152"/>
        <v>1</v>
      </c>
      <c r="JR29" s="37" t="str">
        <f t="shared" si="153"/>
        <v>1.0</v>
      </c>
      <c r="JS29" s="64">
        <v>1</v>
      </c>
      <c r="JT29" s="68">
        <v>1</v>
      </c>
      <c r="JU29" s="98">
        <v>6</v>
      </c>
      <c r="JV29" s="99">
        <v>6</v>
      </c>
      <c r="JW29" s="187"/>
      <c r="JX29" s="19">
        <f t="shared" si="13"/>
        <v>6</v>
      </c>
      <c r="JY29" s="26">
        <f t="shared" si="14"/>
        <v>6</v>
      </c>
      <c r="JZ29" s="26" t="str">
        <f t="shared" si="154"/>
        <v>6.0</v>
      </c>
      <c r="KA29" s="32" t="str">
        <f t="shared" si="15"/>
        <v>C</v>
      </c>
      <c r="KB29" s="30">
        <f t="shared" si="16"/>
        <v>2</v>
      </c>
      <c r="KC29" s="37" t="str">
        <f t="shared" si="17"/>
        <v>2.0</v>
      </c>
      <c r="KD29" s="64">
        <v>2</v>
      </c>
      <c r="KE29" s="68">
        <v>2</v>
      </c>
      <c r="KF29" s="21">
        <v>6</v>
      </c>
      <c r="KG29" s="24">
        <v>5</v>
      </c>
      <c r="KH29" s="25"/>
      <c r="KI29" s="27">
        <f>ROUND((KF29*0.4+KG29*0.6),1)</f>
        <v>5.4</v>
      </c>
      <c r="KJ29" s="28">
        <f>ROUND(MAX((KF29*0.4+KG29*0.6),(KF29*0.4+KH29*0.6)),1)</f>
        <v>5.4</v>
      </c>
      <c r="KK29" s="26" t="str">
        <f>TEXT(KJ29,"0.0")</f>
        <v>5.4</v>
      </c>
      <c r="KL29" s="32" t="str">
        <f>IF(KJ29&gt;=8.5,"A",IF(KJ29&gt;=8,"B+",IF(KJ29&gt;=7,"B",IF(KJ29&gt;=6.5,"C+",IF(KJ29&gt;=5.5,"C",IF(KJ29&gt;=5,"D+",IF(KJ29&gt;=4,"D","F")))))))</f>
        <v>D+</v>
      </c>
      <c r="KM29" s="30">
        <f>IF(KL29="A",4,IF(KL29="B+",3.5,IF(KL29="B",3,IF(KL29="C+",2.5,IF(KL29="C",2,IF(KL29="D+",1.5,IF(KL29="D",1,0)))))))</f>
        <v>1.5</v>
      </c>
      <c r="KN29" s="37" t="str">
        <f>TEXT(KM29,"0.0")</f>
        <v>1.5</v>
      </c>
      <c r="KO29" s="64">
        <v>2</v>
      </c>
      <c r="KP29" s="68">
        <v>2</v>
      </c>
      <c r="KQ29" s="98">
        <v>6.2</v>
      </c>
      <c r="KR29" s="99">
        <v>5</v>
      </c>
      <c r="KS29" s="187"/>
      <c r="KT29" s="27">
        <f>ROUND((KQ29*0.4+KR29*0.6),1)</f>
        <v>5.5</v>
      </c>
      <c r="KU29" s="28">
        <f>ROUND(MAX((KQ29*0.4+KR29*0.6),(KQ29*0.4+KS29*0.6)),1)</f>
        <v>5.5</v>
      </c>
      <c r="KV29" s="26" t="str">
        <f>TEXT(KU29,"0.0")</f>
        <v>5.5</v>
      </c>
      <c r="KW29" s="32" t="str">
        <f>IF(KU29&gt;=8.5,"A",IF(KU29&gt;=8,"B+",IF(KU29&gt;=7,"B",IF(KU29&gt;=6.5,"C+",IF(KU29&gt;=5.5,"C",IF(KU29&gt;=5,"D+",IF(KU29&gt;=4,"D","F")))))))</f>
        <v>C</v>
      </c>
      <c r="KX29" s="30">
        <f>IF(KW29="A",4,IF(KW29="B+",3.5,IF(KW29="B",3,IF(KW29="C+",2.5,IF(KW29="C",2,IF(KW29="D+",1.5,IF(KW29="D",1,0)))))))</f>
        <v>2</v>
      </c>
      <c r="KY29" s="37" t="str">
        <f>TEXT(KX29,"0.0")</f>
        <v>2.0</v>
      </c>
      <c r="KZ29" s="64">
        <v>2</v>
      </c>
      <c r="LA29" s="68">
        <v>2</v>
      </c>
      <c r="LB29" s="21">
        <v>7</v>
      </c>
      <c r="LC29" s="24">
        <v>7</v>
      </c>
      <c r="LD29" s="25"/>
      <c r="LE29" s="19">
        <f>ROUND((LB29*0.4+LC29*0.6),1)</f>
        <v>7</v>
      </c>
      <c r="LF29" s="26">
        <f>ROUND(MAX((LB29*0.4+LC29*0.6),(LB29*0.4+LD29*0.6)),1)</f>
        <v>7</v>
      </c>
      <c r="LG29" s="26" t="str">
        <f>TEXT(LF29,"0.0")</f>
        <v>7.0</v>
      </c>
      <c r="LH29" s="32" t="str">
        <f>IF(LF29&gt;=8.5,"A",IF(LF29&gt;=8,"B+",IF(LF29&gt;=7,"B",IF(LF29&gt;=6.5,"C+",IF(LF29&gt;=5.5,"C",IF(LF29&gt;=5,"D+",IF(LF29&gt;=4,"D","F")))))))</f>
        <v>B</v>
      </c>
      <c r="LI29" s="30">
        <f>IF(LH29="A",4,IF(LH29="B+",3.5,IF(LH29="B",3,IF(LH29="C+",2.5,IF(LH29="C",2,IF(LH29="D+",1.5,IF(LH29="D",1,0)))))))</f>
        <v>3</v>
      </c>
      <c r="LJ29" s="37" t="str">
        <f>TEXT(LI29,"0.0")</f>
        <v>3.0</v>
      </c>
      <c r="LK29" s="62">
        <v>3</v>
      </c>
      <c r="LL29" s="279">
        <v>3</v>
      </c>
      <c r="LM29" s="85">
        <f t="shared" si="161"/>
        <v>18</v>
      </c>
      <c r="LN29" s="86">
        <f t="shared" si="162"/>
        <v>5.083333333333333</v>
      </c>
      <c r="LO29" s="124" t="str">
        <f t="shared" si="163"/>
        <v>5.08</v>
      </c>
      <c r="LP29" s="86">
        <f t="shared" si="164"/>
        <v>1.8333333333333333</v>
      </c>
      <c r="LQ29" s="124" t="str">
        <f t="shared" si="165"/>
        <v>1.83</v>
      </c>
      <c r="LR29" s="330" t="str">
        <f t="shared" si="166"/>
        <v>Lên lớp</v>
      </c>
      <c r="LS29" s="331">
        <f t="shared" si="167"/>
        <v>18</v>
      </c>
      <c r="LT29" s="332">
        <f t="shared" si="168"/>
        <v>6.1</v>
      </c>
      <c r="LU29" s="332">
        <f t="shared" si="169"/>
        <v>2.1666666666666665</v>
      </c>
      <c r="LV29" s="334">
        <f t="shared" si="170"/>
        <v>55</v>
      </c>
      <c r="LW29" s="335">
        <f t="shared" si="171"/>
        <v>55</v>
      </c>
      <c r="LX29" s="336">
        <f t="shared" si="172"/>
        <v>5.7427272727272731</v>
      </c>
      <c r="LY29" s="337">
        <f t="shared" si="173"/>
        <v>1.9363636363636363</v>
      </c>
      <c r="LZ29" s="336" t="str">
        <f t="shared" si="174"/>
        <v>1.94</v>
      </c>
      <c r="MA29" s="330" t="str">
        <f t="shared" si="175"/>
        <v>Lên lớp</v>
      </c>
    </row>
    <row r="30" spans="1:339" s="233" customFormat="1" ht="18">
      <c r="A30" s="10">
        <v>29</v>
      </c>
      <c r="B30" s="76" t="s">
        <v>222</v>
      </c>
      <c r="C30" s="77" t="s">
        <v>294</v>
      </c>
      <c r="D30" s="78" t="s">
        <v>295</v>
      </c>
      <c r="E30" s="79" t="s">
        <v>296</v>
      </c>
      <c r="F30" s="50"/>
      <c r="G30" s="50" t="s">
        <v>580</v>
      </c>
      <c r="H30" s="50" t="s">
        <v>17</v>
      </c>
      <c r="I30" s="82" t="s">
        <v>608</v>
      </c>
      <c r="J30" s="82" t="s">
        <v>782</v>
      </c>
      <c r="K30" s="12">
        <v>5.3</v>
      </c>
      <c r="L30" s="28" t="str">
        <f t="shared" si="27"/>
        <v>5.3</v>
      </c>
      <c r="M30" s="32" t="str">
        <f t="shared" si="195"/>
        <v>D+</v>
      </c>
      <c r="N30" s="39">
        <f t="shared" si="196"/>
        <v>1.5</v>
      </c>
      <c r="O30" s="37" t="str">
        <f t="shared" si="30"/>
        <v>1.5</v>
      </c>
      <c r="P30" s="11">
        <v>2</v>
      </c>
      <c r="Q30" s="16">
        <v>6</v>
      </c>
      <c r="R30" s="28" t="str">
        <f t="shared" si="31"/>
        <v>6.0</v>
      </c>
      <c r="S30" s="32" t="str">
        <f t="shared" si="197"/>
        <v>C</v>
      </c>
      <c r="T30" s="39">
        <f t="shared" si="198"/>
        <v>2</v>
      </c>
      <c r="U30" s="37" t="str">
        <f t="shared" si="34"/>
        <v>2.0</v>
      </c>
      <c r="V30" s="11">
        <v>3</v>
      </c>
      <c r="W30" s="21">
        <v>7.7</v>
      </c>
      <c r="X30" s="24">
        <v>6</v>
      </c>
      <c r="Y30" s="25"/>
      <c r="Z30" s="27">
        <f t="shared" si="0"/>
        <v>6.7</v>
      </c>
      <c r="AA30" s="28">
        <f t="shared" si="1"/>
        <v>6.7</v>
      </c>
      <c r="AB30" s="28" t="str">
        <f t="shared" si="35"/>
        <v>6.7</v>
      </c>
      <c r="AC30" s="32" t="str">
        <f t="shared" si="2"/>
        <v>C+</v>
      </c>
      <c r="AD30" s="30">
        <f t="shared" si="3"/>
        <v>2.5</v>
      </c>
      <c r="AE30" s="37" t="str">
        <f t="shared" si="36"/>
        <v>2.5</v>
      </c>
      <c r="AF30" s="64">
        <v>4</v>
      </c>
      <c r="AG30" s="68">
        <v>4</v>
      </c>
      <c r="AH30" s="21">
        <v>7</v>
      </c>
      <c r="AI30" s="24">
        <v>9</v>
      </c>
      <c r="AJ30" s="25"/>
      <c r="AK30" s="27">
        <f t="shared" si="37"/>
        <v>8.1999999999999993</v>
      </c>
      <c r="AL30" s="28">
        <f t="shared" si="38"/>
        <v>8.1999999999999993</v>
      </c>
      <c r="AM30" s="28" t="str">
        <f t="shared" si="39"/>
        <v>8.2</v>
      </c>
      <c r="AN30" s="32" t="str">
        <f t="shared" si="199"/>
        <v>B+</v>
      </c>
      <c r="AO30" s="30">
        <f t="shared" si="200"/>
        <v>3.5</v>
      </c>
      <c r="AP30" s="37" t="str">
        <f t="shared" si="42"/>
        <v>3.5</v>
      </c>
      <c r="AQ30" s="71">
        <v>2</v>
      </c>
      <c r="AR30" s="73">
        <v>2</v>
      </c>
      <c r="AS30" s="21">
        <v>7</v>
      </c>
      <c r="AT30" s="24">
        <v>7</v>
      </c>
      <c r="AU30" s="25"/>
      <c r="AV30" s="27">
        <f t="shared" si="43"/>
        <v>7</v>
      </c>
      <c r="AW30" s="28">
        <f t="shared" si="44"/>
        <v>7</v>
      </c>
      <c r="AX30" s="28" t="str">
        <f t="shared" si="45"/>
        <v>7.0</v>
      </c>
      <c r="AY30" s="32" t="str">
        <f t="shared" si="46"/>
        <v>B</v>
      </c>
      <c r="AZ30" s="30">
        <f t="shared" si="201"/>
        <v>3</v>
      </c>
      <c r="BA30" s="37" t="str">
        <f t="shared" si="48"/>
        <v>3.0</v>
      </c>
      <c r="BB30" s="64">
        <v>3</v>
      </c>
      <c r="BC30" s="68">
        <v>3</v>
      </c>
      <c r="BD30" s="21">
        <v>5.2</v>
      </c>
      <c r="BE30" s="24">
        <v>3</v>
      </c>
      <c r="BF30" s="25">
        <v>4</v>
      </c>
      <c r="BG30" s="27">
        <f t="shared" si="202"/>
        <v>3.9</v>
      </c>
      <c r="BH30" s="28">
        <f t="shared" si="203"/>
        <v>4.5</v>
      </c>
      <c r="BI30" s="28" t="str">
        <f t="shared" si="49"/>
        <v>4.5</v>
      </c>
      <c r="BJ30" s="32" t="str">
        <f t="shared" si="204"/>
        <v>D</v>
      </c>
      <c r="BK30" s="30">
        <f t="shared" si="205"/>
        <v>1</v>
      </c>
      <c r="BL30" s="37" t="str">
        <f t="shared" si="52"/>
        <v>1.0</v>
      </c>
      <c r="BM30" s="64">
        <v>3</v>
      </c>
      <c r="BN30" s="68">
        <v>3</v>
      </c>
      <c r="BO30" s="21">
        <v>5.8</v>
      </c>
      <c r="BP30" s="24">
        <v>6</v>
      </c>
      <c r="BQ30" s="25"/>
      <c r="BR30" s="27">
        <f t="shared" si="4"/>
        <v>5.9</v>
      </c>
      <c r="BS30" s="28">
        <f t="shared" si="5"/>
        <v>5.9</v>
      </c>
      <c r="BT30" s="28" t="str">
        <f t="shared" si="53"/>
        <v>5.9</v>
      </c>
      <c r="BU30" s="32" t="str">
        <f t="shared" si="6"/>
        <v>C</v>
      </c>
      <c r="BV30" s="66">
        <f t="shared" si="7"/>
        <v>2</v>
      </c>
      <c r="BW30" s="37" t="str">
        <f t="shared" si="54"/>
        <v>2.0</v>
      </c>
      <c r="BX30" s="64">
        <v>2</v>
      </c>
      <c r="BY30" s="75">
        <v>2</v>
      </c>
      <c r="BZ30" s="21">
        <v>7.7</v>
      </c>
      <c r="CA30" s="24">
        <v>6</v>
      </c>
      <c r="CB30" s="25"/>
      <c r="CC30" s="27">
        <f t="shared" si="206"/>
        <v>6.7</v>
      </c>
      <c r="CD30" s="28">
        <f t="shared" si="207"/>
        <v>6.7</v>
      </c>
      <c r="CE30" s="28" t="str">
        <f t="shared" si="55"/>
        <v>6.7</v>
      </c>
      <c r="CF30" s="32" t="str">
        <f t="shared" si="208"/>
        <v>C+</v>
      </c>
      <c r="CG30" s="30">
        <f t="shared" si="209"/>
        <v>2.5</v>
      </c>
      <c r="CH30" s="37" t="str">
        <f t="shared" si="58"/>
        <v>2.5</v>
      </c>
      <c r="CI30" s="64">
        <v>3</v>
      </c>
      <c r="CJ30" s="68">
        <v>3</v>
      </c>
      <c r="CK30" s="85">
        <f t="shared" si="8"/>
        <v>17</v>
      </c>
      <c r="CL30" s="86">
        <f t="shared" si="59"/>
        <v>6.4470588235294111</v>
      </c>
      <c r="CM30" s="87" t="str">
        <f t="shared" si="60"/>
        <v>6.45</v>
      </c>
      <c r="CN30" s="86">
        <f t="shared" si="9"/>
        <v>2.3823529411764706</v>
      </c>
      <c r="CO30" s="87" t="str">
        <f t="shared" si="61"/>
        <v>2.38</v>
      </c>
      <c r="CP30" s="52" t="str">
        <f t="shared" si="62"/>
        <v>Lên lớp</v>
      </c>
      <c r="CQ30" s="52">
        <f t="shared" si="176"/>
        <v>17</v>
      </c>
      <c r="CR30" s="86">
        <f t="shared" si="63"/>
        <v>6.4470588235294111</v>
      </c>
      <c r="CS30" s="127" t="str">
        <f t="shared" si="64"/>
        <v>6.45</v>
      </c>
      <c r="CT30" s="86">
        <f t="shared" si="177"/>
        <v>2.3823529411764706</v>
      </c>
      <c r="CU30" s="127" t="str">
        <f t="shared" si="65"/>
        <v>2.38</v>
      </c>
      <c r="CV30" s="52" t="str">
        <f t="shared" si="66"/>
        <v>Lên lớp</v>
      </c>
      <c r="CW30" s="232">
        <v>7.4</v>
      </c>
      <c r="CX30" s="52">
        <v>5</v>
      </c>
      <c r="CY30" s="52"/>
      <c r="CZ30" s="27">
        <f t="shared" si="67"/>
        <v>6</v>
      </c>
      <c r="DA30" s="28">
        <f t="shared" si="68"/>
        <v>6</v>
      </c>
      <c r="DB30" s="29" t="str">
        <f t="shared" si="69"/>
        <v>6.0</v>
      </c>
      <c r="DC30" s="32" t="str">
        <f t="shared" si="70"/>
        <v>C</v>
      </c>
      <c r="DD30" s="30">
        <f t="shared" si="71"/>
        <v>2</v>
      </c>
      <c r="DE30" s="29" t="str">
        <f t="shared" si="72"/>
        <v>2.0</v>
      </c>
      <c r="DF30" s="71"/>
      <c r="DG30" s="203"/>
      <c r="DH30" s="229">
        <v>7.6</v>
      </c>
      <c r="DI30" s="230">
        <v>6</v>
      </c>
      <c r="DJ30" s="230"/>
      <c r="DK30" s="27">
        <f t="shared" si="73"/>
        <v>6.6</v>
      </c>
      <c r="DL30" s="28">
        <f t="shared" si="74"/>
        <v>6.6</v>
      </c>
      <c r="DM30" s="30" t="str">
        <f t="shared" si="75"/>
        <v>6.6</v>
      </c>
      <c r="DN30" s="32" t="str">
        <f t="shared" si="76"/>
        <v>C+</v>
      </c>
      <c r="DO30" s="30">
        <f t="shared" si="77"/>
        <v>2.5</v>
      </c>
      <c r="DP30" s="30" t="str">
        <f t="shared" si="78"/>
        <v>2.5</v>
      </c>
      <c r="DQ30" s="71"/>
      <c r="DR30" s="203"/>
      <c r="DS30" s="204">
        <f t="shared" si="79"/>
        <v>6.3</v>
      </c>
      <c r="DT30" s="30" t="str">
        <f t="shared" si="80"/>
        <v>6.3</v>
      </c>
      <c r="DU30" s="32" t="str">
        <f t="shared" si="81"/>
        <v>C</v>
      </c>
      <c r="DV30" s="30">
        <f t="shared" si="82"/>
        <v>2</v>
      </c>
      <c r="DW30" s="30" t="str">
        <f t="shared" si="83"/>
        <v>2.0</v>
      </c>
      <c r="DX30" s="71">
        <v>3</v>
      </c>
      <c r="DY30" s="203">
        <v>3</v>
      </c>
      <c r="DZ30" s="232">
        <v>5.0999999999999996</v>
      </c>
      <c r="EA30" s="52">
        <v>6</v>
      </c>
      <c r="EB30" s="52"/>
      <c r="EC30" s="27">
        <f t="shared" si="84"/>
        <v>5.6</v>
      </c>
      <c r="ED30" s="28">
        <f t="shared" si="85"/>
        <v>5.6</v>
      </c>
      <c r="EE30" s="29" t="str">
        <f t="shared" si="86"/>
        <v>5.6</v>
      </c>
      <c r="EF30" s="32" t="str">
        <f t="shared" si="87"/>
        <v>C</v>
      </c>
      <c r="EG30" s="30">
        <f t="shared" si="88"/>
        <v>2</v>
      </c>
      <c r="EH30" s="29" t="str">
        <f t="shared" si="89"/>
        <v>2.0</v>
      </c>
      <c r="EI30" s="71">
        <v>3</v>
      </c>
      <c r="EJ30" s="203">
        <v>3</v>
      </c>
      <c r="EK30" s="232">
        <v>6.9</v>
      </c>
      <c r="EL30" s="52">
        <v>2</v>
      </c>
      <c r="EM30" s="52"/>
      <c r="EN30" s="27">
        <f t="shared" si="90"/>
        <v>4</v>
      </c>
      <c r="EO30" s="28">
        <f t="shared" si="91"/>
        <v>4</v>
      </c>
      <c r="EP30" s="29" t="str">
        <f t="shared" si="92"/>
        <v>4.0</v>
      </c>
      <c r="EQ30" s="32" t="str">
        <f t="shared" si="93"/>
        <v>D</v>
      </c>
      <c r="ER30" s="30">
        <f t="shared" si="94"/>
        <v>1</v>
      </c>
      <c r="ES30" s="29" t="str">
        <f t="shared" si="95"/>
        <v>1.0</v>
      </c>
      <c r="ET30" s="71">
        <v>3</v>
      </c>
      <c r="EU30" s="203">
        <v>3</v>
      </c>
      <c r="EV30" s="232">
        <v>6.6</v>
      </c>
      <c r="EW30" s="52">
        <v>9</v>
      </c>
      <c r="EX30" s="52"/>
      <c r="EY30" s="27">
        <f t="shared" si="96"/>
        <v>8</v>
      </c>
      <c r="EZ30" s="28">
        <f t="shared" si="97"/>
        <v>8</v>
      </c>
      <c r="FA30" s="29" t="str">
        <f t="shared" si="98"/>
        <v>8.0</v>
      </c>
      <c r="FB30" s="32" t="str">
        <f t="shared" si="99"/>
        <v>B+</v>
      </c>
      <c r="FC30" s="30">
        <f t="shared" si="100"/>
        <v>3.5</v>
      </c>
      <c r="FD30" s="29" t="str">
        <f t="shared" si="101"/>
        <v>3.5</v>
      </c>
      <c r="FE30" s="71">
        <v>2</v>
      </c>
      <c r="FF30" s="203">
        <v>2</v>
      </c>
      <c r="FG30" s="234">
        <v>7.6</v>
      </c>
      <c r="FH30" s="230">
        <v>0</v>
      </c>
      <c r="FI30" s="230">
        <v>6</v>
      </c>
      <c r="FJ30" s="27">
        <f t="shared" si="102"/>
        <v>3</v>
      </c>
      <c r="FK30" s="28">
        <f t="shared" si="103"/>
        <v>6.6</v>
      </c>
      <c r="FL30" s="29" t="str">
        <f t="shared" si="104"/>
        <v>6.6</v>
      </c>
      <c r="FM30" s="32" t="str">
        <f t="shared" si="105"/>
        <v>C+</v>
      </c>
      <c r="FN30" s="30">
        <f t="shared" si="106"/>
        <v>2.5</v>
      </c>
      <c r="FO30" s="29" t="str">
        <f t="shared" si="107"/>
        <v>2.5</v>
      </c>
      <c r="FP30" s="71">
        <v>3</v>
      </c>
      <c r="FQ30" s="203">
        <v>3</v>
      </c>
      <c r="FR30" s="232">
        <v>8</v>
      </c>
      <c r="FS30" s="52">
        <v>8</v>
      </c>
      <c r="FT30" s="52"/>
      <c r="FU30" s="27">
        <f t="shared" si="108"/>
        <v>8</v>
      </c>
      <c r="FV30" s="28">
        <f t="shared" si="109"/>
        <v>8</v>
      </c>
      <c r="FW30" s="29" t="str">
        <f t="shared" si="110"/>
        <v>8.0</v>
      </c>
      <c r="FX30" s="32" t="str">
        <f t="shared" si="111"/>
        <v>B+</v>
      </c>
      <c r="FY30" s="30">
        <f t="shared" si="112"/>
        <v>3.5</v>
      </c>
      <c r="FZ30" s="29" t="str">
        <f t="shared" si="113"/>
        <v>3.5</v>
      </c>
      <c r="GA30" s="71">
        <v>2</v>
      </c>
      <c r="GB30" s="203">
        <v>2</v>
      </c>
      <c r="GC30" s="232">
        <v>8</v>
      </c>
      <c r="GD30" s="52">
        <v>6</v>
      </c>
      <c r="GE30" s="52"/>
      <c r="GF30" s="27">
        <f t="shared" si="114"/>
        <v>6.8</v>
      </c>
      <c r="GG30" s="28">
        <f t="shared" si="115"/>
        <v>6.8</v>
      </c>
      <c r="GH30" s="29" t="str">
        <f t="shared" si="116"/>
        <v>6.8</v>
      </c>
      <c r="GI30" s="32" t="str">
        <f t="shared" si="117"/>
        <v>C+</v>
      </c>
      <c r="GJ30" s="30">
        <f t="shared" si="118"/>
        <v>2.5</v>
      </c>
      <c r="GK30" s="29" t="str">
        <f t="shared" si="119"/>
        <v>2.5</v>
      </c>
      <c r="GL30" s="71">
        <v>2</v>
      </c>
      <c r="GM30" s="203">
        <v>2</v>
      </c>
      <c r="GN30" s="232">
        <v>5</v>
      </c>
      <c r="GO30" s="52">
        <v>4</v>
      </c>
      <c r="GP30" s="52"/>
      <c r="GQ30" s="27">
        <f t="shared" si="120"/>
        <v>4.4000000000000004</v>
      </c>
      <c r="GR30" s="28">
        <f t="shared" si="121"/>
        <v>4.4000000000000004</v>
      </c>
      <c r="GS30" s="29" t="str">
        <f t="shared" si="122"/>
        <v>4.4</v>
      </c>
      <c r="GT30" s="32" t="str">
        <f t="shared" si="123"/>
        <v>D</v>
      </c>
      <c r="GU30" s="30">
        <f t="shared" si="124"/>
        <v>1</v>
      </c>
      <c r="GV30" s="29" t="str">
        <f t="shared" si="125"/>
        <v>1.0</v>
      </c>
      <c r="GW30" s="71">
        <v>2</v>
      </c>
      <c r="GX30" s="203">
        <v>2</v>
      </c>
      <c r="GY30" s="85">
        <f>DX30+EI30+FE30+ET30+FP30+GA30+GL30+GW30</f>
        <v>20</v>
      </c>
      <c r="GZ30" s="86">
        <f>(DS30*DX30+ED30*EI30+EZ30*FE30+EO30*ET30+FK30*FP30+FV30*GA30+GG30*GL30+GR30*GW30)/GY30</f>
        <v>6.0949999999999998</v>
      </c>
      <c r="HA30" s="124" t="str">
        <f t="shared" si="128"/>
        <v>6.10</v>
      </c>
      <c r="HB30" s="86">
        <f>(DV30*DX30+EG30*EI30+FC30*FE30+ER30*ET30+FN30*FP30+FY30*GA30+GJ30*GL30+GU30*GW30)/GY30</f>
        <v>2.1749999999999998</v>
      </c>
      <c r="HC30" s="124" t="str">
        <f t="shared" si="130"/>
        <v>2.18</v>
      </c>
      <c r="HD30" s="52" t="str">
        <f>IF(AND(HB30&lt;1),"Cảnh báo KQHT","Lên lớp")</f>
        <v>Lên lớp</v>
      </c>
      <c r="HE30" s="52">
        <f>DY30+EJ30+GX30+GM30+GB30+FQ30+EU30+FF30</f>
        <v>20</v>
      </c>
      <c r="HF30" s="86">
        <f>(DS30*DY30+ED30*EJ30+EZ30*FF30+EO30*EU30+FK30*FQ30+FV30*GB30+GG30*GM30+GR30*GX30)/HE30</f>
        <v>6.0949999999999998</v>
      </c>
      <c r="HG30" s="127" t="str">
        <f t="shared" si="134"/>
        <v>6.10</v>
      </c>
      <c r="HH30" s="86">
        <f>(DV30*DY30+EG30*EJ30+FC30*FF30+ER30*EU30+FN30*FQ30+FY30*GB30+GJ30*GM30+GU30*GX30)/HE30</f>
        <v>2.1749999999999998</v>
      </c>
      <c r="HI30" s="127" t="str">
        <f t="shared" si="136"/>
        <v>2.18</v>
      </c>
      <c r="HJ30" s="227">
        <f t="shared" si="137"/>
        <v>37</v>
      </c>
      <c r="HK30" s="58">
        <f t="shared" si="138"/>
        <v>37</v>
      </c>
      <c r="HL30" s="228">
        <f t="shared" si="11"/>
        <v>6.256756756756757</v>
      </c>
      <c r="HM30" s="127" t="str">
        <f t="shared" si="139"/>
        <v>6.26</v>
      </c>
      <c r="HN30" s="228">
        <f t="shared" si="12"/>
        <v>2.2702702702702702</v>
      </c>
      <c r="HO30" s="127" t="str">
        <f t="shared" si="140"/>
        <v>2.27</v>
      </c>
      <c r="HP30" s="52" t="str">
        <f t="shared" si="141"/>
        <v>Lên lớp</v>
      </c>
      <c r="HQ30" s="58" t="s">
        <v>986</v>
      </c>
      <c r="HR30" s="21">
        <v>7.1</v>
      </c>
      <c r="HS30" s="24">
        <v>2</v>
      </c>
      <c r="HT30" s="25"/>
      <c r="HU30" s="27">
        <f t="shared" si="178"/>
        <v>4</v>
      </c>
      <c r="HV30" s="282">
        <f t="shared" si="179"/>
        <v>4</v>
      </c>
      <c r="HW30" s="26" t="str">
        <f t="shared" si="210"/>
        <v>4.0</v>
      </c>
      <c r="HX30" s="283" t="str">
        <f t="shared" si="180"/>
        <v>D</v>
      </c>
      <c r="HY30" s="281">
        <f t="shared" si="181"/>
        <v>1</v>
      </c>
      <c r="HZ30" s="44" t="str">
        <f t="shared" si="182"/>
        <v>1.0</v>
      </c>
      <c r="IA30" s="64">
        <v>3</v>
      </c>
      <c r="IB30" s="68">
        <v>3</v>
      </c>
      <c r="IC30" s="21">
        <v>8.6999999999999993</v>
      </c>
      <c r="ID30" s="284">
        <v>5</v>
      </c>
      <c r="IE30" s="25"/>
      <c r="IF30" s="27">
        <f t="shared" si="183"/>
        <v>6.5</v>
      </c>
      <c r="IG30" s="282">
        <f t="shared" si="184"/>
        <v>6.5</v>
      </c>
      <c r="IH30" s="26" t="str">
        <f t="shared" si="211"/>
        <v>6.5</v>
      </c>
      <c r="II30" s="283" t="str">
        <f t="shared" si="185"/>
        <v>C+</v>
      </c>
      <c r="IJ30" s="281">
        <f t="shared" si="186"/>
        <v>2.5</v>
      </c>
      <c r="IK30" s="44" t="str">
        <f t="shared" si="187"/>
        <v>2.5</v>
      </c>
      <c r="IL30" s="64">
        <v>1</v>
      </c>
      <c r="IM30" s="68">
        <v>1</v>
      </c>
      <c r="IN30" s="98">
        <v>5</v>
      </c>
      <c r="IO30" s="99">
        <v>3</v>
      </c>
      <c r="IP30" s="187">
        <v>5</v>
      </c>
      <c r="IQ30" s="27">
        <f t="shared" si="188"/>
        <v>3.8</v>
      </c>
      <c r="IR30" s="28">
        <f t="shared" si="189"/>
        <v>5</v>
      </c>
      <c r="IS30" s="26" t="str">
        <f t="shared" si="190"/>
        <v>5.0</v>
      </c>
      <c r="IT30" s="32" t="str">
        <f t="shared" si="191"/>
        <v>D+</v>
      </c>
      <c r="IU30" s="30">
        <f t="shared" si="192"/>
        <v>1.5</v>
      </c>
      <c r="IV30" s="37" t="str">
        <f t="shared" si="193"/>
        <v>1.5</v>
      </c>
      <c r="IW30" s="64">
        <v>2</v>
      </c>
      <c r="IX30" s="68">
        <v>2</v>
      </c>
      <c r="IY30" s="21">
        <v>6.6</v>
      </c>
      <c r="IZ30" s="24">
        <v>4</v>
      </c>
      <c r="JA30" s="25"/>
      <c r="JB30" s="19">
        <f t="shared" ref="JB30:JB37" si="214">ROUND((IY30*0.4+IZ30*0.6),1)</f>
        <v>5</v>
      </c>
      <c r="JC30" s="26">
        <f t="shared" ref="JC30:JC37" si="215">ROUND(MAX((IY30*0.4+IZ30*0.6),(IY30*0.4+JA30*0.6)),1)</f>
        <v>5</v>
      </c>
      <c r="JD30" s="26" t="str">
        <f t="shared" si="144"/>
        <v>5.0</v>
      </c>
      <c r="JE30" s="32" t="str">
        <f t="shared" ref="JE30:JE37" si="216">IF(JC30&gt;=8.5,"A",IF(JC30&gt;=8,"B+",IF(JC30&gt;=7,"B",IF(JC30&gt;=6.5,"C+",IF(JC30&gt;=5.5,"C",IF(JC30&gt;=5,"D+",IF(JC30&gt;=4,"D","F")))))))</f>
        <v>D+</v>
      </c>
      <c r="JF30" s="30">
        <f t="shared" si="146"/>
        <v>1.5</v>
      </c>
      <c r="JG30" s="37" t="str">
        <f t="shared" si="147"/>
        <v>1.5</v>
      </c>
      <c r="JH30" s="64">
        <v>2</v>
      </c>
      <c r="JI30" s="68">
        <v>2</v>
      </c>
      <c r="JJ30" s="21">
        <v>5.0999999999999996</v>
      </c>
      <c r="JK30" s="24">
        <v>5</v>
      </c>
      <c r="JL30" s="25"/>
      <c r="JM30" s="19">
        <f t="shared" si="148"/>
        <v>5</v>
      </c>
      <c r="JN30" s="26">
        <f t="shared" si="149"/>
        <v>5</v>
      </c>
      <c r="JO30" s="26" t="str">
        <f t="shared" si="150"/>
        <v>5.0</v>
      </c>
      <c r="JP30" s="32" t="str">
        <f t="shared" si="151"/>
        <v>D+</v>
      </c>
      <c r="JQ30" s="30">
        <f t="shared" si="152"/>
        <v>1.5</v>
      </c>
      <c r="JR30" s="37" t="str">
        <f t="shared" si="153"/>
        <v>1.5</v>
      </c>
      <c r="JS30" s="64">
        <v>1</v>
      </c>
      <c r="JT30" s="68">
        <v>1</v>
      </c>
      <c r="JU30" s="98">
        <v>8</v>
      </c>
      <c r="JV30" s="99">
        <v>8</v>
      </c>
      <c r="JW30" s="187"/>
      <c r="JX30" s="27">
        <f t="shared" si="13"/>
        <v>8</v>
      </c>
      <c r="JY30" s="28">
        <f t="shared" si="14"/>
        <v>8</v>
      </c>
      <c r="JZ30" s="28" t="str">
        <f t="shared" si="154"/>
        <v>8.0</v>
      </c>
      <c r="KA30" s="32" t="str">
        <f t="shared" si="15"/>
        <v>B+</v>
      </c>
      <c r="KB30" s="30">
        <f t="shared" si="16"/>
        <v>3.5</v>
      </c>
      <c r="KC30" s="37" t="str">
        <f t="shared" si="17"/>
        <v>3.5</v>
      </c>
      <c r="KD30" s="64">
        <v>2</v>
      </c>
      <c r="KE30" s="68">
        <v>2</v>
      </c>
      <c r="KF30" s="21">
        <v>7.8</v>
      </c>
      <c r="KG30" s="24">
        <v>5</v>
      </c>
      <c r="KH30" s="25"/>
      <c r="KI30" s="27">
        <f>ROUND((KF30*0.4+KG30*0.6),1)</f>
        <v>6.1</v>
      </c>
      <c r="KJ30" s="28">
        <f>ROUND(MAX((KF30*0.4+KG30*0.6),(KF30*0.4+KH30*0.6)),1)</f>
        <v>6.1</v>
      </c>
      <c r="KK30" s="28" t="str">
        <f>TEXT(KJ30,"0.0")</f>
        <v>6.1</v>
      </c>
      <c r="KL30" s="32" t="str">
        <f>IF(KJ30&gt;=8.5,"A",IF(KJ30&gt;=8,"B+",IF(KJ30&gt;=7,"B",IF(KJ30&gt;=6.5,"C+",IF(KJ30&gt;=5.5,"C",IF(KJ30&gt;=5,"D+",IF(KJ30&gt;=4,"D","F")))))))</f>
        <v>C</v>
      </c>
      <c r="KM30" s="30">
        <f>IF(KL30="A",4,IF(KL30="B+",3.5,IF(KL30="B",3,IF(KL30="C+",2.5,IF(KL30="C",2,IF(KL30="D+",1.5,IF(KL30="D",1,0)))))))</f>
        <v>2</v>
      </c>
      <c r="KN30" s="37" t="str">
        <f>TEXT(KM30,"0.0")</f>
        <v>2.0</v>
      </c>
      <c r="KO30" s="64">
        <v>2</v>
      </c>
      <c r="KP30" s="68">
        <v>2</v>
      </c>
      <c r="KQ30" s="98">
        <v>8</v>
      </c>
      <c r="KR30" s="99">
        <v>6</v>
      </c>
      <c r="KS30" s="187"/>
      <c r="KT30" s="19">
        <f>ROUND((KQ30*0.4+KR30*0.6),1)</f>
        <v>6.8</v>
      </c>
      <c r="KU30" s="26">
        <f>ROUND(MAX((KQ30*0.4+KR30*0.6),(KQ30*0.4+KS30*0.6)),1)</f>
        <v>6.8</v>
      </c>
      <c r="KV30" s="26" t="str">
        <f>TEXT(KU30,"0.0")</f>
        <v>6.8</v>
      </c>
      <c r="KW30" s="32" t="str">
        <f>IF(KU30&gt;=8.5,"A",IF(KU30&gt;=8,"B+",IF(KU30&gt;=7,"B",IF(KU30&gt;=6.5,"C+",IF(KU30&gt;=5.5,"C",IF(KU30&gt;=5,"D+",IF(KU30&gt;=4,"D","F")))))))</f>
        <v>C+</v>
      </c>
      <c r="KX30" s="30">
        <f>IF(KW30="A",4,IF(KW30="B+",3.5,IF(KW30="B",3,IF(KW30="C+",2.5,IF(KW30="C",2,IF(KW30="D+",1.5,IF(KW30="D",1,0)))))))</f>
        <v>2.5</v>
      </c>
      <c r="KY30" s="37" t="str">
        <f>TEXT(KX30,"0.0")</f>
        <v>2.5</v>
      </c>
      <c r="KZ30" s="64">
        <v>2</v>
      </c>
      <c r="LA30" s="68">
        <v>2</v>
      </c>
      <c r="LB30" s="21">
        <v>7.3</v>
      </c>
      <c r="LC30" s="24">
        <v>10</v>
      </c>
      <c r="LD30" s="25"/>
      <c r="LE30" s="27">
        <f>ROUND((LB30*0.4+LC30*0.6),1)</f>
        <v>8.9</v>
      </c>
      <c r="LF30" s="28">
        <f>ROUND(MAX((LB30*0.4+LC30*0.6),(LB30*0.4+LD30*0.6)),1)</f>
        <v>8.9</v>
      </c>
      <c r="LG30" s="28" t="str">
        <f>TEXT(LF30,"0.0")</f>
        <v>8.9</v>
      </c>
      <c r="LH30" s="32" t="str">
        <f>IF(LF30&gt;=8.5,"A",IF(LF30&gt;=8,"B+",IF(LF30&gt;=7,"B",IF(LF30&gt;=6.5,"C+",IF(LF30&gt;=5.5,"C",IF(LF30&gt;=5,"D+",IF(LF30&gt;=4,"D","F")))))))</f>
        <v>A</v>
      </c>
      <c r="LI30" s="30">
        <f>IF(LH30="A",4,IF(LH30="B+",3.5,IF(LH30="B",3,IF(LH30="C+",2.5,IF(LH30="C",2,IF(LH30="D+",1.5,IF(LH30="D",1,0)))))))</f>
        <v>4</v>
      </c>
      <c r="LJ30" s="37" t="str">
        <f>TEXT(LI30,"0.0")</f>
        <v>4.0</v>
      </c>
      <c r="LK30" s="62">
        <v>3</v>
      </c>
      <c r="LL30" s="279">
        <v>3</v>
      </c>
      <c r="LM30" s="85">
        <f t="shared" si="161"/>
        <v>18</v>
      </c>
      <c r="LN30" s="86">
        <f>(IG30*IL30+IR30*IW30+JN30*JS30+JC30*JH30+JY30*KD30+KJ30*KO30+KU30*KZ30+LF30*LK30)/LM30</f>
        <v>5.5555555555555554</v>
      </c>
      <c r="LO30" s="124" t="str">
        <f t="shared" si="163"/>
        <v>5.56</v>
      </c>
      <c r="LP30" s="86">
        <f>(IJ30*IL30+IU30*IW30+JQ30*JS30+JF30*JH30+KB30*KD30+KM30*KO30+KX30*KZ30+LI30*LK30)/LM30</f>
        <v>2.1111111111111112</v>
      </c>
      <c r="LQ30" s="124" t="str">
        <f t="shared" si="165"/>
        <v>2.11</v>
      </c>
      <c r="LR30" s="330" t="str">
        <f>IF(AND(LP30&lt;1),"Cảnh báo KQHT","Lên lớp")</f>
        <v>Lên lớp</v>
      </c>
      <c r="LS30" s="331">
        <f t="shared" si="167"/>
        <v>18</v>
      </c>
      <c r="LT30" s="332">
        <f t="shared" si="168"/>
        <v>6.2222222222222223</v>
      </c>
      <c r="LU30" s="332">
        <f t="shared" si="169"/>
        <v>2.2777777777777777</v>
      </c>
      <c r="LV30" s="334">
        <f t="shared" si="170"/>
        <v>55</v>
      </c>
      <c r="LW30" s="335">
        <f t="shared" si="171"/>
        <v>55</v>
      </c>
      <c r="LX30" s="336">
        <f t="shared" si="172"/>
        <v>6.2454545454545451</v>
      </c>
      <c r="LY30" s="337">
        <f t="shared" si="173"/>
        <v>2.2727272727272729</v>
      </c>
      <c r="LZ30" s="336" t="str">
        <f t="shared" si="174"/>
        <v>2.27</v>
      </c>
      <c r="MA30" s="330" t="str">
        <f>IF(AND(LY30&lt;1.4),"Cảnh báo KQHT","Lên lớp")</f>
        <v>Lên lớp</v>
      </c>
    </row>
    <row r="31" spans="1:339" s="233" customFormat="1" ht="18">
      <c r="A31" s="10">
        <v>30</v>
      </c>
      <c r="B31" s="76" t="s">
        <v>222</v>
      </c>
      <c r="C31" s="77" t="s">
        <v>299</v>
      </c>
      <c r="D31" s="78" t="s">
        <v>300</v>
      </c>
      <c r="E31" s="79" t="s">
        <v>301</v>
      </c>
      <c r="F31" s="50"/>
      <c r="G31" s="50" t="s">
        <v>582</v>
      </c>
      <c r="H31" s="50" t="s">
        <v>17</v>
      </c>
      <c r="I31" s="82" t="s">
        <v>610</v>
      </c>
      <c r="J31" s="82" t="s">
        <v>783</v>
      </c>
      <c r="K31" s="12">
        <v>5.3</v>
      </c>
      <c r="L31" s="28" t="str">
        <f t="shared" si="27"/>
        <v>5.3</v>
      </c>
      <c r="M31" s="32" t="str">
        <f t="shared" si="195"/>
        <v>D+</v>
      </c>
      <c r="N31" s="39">
        <f t="shared" si="196"/>
        <v>1.5</v>
      </c>
      <c r="O31" s="37" t="str">
        <f t="shared" si="30"/>
        <v>1.5</v>
      </c>
      <c r="P31" s="11">
        <v>2</v>
      </c>
      <c r="Q31" s="16">
        <v>6</v>
      </c>
      <c r="R31" s="28" t="str">
        <f t="shared" si="31"/>
        <v>6.0</v>
      </c>
      <c r="S31" s="32" t="str">
        <f t="shared" si="197"/>
        <v>C</v>
      </c>
      <c r="T31" s="39">
        <f t="shared" si="198"/>
        <v>2</v>
      </c>
      <c r="U31" s="37" t="str">
        <f t="shared" si="34"/>
        <v>2.0</v>
      </c>
      <c r="V31" s="11">
        <v>3</v>
      </c>
      <c r="W31" s="21">
        <v>8.1999999999999993</v>
      </c>
      <c r="X31" s="24">
        <v>8</v>
      </c>
      <c r="Y31" s="25"/>
      <c r="Z31" s="27">
        <f t="shared" si="0"/>
        <v>8.1</v>
      </c>
      <c r="AA31" s="28">
        <f t="shared" si="1"/>
        <v>8.1</v>
      </c>
      <c r="AB31" s="28" t="str">
        <f t="shared" si="35"/>
        <v>8.1</v>
      </c>
      <c r="AC31" s="32" t="str">
        <f t="shared" si="2"/>
        <v>B+</v>
      </c>
      <c r="AD31" s="30">
        <f t="shared" si="3"/>
        <v>3.5</v>
      </c>
      <c r="AE31" s="37" t="str">
        <f t="shared" si="36"/>
        <v>3.5</v>
      </c>
      <c r="AF31" s="64">
        <v>4</v>
      </c>
      <c r="AG31" s="68">
        <v>4</v>
      </c>
      <c r="AH31" s="21">
        <v>7.3</v>
      </c>
      <c r="AI31" s="24">
        <v>9</v>
      </c>
      <c r="AJ31" s="25"/>
      <c r="AK31" s="27">
        <f t="shared" si="37"/>
        <v>8.3000000000000007</v>
      </c>
      <c r="AL31" s="28">
        <f t="shared" si="38"/>
        <v>8.3000000000000007</v>
      </c>
      <c r="AM31" s="28" t="str">
        <f t="shared" si="39"/>
        <v>8.3</v>
      </c>
      <c r="AN31" s="32" t="str">
        <f t="shared" si="199"/>
        <v>B+</v>
      </c>
      <c r="AO31" s="30">
        <f t="shared" si="200"/>
        <v>3.5</v>
      </c>
      <c r="AP31" s="37" t="str">
        <f t="shared" si="42"/>
        <v>3.5</v>
      </c>
      <c r="AQ31" s="71">
        <v>2</v>
      </c>
      <c r="AR31" s="73">
        <v>2</v>
      </c>
      <c r="AS31" s="21">
        <v>6.3</v>
      </c>
      <c r="AT31" s="24">
        <v>6</v>
      </c>
      <c r="AU31" s="25"/>
      <c r="AV31" s="27">
        <f t="shared" si="43"/>
        <v>6.1</v>
      </c>
      <c r="AW31" s="28">
        <f t="shared" si="44"/>
        <v>6.1</v>
      </c>
      <c r="AX31" s="28" t="str">
        <f t="shared" si="45"/>
        <v>6.1</v>
      </c>
      <c r="AY31" s="32" t="str">
        <f t="shared" si="46"/>
        <v>C</v>
      </c>
      <c r="AZ31" s="30">
        <f t="shared" si="201"/>
        <v>2</v>
      </c>
      <c r="BA31" s="37" t="str">
        <f t="shared" si="48"/>
        <v>2.0</v>
      </c>
      <c r="BB31" s="64">
        <v>3</v>
      </c>
      <c r="BC31" s="68">
        <v>3</v>
      </c>
      <c r="BD31" s="21">
        <v>7</v>
      </c>
      <c r="BE31" s="24">
        <v>8</v>
      </c>
      <c r="BF31" s="25"/>
      <c r="BG31" s="27">
        <f t="shared" si="202"/>
        <v>7.6</v>
      </c>
      <c r="BH31" s="28">
        <f t="shared" si="203"/>
        <v>7.6</v>
      </c>
      <c r="BI31" s="28" t="str">
        <f t="shared" si="49"/>
        <v>7.6</v>
      </c>
      <c r="BJ31" s="32" t="str">
        <f t="shared" si="204"/>
        <v>B</v>
      </c>
      <c r="BK31" s="30">
        <f t="shared" si="205"/>
        <v>3</v>
      </c>
      <c r="BL31" s="37" t="str">
        <f t="shared" si="52"/>
        <v>3.0</v>
      </c>
      <c r="BM31" s="64">
        <v>3</v>
      </c>
      <c r="BN31" s="68">
        <v>3</v>
      </c>
      <c r="BO31" s="21">
        <v>5.9</v>
      </c>
      <c r="BP31" s="24">
        <v>6</v>
      </c>
      <c r="BQ31" s="25"/>
      <c r="BR31" s="27">
        <f t="shared" si="4"/>
        <v>6</v>
      </c>
      <c r="BS31" s="28">
        <f t="shared" si="5"/>
        <v>6</v>
      </c>
      <c r="BT31" s="28" t="str">
        <f t="shared" si="53"/>
        <v>6.0</v>
      </c>
      <c r="BU31" s="32" t="str">
        <f t="shared" si="6"/>
        <v>C</v>
      </c>
      <c r="BV31" s="66">
        <f t="shared" si="7"/>
        <v>2</v>
      </c>
      <c r="BW31" s="37" t="str">
        <f t="shared" si="54"/>
        <v>2.0</v>
      </c>
      <c r="BX31" s="64">
        <v>2</v>
      </c>
      <c r="BY31" s="75">
        <v>2</v>
      </c>
      <c r="BZ31" s="21">
        <v>6.5</v>
      </c>
      <c r="CA31" s="24">
        <v>5</v>
      </c>
      <c r="CB31" s="25"/>
      <c r="CC31" s="27">
        <f t="shared" si="206"/>
        <v>5.6</v>
      </c>
      <c r="CD31" s="28">
        <f t="shared" si="207"/>
        <v>5.6</v>
      </c>
      <c r="CE31" s="28" t="str">
        <f t="shared" si="55"/>
        <v>5.6</v>
      </c>
      <c r="CF31" s="32" t="str">
        <f t="shared" si="208"/>
        <v>C</v>
      </c>
      <c r="CG31" s="30">
        <f t="shared" si="209"/>
        <v>2</v>
      </c>
      <c r="CH31" s="37" t="str">
        <f t="shared" si="58"/>
        <v>2.0</v>
      </c>
      <c r="CI31" s="64">
        <v>3</v>
      </c>
      <c r="CJ31" s="68">
        <v>3</v>
      </c>
      <c r="CK31" s="85">
        <f t="shared" si="8"/>
        <v>17</v>
      </c>
      <c r="CL31" s="86">
        <f t="shared" si="59"/>
        <v>6.9941176470588227</v>
      </c>
      <c r="CM31" s="87" t="str">
        <f t="shared" si="60"/>
        <v>6.99</v>
      </c>
      <c r="CN31" s="86">
        <f t="shared" si="9"/>
        <v>2.7058823529411766</v>
      </c>
      <c r="CO31" s="87" t="str">
        <f t="shared" si="61"/>
        <v>2.71</v>
      </c>
      <c r="CP31" s="52" t="str">
        <f t="shared" si="62"/>
        <v>Lên lớp</v>
      </c>
      <c r="CQ31" s="52">
        <f t="shared" si="176"/>
        <v>17</v>
      </c>
      <c r="CR31" s="86">
        <f t="shared" si="63"/>
        <v>6.9941176470588227</v>
      </c>
      <c r="CS31" s="127" t="str">
        <f t="shared" si="64"/>
        <v>6.99</v>
      </c>
      <c r="CT31" s="86">
        <f t="shared" si="177"/>
        <v>2.7058823529411766</v>
      </c>
      <c r="CU31" s="127" t="str">
        <f t="shared" si="65"/>
        <v>2.71</v>
      </c>
      <c r="CV31" s="52" t="str">
        <f t="shared" si="66"/>
        <v>Lên lớp</v>
      </c>
      <c r="CW31" s="232">
        <v>8.1999999999999993</v>
      </c>
      <c r="CX31" s="52">
        <v>4</v>
      </c>
      <c r="CY31" s="52"/>
      <c r="CZ31" s="27">
        <f t="shared" si="67"/>
        <v>5.7</v>
      </c>
      <c r="DA31" s="28">
        <f t="shared" si="68"/>
        <v>5.7</v>
      </c>
      <c r="DB31" s="29" t="str">
        <f t="shared" si="69"/>
        <v>5.7</v>
      </c>
      <c r="DC31" s="32" t="str">
        <f t="shared" si="70"/>
        <v>C</v>
      </c>
      <c r="DD31" s="30">
        <f t="shared" si="71"/>
        <v>2</v>
      </c>
      <c r="DE31" s="29" t="str">
        <f t="shared" si="72"/>
        <v>2.0</v>
      </c>
      <c r="DF31" s="71"/>
      <c r="DG31" s="203"/>
      <c r="DH31" s="229">
        <v>7.4</v>
      </c>
      <c r="DI31" s="230">
        <v>7</v>
      </c>
      <c r="DJ31" s="230"/>
      <c r="DK31" s="27">
        <f t="shared" si="73"/>
        <v>7.2</v>
      </c>
      <c r="DL31" s="28">
        <f t="shared" si="74"/>
        <v>7.2</v>
      </c>
      <c r="DM31" s="30" t="str">
        <f t="shared" si="75"/>
        <v>7.2</v>
      </c>
      <c r="DN31" s="32" t="str">
        <f t="shared" si="76"/>
        <v>B</v>
      </c>
      <c r="DO31" s="30">
        <f t="shared" si="77"/>
        <v>3</v>
      </c>
      <c r="DP31" s="30" t="str">
        <f t="shared" si="78"/>
        <v>3.0</v>
      </c>
      <c r="DQ31" s="71"/>
      <c r="DR31" s="203"/>
      <c r="DS31" s="204">
        <f t="shared" si="79"/>
        <v>6.45</v>
      </c>
      <c r="DT31" s="30" t="str">
        <f t="shared" si="80"/>
        <v>6.5</v>
      </c>
      <c r="DU31" s="32" t="str">
        <f t="shared" si="81"/>
        <v>C</v>
      </c>
      <c r="DV31" s="30">
        <f t="shared" si="82"/>
        <v>2</v>
      </c>
      <c r="DW31" s="30" t="str">
        <f t="shared" si="83"/>
        <v>2.0</v>
      </c>
      <c r="DX31" s="71">
        <v>3</v>
      </c>
      <c r="DY31" s="203">
        <v>3</v>
      </c>
      <c r="DZ31" s="232">
        <v>6</v>
      </c>
      <c r="EA31" s="52">
        <v>6</v>
      </c>
      <c r="EB31" s="52"/>
      <c r="EC31" s="27">
        <f t="shared" si="84"/>
        <v>6</v>
      </c>
      <c r="ED31" s="28">
        <f t="shared" si="85"/>
        <v>6</v>
      </c>
      <c r="EE31" s="29" t="str">
        <f t="shared" si="86"/>
        <v>6.0</v>
      </c>
      <c r="EF31" s="32" t="str">
        <f t="shared" si="87"/>
        <v>C</v>
      </c>
      <c r="EG31" s="30">
        <f t="shared" si="88"/>
        <v>2</v>
      </c>
      <c r="EH31" s="29" t="str">
        <f t="shared" si="89"/>
        <v>2.0</v>
      </c>
      <c r="EI31" s="71">
        <v>3</v>
      </c>
      <c r="EJ31" s="203">
        <v>3</v>
      </c>
      <c r="EK31" s="232">
        <v>6.9</v>
      </c>
      <c r="EL31" s="52">
        <v>7</v>
      </c>
      <c r="EM31" s="52"/>
      <c r="EN31" s="27">
        <f t="shared" si="90"/>
        <v>7</v>
      </c>
      <c r="EO31" s="28">
        <f t="shared" si="91"/>
        <v>7</v>
      </c>
      <c r="EP31" s="29" t="str">
        <f t="shared" si="92"/>
        <v>7.0</v>
      </c>
      <c r="EQ31" s="32" t="str">
        <f t="shared" si="93"/>
        <v>B</v>
      </c>
      <c r="ER31" s="30">
        <f t="shared" si="94"/>
        <v>3</v>
      </c>
      <c r="ES31" s="29" t="str">
        <f t="shared" si="95"/>
        <v>3.0</v>
      </c>
      <c r="ET31" s="71">
        <v>3</v>
      </c>
      <c r="EU31" s="203">
        <v>3</v>
      </c>
      <c r="EV31" s="232">
        <v>6.8</v>
      </c>
      <c r="EW31" s="52">
        <v>8</v>
      </c>
      <c r="EX31" s="52"/>
      <c r="EY31" s="27">
        <f t="shared" si="96"/>
        <v>7.5</v>
      </c>
      <c r="EZ31" s="28">
        <f t="shared" si="97"/>
        <v>7.5</v>
      </c>
      <c r="FA31" s="29" t="str">
        <f t="shared" si="98"/>
        <v>7.5</v>
      </c>
      <c r="FB31" s="32" t="str">
        <f t="shared" si="99"/>
        <v>B</v>
      </c>
      <c r="FC31" s="30">
        <f t="shared" si="100"/>
        <v>3</v>
      </c>
      <c r="FD31" s="29" t="str">
        <f t="shared" si="101"/>
        <v>3.0</v>
      </c>
      <c r="FE31" s="71">
        <v>2</v>
      </c>
      <c r="FF31" s="203">
        <v>2</v>
      </c>
      <c r="FG31" s="232">
        <v>8.4</v>
      </c>
      <c r="FH31" s="52">
        <v>8</v>
      </c>
      <c r="FI31" s="52"/>
      <c r="FJ31" s="27">
        <f t="shared" si="102"/>
        <v>8.1999999999999993</v>
      </c>
      <c r="FK31" s="28">
        <f t="shared" si="103"/>
        <v>8.1999999999999993</v>
      </c>
      <c r="FL31" s="29" t="str">
        <f t="shared" si="104"/>
        <v>8.2</v>
      </c>
      <c r="FM31" s="32" t="str">
        <f t="shared" si="105"/>
        <v>B+</v>
      </c>
      <c r="FN31" s="30">
        <f t="shared" si="106"/>
        <v>3.5</v>
      </c>
      <c r="FO31" s="29" t="str">
        <f t="shared" si="107"/>
        <v>3.5</v>
      </c>
      <c r="FP31" s="71">
        <v>3</v>
      </c>
      <c r="FQ31" s="203">
        <v>3</v>
      </c>
      <c r="FR31" s="232">
        <v>7.7</v>
      </c>
      <c r="FS31" s="52">
        <v>9</v>
      </c>
      <c r="FT31" s="52"/>
      <c r="FU31" s="27">
        <f t="shared" si="108"/>
        <v>8.5</v>
      </c>
      <c r="FV31" s="28">
        <f t="shared" si="109"/>
        <v>8.5</v>
      </c>
      <c r="FW31" s="29" t="str">
        <f t="shared" si="110"/>
        <v>8.5</v>
      </c>
      <c r="FX31" s="32" t="str">
        <f t="shared" si="111"/>
        <v>A</v>
      </c>
      <c r="FY31" s="30">
        <f t="shared" si="112"/>
        <v>4</v>
      </c>
      <c r="FZ31" s="29" t="str">
        <f t="shared" si="113"/>
        <v>4.0</v>
      </c>
      <c r="GA31" s="71">
        <v>2</v>
      </c>
      <c r="GB31" s="203">
        <v>2</v>
      </c>
      <c r="GC31" s="232">
        <v>6.3</v>
      </c>
      <c r="GD31" s="52">
        <v>4</v>
      </c>
      <c r="GE31" s="52"/>
      <c r="GF31" s="27">
        <f t="shared" si="114"/>
        <v>4.9000000000000004</v>
      </c>
      <c r="GG31" s="28">
        <f t="shared" si="115"/>
        <v>4.9000000000000004</v>
      </c>
      <c r="GH31" s="29" t="str">
        <f t="shared" si="116"/>
        <v>4.9</v>
      </c>
      <c r="GI31" s="32" t="str">
        <f t="shared" si="117"/>
        <v>D</v>
      </c>
      <c r="GJ31" s="30">
        <f t="shared" si="118"/>
        <v>1</v>
      </c>
      <c r="GK31" s="29" t="str">
        <f t="shared" si="119"/>
        <v>1.0</v>
      </c>
      <c r="GL31" s="71">
        <v>2</v>
      </c>
      <c r="GM31" s="203">
        <v>2</v>
      </c>
      <c r="GN31" s="232">
        <v>5</v>
      </c>
      <c r="GO31" s="52">
        <v>8</v>
      </c>
      <c r="GP31" s="52"/>
      <c r="GQ31" s="27">
        <f t="shared" si="120"/>
        <v>6.8</v>
      </c>
      <c r="GR31" s="28">
        <f t="shared" si="121"/>
        <v>6.8</v>
      </c>
      <c r="GS31" s="29" t="str">
        <f t="shared" si="122"/>
        <v>6.8</v>
      </c>
      <c r="GT31" s="32" t="str">
        <f t="shared" si="123"/>
        <v>C+</v>
      </c>
      <c r="GU31" s="30">
        <f t="shared" si="124"/>
        <v>2.5</v>
      </c>
      <c r="GV31" s="29" t="str">
        <f t="shared" si="125"/>
        <v>2.5</v>
      </c>
      <c r="GW31" s="71">
        <v>2</v>
      </c>
      <c r="GX31" s="203">
        <v>2</v>
      </c>
      <c r="GY31" s="85">
        <f t="shared" ref="GY31:GY37" si="217">DX31+EI31+FE31+ET31+FP31+GA31+GL31+GW31</f>
        <v>20</v>
      </c>
      <c r="GZ31" s="86">
        <f t="shared" ref="GZ31:GZ37" si="218">(DS31*DX31+ED31*EI31+EZ31*FE31+EO31*ET31+FK31*FP31+FV31*GA31+GG31*GL31+GR31*GW31)/GY31</f>
        <v>6.9174999999999995</v>
      </c>
      <c r="HA31" s="124" t="str">
        <f t="shared" si="128"/>
        <v>6.92</v>
      </c>
      <c r="HB31" s="86">
        <f t="shared" ref="HB31:HB37" si="219">(DV31*DX31+EG31*EI31+FC31*FE31+ER31*ET31+FN31*FP31+FY31*GA31+GJ31*GL31+GU31*GW31)/GY31</f>
        <v>2.625</v>
      </c>
      <c r="HC31" s="124" t="str">
        <f t="shared" si="130"/>
        <v>2.63</v>
      </c>
      <c r="HD31" s="52" t="str">
        <f t="shared" ref="HD31:HD37" si="220">IF(AND(HB31&lt;1),"Cảnh báo KQHT","Lên lớp")</f>
        <v>Lên lớp</v>
      </c>
      <c r="HE31" s="52">
        <f t="shared" ref="HE31:HE37" si="221">DY31+EJ31+GX31+GM31+GB31+FQ31+EU31+FF31</f>
        <v>20</v>
      </c>
      <c r="HF31" s="86">
        <f t="shared" ref="HF31:HF37" si="222">(DS31*DY31+ED31*EJ31+EZ31*FF31+EO31*EU31+FK31*FQ31+FV31*GB31+GG31*GM31+GR31*GX31)/HE31</f>
        <v>6.9174999999999995</v>
      </c>
      <c r="HG31" s="127" t="str">
        <f t="shared" si="134"/>
        <v>6.92</v>
      </c>
      <c r="HH31" s="86">
        <f t="shared" ref="HH31:HH37" si="223">(DV31*DY31+EG31*EJ31+FC31*FF31+ER31*EU31+FN31*FQ31+FY31*GB31+GJ31*GM31+GU31*GX31)/HE31</f>
        <v>2.625</v>
      </c>
      <c r="HI31" s="127" t="str">
        <f t="shared" si="136"/>
        <v>2.63</v>
      </c>
      <c r="HJ31" s="227">
        <f t="shared" si="137"/>
        <v>37</v>
      </c>
      <c r="HK31" s="58">
        <f t="shared" si="138"/>
        <v>37</v>
      </c>
      <c r="HL31" s="228">
        <f t="shared" si="11"/>
        <v>6.9527027027027026</v>
      </c>
      <c r="HM31" s="127" t="str">
        <f t="shared" si="139"/>
        <v>6.95</v>
      </c>
      <c r="HN31" s="228">
        <f t="shared" si="12"/>
        <v>2.6621621621621623</v>
      </c>
      <c r="HO31" s="127" t="str">
        <f t="shared" si="140"/>
        <v>2.66</v>
      </c>
      <c r="HP31" s="52" t="str">
        <f t="shared" si="141"/>
        <v>Lên lớp</v>
      </c>
      <c r="HQ31" s="58" t="s">
        <v>986</v>
      </c>
      <c r="HR31" s="21">
        <v>8.4</v>
      </c>
      <c r="HS31" s="24">
        <v>8</v>
      </c>
      <c r="HT31" s="25"/>
      <c r="HU31" s="27">
        <f t="shared" si="178"/>
        <v>8.1999999999999993</v>
      </c>
      <c r="HV31" s="282">
        <f t="shared" si="179"/>
        <v>8.1999999999999993</v>
      </c>
      <c r="HW31" s="26" t="str">
        <f t="shared" si="210"/>
        <v>8.2</v>
      </c>
      <c r="HX31" s="283" t="str">
        <f t="shared" si="180"/>
        <v>B+</v>
      </c>
      <c r="HY31" s="281">
        <f t="shared" si="181"/>
        <v>3.5</v>
      </c>
      <c r="HZ31" s="44" t="str">
        <f t="shared" si="182"/>
        <v>3.5</v>
      </c>
      <c r="IA31" s="64">
        <v>3</v>
      </c>
      <c r="IB31" s="68">
        <v>3</v>
      </c>
      <c r="IC31" s="21">
        <v>9</v>
      </c>
      <c r="ID31" s="24">
        <v>7</v>
      </c>
      <c r="IE31" s="25"/>
      <c r="IF31" s="27">
        <f t="shared" si="183"/>
        <v>7.8</v>
      </c>
      <c r="IG31" s="282">
        <f t="shared" si="184"/>
        <v>7.8</v>
      </c>
      <c r="IH31" s="26" t="str">
        <f t="shared" si="211"/>
        <v>7.8</v>
      </c>
      <c r="II31" s="283" t="str">
        <f t="shared" si="185"/>
        <v>B</v>
      </c>
      <c r="IJ31" s="281">
        <f t="shared" si="186"/>
        <v>3</v>
      </c>
      <c r="IK31" s="44" t="str">
        <f t="shared" si="187"/>
        <v>3.0</v>
      </c>
      <c r="IL31" s="64">
        <v>1</v>
      </c>
      <c r="IM31" s="68">
        <v>1</v>
      </c>
      <c r="IN31" s="21">
        <v>8</v>
      </c>
      <c r="IO31" s="24">
        <v>6</v>
      </c>
      <c r="IP31" s="25"/>
      <c r="IQ31" s="27">
        <f t="shared" si="188"/>
        <v>6.8</v>
      </c>
      <c r="IR31" s="28">
        <f t="shared" si="189"/>
        <v>6.8</v>
      </c>
      <c r="IS31" s="28" t="str">
        <f t="shared" si="190"/>
        <v>6.8</v>
      </c>
      <c r="IT31" s="32" t="str">
        <f t="shared" si="191"/>
        <v>C+</v>
      </c>
      <c r="IU31" s="30">
        <f t="shared" si="192"/>
        <v>2.5</v>
      </c>
      <c r="IV31" s="37" t="str">
        <f t="shared" si="193"/>
        <v>2.5</v>
      </c>
      <c r="IW31" s="64">
        <v>2</v>
      </c>
      <c r="IX31" s="68">
        <v>2</v>
      </c>
      <c r="IY31" s="21">
        <v>6.2</v>
      </c>
      <c r="IZ31" s="24">
        <v>7</v>
      </c>
      <c r="JA31" s="25"/>
      <c r="JB31" s="19">
        <f t="shared" si="214"/>
        <v>6.7</v>
      </c>
      <c r="JC31" s="26">
        <f t="shared" si="215"/>
        <v>6.7</v>
      </c>
      <c r="JD31" s="26" t="str">
        <f t="shared" si="144"/>
        <v>6.7</v>
      </c>
      <c r="JE31" s="32" t="str">
        <f t="shared" si="216"/>
        <v>C+</v>
      </c>
      <c r="JF31" s="30">
        <f t="shared" si="146"/>
        <v>2.5</v>
      </c>
      <c r="JG31" s="37" t="str">
        <f t="shared" si="147"/>
        <v>2.5</v>
      </c>
      <c r="JH31" s="64">
        <v>2</v>
      </c>
      <c r="JI31" s="68">
        <v>2</v>
      </c>
      <c r="JJ31" s="21">
        <v>7.3</v>
      </c>
      <c r="JK31" s="24">
        <v>8</v>
      </c>
      <c r="JL31" s="25"/>
      <c r="JM31" s="19">
        <f t="shared" si="148"/>
        <v>7.7</v>
      </c>
      <c r="JN31" s="26">
        <f t="shared" si="149"/>
        <v>7.7</v>
      </c>
      <c r="JO31" s="26" t="str">
        <f t="shared" si="150"/>
        <v>7.7</v>
      </c>
      <c r="JP31" s="32" t="str">
        <f t="shared" si="151"/>
        <v>B</v>
      </c>
      <c r="JQ31" s="30">
        <f t="shared" si="152"/>
        <v>3</v>
      </c>
      <c r="JR31" s="37" t="str">
        <f t="shared" si="153"/>
        <v>3.0</v>
      </c>
      <c r="JS31" s="64">
        <v>1</v>
      </c>
      <c r="JT31" s="68">
        <v>1</v>
      </c>
      <c r="JU31" s="98">
        <v>5.3</v>
      </c>
      <c r="JV31" s="99">
        <v>8</v>
      </c>
      <c r="JW31" s="187"/>
      <c r="JX31" s="19">
        <f t="shared" si="13"/>
        <v>6.9</v>
      </c>
      <c r="JY31" s="26">
        <f t="shared" si="14"/>
        <v>6.9</v>
      </c>
      <c r="JZ31" s="26" t="str">
        <f t="shared" si="154"/>
        <v>6.9</v>
      </c>
      <c r="KA31" s="32" t="str">
        <f t="shared" si="15"/>
        <v>C+</v>
      </c>
      <c r="KB31" s="30">
        <f t="shared" si="16"/>
        <v>2.5</v>
      </c>
      <c r="KC31" s="37" t="str">
        <f t="shared" si="17"/>
        <v>2.5</v>
      </c>
      <c r="KD31" s="64">
        <v>2</v>
      </c>
      <c r="KE31" s="68">
        <v>2</v>
      </c>
      <c r="KF31" s="21">
        <v>8</v>
      </c>
      <c r="KG31" s="24">
        <v>9</v>
      </c>
      <c r="KH31" s="25"/>
      <c r="KI31" s="27">
        <f t="shared" ref="KI31:KI37" si="224">ROUND((KF31*0.4+KG31*0.6),1)</f>
        <v>8.6</v>
      </c>
      <c r="KJ31" s="28">
        <f t="shared" ref="KJ31:KJ37" si="225">ROUND(MAX((KF31*0.4+KG31*0.6),(KF31*0.4+KH31*0.6)),1)</f>
        <v>8.6</v>
      </c>
      <c r="KK31" s="28" t="str">
        <f t="shared" ref="KK31:KK37" si="226">TEXT(KJ31,"0.0")</f>
        <v>8.6</v>
      </c>
      <c r="KL31" s="32" t="str">
        <f t="shared" ref="KL31:KL37" si="227">IF(KJ31&gt;=8.5,"A",IF(KJ31&gt;=8,"B+",IF(KJ31&gt;=7,"B",IF(KJ31&gt;=6.5,"C+",IF(KJ31&gt;=5.5,"C",IF(KJ31&gt;=5,"D+",IF(KJ31&gt;=4,"D","F")))))))</f>
        <v>A</v>
      </c>
      <c r="KM31" s="30">
        <f t="shared" ref="KM31:KM37" si="228">IF(KL31="A",4,IF(KL31="B+",3.5,IF(KL31="B",3,IF(KL31="C+",2.5,IF(KL31="C",2,IF(KL31="D+",1.5,IF(KL31="D",1,0)))))))</f>
        <v>4</v>
      </c>
      <c r="KN31" s="37" t="str">
        <f t="shared" ref="KN31:KN37" si="229">TEXT(KM31,"0.0")</f>
        <v>4.0</v>
      </c>
      <c r="KO31" s="64">
        <v>2</v>
      </c>
      <c r="KP31" s="68">
        <v>2</v>
      </c>
      <c r="KQ31" s="98">
        <v>8</v>
      </c>
      <c r="KR31" s="99">
        <v>9</v>
      </c>
      <c r="KS31" s="187"/>
      <c r="KT31" s="19">
        <f t="shared" ref="KT31:KT37" si="230">ROUND((KQ31*0.4+KR31*0.6),1)</f>
        <v>8.6</v>
      </c>
      <c r="KU31" s="26">
        <f t="shared" ref="KU31:KU37" si="231">ROUND(MAX((KQ31*0.4+KR31*0.6),(KQ31*0.4+KS31*0.6)),1)</f>
        <v>8.6</v>
      </c>
      <c r="KV31" s="26" t="str">
        <f t="shared" ref="KV31:KV37" si="232">TEXT(KU31,"0.0")</f>
        <v>8.6</v>
      </c>
      <c r="KW31" s="32" t="str">
        <f t="shared" ref="KW31:KW37" si="233">IF(KU31&gt;=8.5,"A",IF(KU31&gt;=8,"B+",IF(KU31&gt;=7,"B",IF(KU31&gt;=6.5,"C+",IF(KU31&gt;=5.5,"C",IF(KU31&gt;=5,"D+",IF(KU31&gt;=4,"D","F")))))))</f>
        <v>A</v>
      </c>
      <c r="KX31" s="30">
        <f t="shared" ref="KX31:KX37" si="234">IF(KW31="A",4,IF(KW31="B+",3.5,IF(KW31="B",3,IF(KW31="C+",2.5,IF(KW31="C",2,IF(KW31="D+",1.5,IF(KW31="D",1,0)))))))</f>
        <v>4</v>
      </c>
      <c r="KY31" s="37" t="str">
        <f t="shared" ref="KY31:KY37" si="235">TEXT(KX31,"0.0")</f>
        <v>4.0</v>
      </c>
      <c r="KZ31" s="64">
        <v>2</v>
      </c>
      <c r="LA31" s="68">
        <v>2</v>
      </c>
      <c r="LB31" s="21">
        <v>8</v>
      </c>
      <c r="LC31" s="24">
        <v>9</v>
      </c>
      <c r="LD31" s="25"/>
      <c r="LE31" s="27">
        <f t="shared" ref="LE31:LE37" si="236">ROUND((LB31*0.4+LC31*0.6),1)</f>
        <v>8.6</v>
      </c>
      <c r="LF31" s="28">
        <f t="shared" ref="LF31:LF37" si="237">ROUND(MAX((LB31*0.4+LC31*0.6),(LB31*0.4+LD31*0.6)),1)</f>
        <v>8.6</v>
      </c>
      <c r="LG31" s="28" t="str">
        <f t="shared" ref="LG31:LG37" si="238">TEXT(LF31,"0.0")</f>
        <v>8.6</v>
      </c>
      <c r="LH31" s="32" t="str">
        <f t="shared" ref="LH31:LH37" si="239">IF(LF31&gt;=8.5,"A",IF(LF31&gt;=8,"B+",IF(LF31&gt;=7,"B",IF(LF31&gt;=6.5,"C+",IF(LF31&gt;=5.5,"C",IF(LF31&gt;=5,"D+",IF(LF31&gt;=4,"D","F")))))))</f>
        <v>A</v>
      </c>
      <c r="LI31" s="30">
        <f t="shared" ref="LI31:LI37" si="240">IF(LH31="A",4,IF(LH31="B+",3.5,IF(LH31="B",3,IF(LH31="C+",2.5,IF(LH31="C",2,IF(LH31="D+",1.5,IF(LH31="D",1,0)))))))</f>
        <v>4</v>
      </c>
      <c r="LJ31" s="37" t="str">
        <f t="shared" ref="LJ31:LJ37" si="241">TEXT(LI31,"0.0")</f>
        <v>4.0</v>
      </c>
      <c r="LK31" s="62">
        <v>3</v>
      </c>
      <c r="LL31" s="279">
        <v>3</v>
      </c>
      <c r="LM31" s="85">
        <f t="shared" si="161"/>
        <v>18</v>
      </c>
      <c r="LN31" s="86">
        <f t="shared" ref="LN31:LN37" si="242">(IG31*IL31+IR31*IW31+JN31*JS31+JC31*JH31+JY31*KD31+KJ31*KO31+KU31*KZ31+LF31*LK31)/LM31</f>
        <v>6.4722222222222223</v>
      </c>
      <c r="LO31" s="124" t="str">
        <f t="shared" si="163"/>
        <v>6.47</v>
      </c>
      <c r="LP31" s="86">
        <f t="shared" ref="LP31:LP37" si="243">(IJ31*IL31+IU31*IW31+JQ31*JS31+JF31*JH31+KB31*KD31+KM31*KO31+KX31*KZ31+LI31*LK31)/LM31</f>
        <v>2.7222222222222223</v>
      </c>
      <c r="LQ31" s="124" t="str">
        <f t="shared" si="165"/>
        <v>2.72</v>
      </c>
      <c r="LR31" s="330" t="str">
        <f>IF(AND(LP31&lt;1),"Cảnh báo KQHT","Lên lớp")</f>
        <v>Lên lớp</v>
      </c>
      <c r="LS31" s="331">
        <f t="shared" si="167"/>
        <v>18</v>
      </c>
      <c r="LT31" s="332">
        <f t="shared" si="168"/>
        <v>7.8388888888888886</v>
      </c>
      <c r="LU31" s="332">
        <f t="shared" si="169"/>
        <v>3.3055555555555554</v>
      </c>
      <c r="LV31" s="334">
        <f t="shared" si="170"/>
        <v>55</v>
      </c>
      <c r="LW31" s="335">
        <f t="shared" si="171"/>
        <v>55</v>
      </c>
      <c r="LX31" s="336">
        <f t="shared" si="172"/>
        <v>7.2427272727272731</v>
      </c>
      <c r="LY31" s="337">
        <f t="shared" si="173"/>
        <v>2.8727272727272726</v>
      </c>
      <c r="LZ31" s="336" t="str">
        <f t="shared" si="174"/>
        <v>2.87</v>
      </c>
      <c r="MA31" s="330" t="str">
        <f>IF(AND(LY31&lt;1.4),"Cảnh báo KQHT","Lên lớp")</f>
        <v>Lên lớp</v>
      </c>
    </row>
    <row r="32" spans="1:339" s="233" customFormat="1" ht="18">
      <c r="A32" s="10">
        <v>31</v>
      </c>
      <c r="B32" s="76" t="s">
        <v>222</v>
      </c>
      <c r="C32" s="77" t="s">
        <v>302</v>
      </c>
      <c r="D32" s="78" t="s">
        <v>18</v>
      </c>
      <c r="E32" s="79" t="s">
        <v>68</v>
      </c>
      <c r="F32" s="50"/>
      <c r="G32" s="50" t="s">
        <v>583</v>
      </c>
      <c r="H32" s="50" t="s">
        <v>17</v>
      </c>
      <c r="I32" s="82" t="s">
        <v>611</v>
      </c>
      <c r="J32" s="82" t="s">
        <v>783</v>
      </c>
      <c r="K32" s="12">
        <v>7.8</v>
      </c>
      <c r="L32" s="28" t="str">
        <f t="shared" si="27"/>
        <v>7.8</v>
      </c>
      <c r="M32" s="32" t="str">
        <f t="shared" si="195"/>
        <v>B</v>
      </c>
      <c r="N32" s="39">
        <f t="shared" si="196"/>
        <v>3</v>
      </c>
      <c r="O32" s="37" t="str">
        <f t="shared" si="30"/>
        <v>3.0</v>
      </c>
      <c r="P32" s="11">
        <v>2</v>
      </c>
      <c r="Q32" s="16">
        <v>7</v>
      </c>
      <c r="R32" s="28" t="str">
        <f t="shared" si="31"/>
        <v>7.0</v>
      </c>
      <c r="S32" s="32" t="str">
        <f t="shared" si="197"/>
        <v>B</v>
      </c>
      <c r="T32" s="39">
        <f t="shared" si="198"/>
        <v>3</v>
      </c>
      <c r="U32" s="37" t="str">
        <f t="shared" si="34"/>
        <v>3.0</v>
      </c>
      <c r="V32" s="11">
        <v>3</v>
      </c>
      <c r="W32" s="21">
        <v>7.5</v>
      </c>
      <c r="X32" s="24">
        <v>7</v>
      </c>
      <c r="Y32" s="25"/>
      <c r="Z32" s="27">
        <f t="shared" si="0"/>
        <v>7.2</v>
      </c>
      <c r="AA32" s="28">
        <f t="shared" si="1"/>
        <v>7.2</v>
      </c>
      <c r="AB32" s="28" t="str">
        <f t="shared" si="35"/>
        <v>7.2</v>
      </c>
      <c r="AC32" s="32" t="str">
        <f t="shared" si="2"/>
        <v>B</v>
      </c>
      <c r="AD32" s="30">
        <f t="shared" si="3"/>
        <v>3</v>
      </c>
      <c r="AE32" s="37" t="str">
        <f t="shared" si="36"/>
        <v>3.0</v>
      </c>
      <c r="AF32" s="64">
        <v>4</v>
      </c>
      <c r="AG32" s="68">
        <v>4</v>
      </c>
      <c r="AH32" s="21">
        <v>7.3</v>
      </c>
      <c r="AI32" s="24">
        <v>8</v>
      </c>
      <c r="AJ32" s="25"/>
      <c r="AK32" s="27">
        <f t="shared" si="37"/>
        <v>7.7</v>
      </c>
      <c r="AL32" s="28">
        <f t="shared" si="38"/>
        <v>7.7</v>
      </c>
      <c r="AM32" s="28" t="str">
        <f t="shared" si="39"/>
        <v>7.7</v>
      </c>
      <c r="AN32" s="32" t="str">
        <f t="shared" si="199"/>
        <v>B</v>
      </c>
      <c r="AO32" s="30">
        <f t="shared" si="200"/>
        <v>3</v>
      </c>
      <c r="AP32" s="37" t="str">
        <f t="shared" si="42"/>
        <v>3.0</v>
      </c>
      <c r="AQ32" s="71">
        <v>2</v>
      </c>
      <c r="AR32" s="73">
        <v>2</v>
      </c>
      <c r="AS32" s="21">
        <v>5</v>
      </c>
      <c r="AT32" s="24">
        <v>6</v>
      </c>
      <c r="AU32" s="25"/>
      <c r="AV32" s="27">
        <f t="shared" si="43"/>
        <v>5.6</v>
      </c>
      <c r="AW32" s="28">
        <f t="shared" si="44"/>
        <v>5.6</v>
      </c>
      <c r="AX32" s="28" t="str">
        <f t="shared" si="45"/>
        <v>5.6</v>
      </c>
      <c r="AY32" s="32" t="str">
        <f t="shared" si="46"/>
        <v>C</v>
      </c>
      <c r="AZ32" s="30">
        <f t="shared" si="201"/>
        <v>2</v>
      </c>
      <c r="BA32" s="37" t="str">
        <f t="shared" si="48"/>
        <v>2.0</v>
      </c>
      <c r="BB32" s="64">
        <v>3</v>
      </c>
      <c r="BC32" s="68">
        <v>3</v>
      </c>
      <c r="BD32" s="21">
        <v>8</v>
      </c>
      <c r="BE32" s="24">
        <v>9</v>
      </c>
      <c r="BF32" s="25"/>
      <c r="BG32" s="27">
        <f t="shared" si="202"/>
        <v>8.6</v>
      </c>
      <c r="BH32" s="28">
        <f t="shared" si="203"/>
        <v>8.6</v>
      </c>
      <c r="BI32" s="28" t="str">
        <f t="shared" si="49"/>
        <v>8.6</v>
      </c>
      <c r="BJ32" s="32" t="str">
        <f t="shared" si="204"/>
        <v>A</v>
      </c>
      <c r="BK32" s="30">
        <f t="shared" si="205"/>
        <v>4</v>
      </c>
      <c r="BL32" s="37" t="str">
        <f t="shared" si="52"/>
        <v>4.0</v>
      </c>
      <c r="BM32" s="64">
        <v>3</v>
      </c>
      <c r="BN32" s="68">
        <v>3</v>
      </c>
      <c r="BO32" s="21">
        <v>5.7</v>
      </c>
      <c r="BP32" s="24">
        <v>5</v>
      </c>
      <c r="BQ32" s="25"/>
      <c r="BR32" s="27">
        <f t="shared" si="4"/>
        <v>5.3</v>
      </c>
      <c r="BS32" s="28">
        <f t="shared" si="5"/>
        <v>5.3</v>
      </c>
      <c r="BT32" s="28" t="str">
        <f t="shared" si="53"/>
        <v>5.3</v>
      </c>
      <c r="BU32" s="32" t="str">
        <f t="shared" si="6"/>
        <v>D+</v>
      </c>
      <c r="BV32" s="66">
        <f t="shared" si="7"/>
        <v>1.5</v>
      </c>
      <c r="BW32" s="37" t="str">
        <f t="shared" si="54"/>
        <v>1.5</v>
      </c>
      <c r="BX32" s="64">
        <v>2</v>
      </c>
      <c r="BY32" s="75">
        <v>2</v>
      </c>
      <c r="BZ32" s="21">
        <v>7</v>
      </c>
      <c r="CA32" s="24">
        <v>5</v>
      </c>
      <c r="CB32" s="25"/>
      <c r="CC32" s="27">
        <f t="shared" si="206"/>
        <v>5.8</v>
      </c>
      <c r="CD32" s="28">
        <f t="shared" si="207"/>
        <v>5.8</v>
      </c>
      <c r="CE32" s="28" t="str">
        <f t="shared" si="55"/>
        <v>5.8</v>
      </c>
      <c r="CF32" s="32" t="str">
        <f t="shared" si="208"/>
        <v>C</v>
      </c>
      <c r="CG32" s="30">
        <f t="shared" si="209"/>
        <v>2</v>
      </c>
      <c r="CH32" s="37" t="str">
        <f t="shared" si="58"/>
        <v>2.0</v>
      </c>
      <c r="CI32" s="64">
        <v>3</v>
      </c>
      <c r="CJ32" s="68">
        <v>3</v>
      </c>
      <c r="CK32" s="85">
        <f t="shared" si="8"/>
        <v>17</v>
      </c>
      <c r="CL32" s="86">
        <f t="shared" si="59"/>
        <v>6.7529411764705873</v>
      </c>
      <c r="CM32" s="87" t="str">
        <f t="shared" si="60"/>
        <v>6.75</v>
      </c>
      <c r="CN32" s="86">
        <f t="shared" si="9"/>
        <v>2.6470588235294117</v>
      </c>
      <c r="CO32" s="87" t="str">
        <f t="shared" si="61"/>
        <v>2.65</v>
      </c>
      <c r="CP32" s="52" t="str">
        <f t="shared" si="62"/>
        <v>Lên lớp</v>
      </c>
      <c r="CQ32" s="52">
        <f t="shared" si="176"/>
        <v>17</v>
      </c>
      <c r="CR32" s="86">
        <f t="shared" si="63"/>
        <v>6.7529411764705873</v>
      </c>
      <c r="CS32" s="127" t="str">
        <f t="shared" si="64"/>
        <v>6.75</v>
      </c>
      <c r="CT32" s="86">
        <f t="shared" si="177"/>
        <v>2.6470588235294117</v>
      </c>
      <c r="CU32" s="127" t="str">
        <f t="shared" si="65"/>
        <v>2.65</v>
      </c>
      <c r="CV32" s="52" t="str">
        <f t="shared" si="66"/>
        <v>Lên lớp</v>
      </c>
      <c r="CW32" s="232">
        <v>7.4</v>
      </c>
      <c r="CX32" s="52">
        <v>6</v>
      </c>
      <c r="CY32" s="52"/>
      <c r="CZ32" s="27">
        <f t="shared" ref="CZ32:CZ37" si="244">ROUND((CW32*0.4+CX32*0.6),1)</f>
        <v>6.6</v>
      </c>
      <c r="DA32" s="28">
        <f t="shared" ref="DA32:DA37" si="245">ROUND(MAX((CW32*0.4+CX32*0.6),(CW32*0.4+CY32*0.6)),1)</f>
        <v>6.6</v>
      </c>
      <c r="DB32" s="29" t="str">
        <f t="shared" si="69"/>
        <v>6.6</v>
      </c>
      <c r="DC32" s="32" t="str">
        <f t="shared" ref="DC32:DC37" si="246">IF(DA32&gt;=8.5,"A",IF(DA32&gt;=8,"B+",IF(DA32&gt;=7,"B",IF(DA32&gt;=6.5,"C+",IF(DA32&gt;=5.5,"C",IF(DA32&gt;=5,"D+",IF(DA32&gt;=4,"D","F")))))))</f>
        <v>C+</v>
      </c>
      <c r="DD32" s="30">
        <f t="shared" si="71"/>
        <v>2.5</v>
      </c>
      <c r="DE32" s="29" t="str">
        <f t="shared" si="72"/>
        <v>2.5</v>
      </c>
      <c r="DF32" s="71"/>
      <c r="DG32" s="203"/>
      <c r="DH32" s="229">
        <v>7.6</v>
      </c>
      <c r="DI32" s="230">
        <v>8</v>
      </c>
      <c r="DJ32" s="230"/>
      <c r="DK32" s="27">
        <f t="shared" ref="DK32:DK37" si="247">ROUND((DH32*0.4+DI32*0.6),1)</f>
        <v>7.8</v>
      </c>
      <c r="DL32" s="28">
        <f t="shared" ref="DL32:DL37" si="248">ROUND(MAX((DH32*0.4+DI32*0.6),(DH32*0.4+DJ32*0.6)),1)</f>
        <v>7.8</v>
      </c>
      <c r="DM32" s="30" t="str">
        <f t="shared" si="75"/>
        <v>7.8</v>
      </c>
      <c r="DN32" s="32" t="str">
        <f t="shared" ref="DN32:DN37" si="249">IF(DL32&gt;=8.5,"A",IF(DL32&gt;=8,"B+",IF(DL32&gt;=7,"B",IF(DL32&gt;=6.5,"C+",IF(DL32&gt;=5.5,"C",IF(DL32&gt;=5,"D+",IF(DL32&gt;=4,"D","F")))))))</f>
        <v>B</v>
      </c>
      <c r="DO32" s="30">
        <f t="shared" si="77"/>
        <v>3</v>
      </c>
      <c r="DP32" s="30" t="str">
        <f t="shared" si="78"/>
        <v>3.0</v>
      </c>
      <c r="DQ32" s="71"/>
      <c r="DR32" s="203"/>
      <c r="DS32" s="204">
        <f t="shared" ref="DS32:DS37" si="250">(DA32+DL32)/2</f>
        <v>7.1999999999999993</v>
      </c>
      <c r="DT32" s="30" t="str">
        <f t="shared" si="80"/>
        <v>7.2</v>
      </c>
      <c r="DU32" s="32" t="str">
        <f t="shared" ref="DU32:DU37" si="251">IF(DS32&gt;=8.5,"A",IF(DS32&gt;=8,"B+",IF(DS32&gt;=7,"B",IF(DS32&gt;=6.5,"C+",IF(DS32&gt;=5.5,"C",IF(DS32&gt;=5,"D+",IF(DS32&gt;=4,"D","F")))))))</f>
        <v>B</v>
      </c>
      <c r="DV32" s="30">
        <f t="shared" si="82"/>
        <v>3</v>
      </c>
      <c r="DW32" s="30" t="str">
        <f t="shared" si="83"/>
        <v>3.0</v>
      </c>
      <c r="DX32" s="71">
        <v>3</v>
      </c>
      <c r="DY32" s="203">
        <v>3</v>
      </c>
      <c r="DZ32" s="232">
        <v>6.9</v>
      </c>
      <c r="EA32" s="52">
        <v>6</v>
      </c>
      <c r="EB32" s="52"/>
      <c r="EC32" s="27">
        <f t="shared" ref="EC32:EC37" si="252">ROUND((DZ32*0.4+EA32*0.6),1)</f>
        <v>6.4</v>
      </c>
      <c r="ED32" s="28">
        <f t="shared" ref="ED32:ED37" si="253">ROUND(MAX((DZ32*0.4+EA32*0.6),(DZ32*0.4+EB32*0.6)),1)</f>
        <v>6.4</v>
      </c>
      <c r="EE32" s="29" t="str">
        <f t="shared" si="86"/>
        <v>6.4</v>
      </c>
      <c r="EF32" s="32" t="str">
        <f t="shared" ref="EF32:EF37" si="254">IF(ED32&gt;=8.5,"A",IF(ED32&gt;=8,"B+",IF(ED32&gt;=7,"B",IF(ED32&gt;=6.5,"C+",IF(ED32&gt;=5.5,"C",IF(ED32&gt;=5,"D+",IF(ED32&gt;=4,"D","F")))))))</f>
        <v>C</v>
      </c>
      <c r="EG32" s="30">
        <f t="shared" si="88"/>
        <v>2</v>
      </c>
      <c r="EH32" s="29" t="str">
        <f t="shared" si="89"/>
        <v>2.0</v>
      </c>
      <c r="EI32" s="71">
        <v>3</v>
      </c>
      <c r="EJ32" s="203">
        <v>3</v>
      </c>
      <c r="EK32" s="232">
        <v>5.6</v>
      </c>
      <c r="EL32" s="52">
        <v>8</v>
      </c>
      <c r="EM32" s="52"/>
      <c r="EN32" s="27">
        <f t="shared" ref="EN32:EN37" si="255">ROUND((EK32*0.4+EL32*0.6),1)</f>
        <v>7</v>
      </c>
      <c r="EO32" s="28">
        <f t="shared" ref="EO32:EO37" si="256">ROUND(MAX((EK32*0.4+EL32*0.6),(EK32*0.4+EM32*0.6)),1)</f>
        <v>7</v>
      </c>
      <c r="EP32" s="29" t="str">
        <f t="shared" si="92"/>
        <v>7.0</v>
      </c>
      <c r="EQ32" s="32" t="str">
        <f t="shared" ref="EQ32:EQ37" si="257">IF(EO32&gt;=8.5,"A",IF(EO32&gt;=8,"B+",IF(EO32&gt;=7,"B",IF(EO32&gt;=6.5,"C+",IF(EO32&gt;=5.5,"C",IF(EO32&gt;=5,"D+",IF(EO32&gt;=4,"D","F")))))))</f>
        <v>B</v>
      </c>
      <c r="ER32" s="30">
        <f t="shared" si="94"/>
        <v>3</v>
      </c>
      <c r="ES32" s="29" t="str">
        <f t="shared" si="95"/>
        <v>3.0</v>
      </c>
      <c r="ET32" s="71">
        <v>3</v>
      </c>
      <c r="EU32" s="203">
        <v>3</v>
      </c>
      <c r="EV32" s="232">
        <v>5.6</v>
      </c>
      <c r="EW32" s="52">
        <v>7</v>
      </c>
      <c r="EX32" s="52"/>
      <c r="EY32" s="27">
        <f t="shared" ref="EY32:EY37" si="258">ROUND((EV32*0.4+EW32*0.6),1)</f>
        <v>6.4</v>
      </c>
      <c r="EZ32" s="28">
        <f t="shared" ref="EZ32:EZ37" si="259">ROUND(MAX((EV32*0.4+EW32*0.6),(EV32*0.4+EX32*0.6)),1)</f>
        <v>6.4</v>
      </c>
      <c r="FA32" s="29" t="str">
        <f t="shared" si="98"/>
        <v>6.4</v>
      </c>
      <c r="FB32" s="32" t="str">
        <f t="shared" ref="FB32:FB37" si="260">IF(EZ32&gt;=8.5,"A",IF(EZ32&gt;=8,"B+",IF(EZ32&gt;=7,"B",IF(EZ32&gt;=6.5,"C+",IF(EZ32&gt;=5.5,"C",IF(EZ32&gt;=5,"D+",IF(EZ32&gt;=4,"D","F")))))))</f>
        <v>C</v>
      </c>
      <c r="FC32" s="30">
        <f t="shared" si="100"/>
        <v>2</v>
      </c>
      <c r="FD32" s="29" t="str">
        <f t="shared" si="101"/>
        <v>2.0</v>
      </c>
      <c r="FE32" s="71">
        <v>2</v>
      </c>
      <c r="FF32" s="203">
        <v>2</v>
      </c>
      <c r="FG32" s="232">
        <v>8.6999999999999993</v>
      </c>
      <c r="FH32" s="52">
        <v>9</v>
      </c>
      <c r="FI32" s="52"/>
      <c r="FJ32" s="27">
        <f t="shared" ref="FJ32:FJ37" si="261">ROUND((FG32*0.4+FH32*0.6),1)</f>
        <v>8.9</v>
      </c>
      <c r="FK32" s="28">
        <f t="shared" ref="FK32:FK37" si="262">ROUND(MAX((FG32*0.4+FH32*0.6),(FG32*0.4+FI32*0.6)),1)</f>
        <v>8.9</v>
      </c>
      <c r="FL32" s="29" t="str">
        <f t="shared" si="104"/>
        <v>8.9</v>
      </c>
      <c r="FM32" s="32" t="str">
        <f t="shared" ref="FM32:FM37" si="263">IF(FK32&gt;=8.5,"A",IF(FK32&gt;=8,"B+",IF(FK32&gt;=7,"B",IF(FK32&gt;=6.5,"C+",IF(FK32&gt;=5.5,"C",IF(FK32&gt;=5,"D+",IF(FK32&gt;=4,"D","F")))))))</f>
        <v>A</v>
      </c>
      <c r="FN32" s="30">
        <f t="shared" si="106"/>
        <v>4</v>
      </c>
      <c r="FO32" s="29" t="str">
        <f t="shared" si="107"/>
        <v>4.0</v>
      </c>
      <c r="FP32" s="71">
        <v>3</v>
      </c>
      <c r="FQ32" s="203">
        <v>3</v>
      </c>
      <c r="FR32" s="232">
        <v>7.3</v>
      </c>
      <c r="FS32" s="52">
        <v>7</v>
      </c>
      <c r="FT32" s="52"/>
      <c r="FU32" s="27">
        <f t="shared" ref="FU32:FU37" si="264">ROUND((FR32*0.4+FS32*0.6),1)</f>
        <v>7.1</v>
      </c>
      <c r="FV32" s="28">
        <f t="shared" ref="FV32:FV37" si="265">ROUND(MAX((FR32*0.4+FS32*0.6),(FR32*0.4+FT32*0.6)),1)</f>
        <v>7.1</v>
      </c>
      <c r="FW32" s="29" t="str">
        <f t="shared" si="110"/>
        <v>7.1</v>
      </c>
      <c r="FX32" s="32" t="str">
        <f t="shared" ref="FX32:FX37" si="266">IF(FV32&gt;=8.5,"A",IF(FV32&gt;=8,"B+",IF(FV32&gt;=7,"B",IF(FV32&gt;=6.5,"C+",IF(FV32&gt;=5.5,"C",IF(FV32&gt;=5,"D+",IF(FV32&gt;=4,"D","F")))))))</f>
        <v>B</v>
      </c>
      <c r="FY32" s="30">
        <f t="shared" si="112"/>
        <v>3</v>
      </c>
      <c r="FZ32" s="29" t="str">
        <f t="shared" si="113"/>
        <v>3.0</v>
      </c>
      <c r="GA32" s="71">
        <v>2</v>
      </c>
      <c r="GB32" s="203">
        <v>2</v>
      </c>
      <c r="GC32" s="232">
        <v>6</v>
      </c>
      <c r="GD32" s="52">
        <v>7</v>
      </c>
      <c r="GE32" s="52"/>
      <c r="GF32" s="27">
        <f t="shared" ref="GF32:GF37" si="267">ROUND((GC32*0.4+GD32*0.6),1)</f>
        <v>6.6</v>
      </c>
      <c r="GG32" s="28">
        <f t="shared" ref="GG32:GG37" si="268">ROUND(MAX((GC32*0.4+GD32*0.6),(GC32*0.4+GE32*0.6)),1)</f>
        <v>6.6</v>
      </c>
      <c r="GH32" s="29" t="str">
        <f t="shared" si="116"/>
        <v>6.6</v>
      </c>
      <c r="GI32" s="32" t="str">
        <f t="shared" ref="GI32:GI37" si="269">IF(GG32&gt;=8.5,"A",IF(GG32&gt;=8,"B+",IF(GG32&gt;=7,"B",IF(GG32&gt;=6.5,"C+",IF(GG32&gt;=5.5,"C",IF(GG32&gt;=5,"D+",IF(GG32&gt;=4,"D","F")))))))</f>
        <v>C+</v>
      </c>
      <c r="GJ32" s="30">
        <f t="shared" si="118"/>
        <v>2.5</v>
      </c>
      <c r="GK32" s="29" t="str">
        <f t="shared" si="119"/>
        <v>2.5</v>
      </c>
      <c r="GL32" s="71">
        <v>2</v>
      </c>
      <c r="GM32" s="203">
        <v>2</v>
      </c>
      <c r="GN32" s="232">
        <v>5</v>
      </c>
      <c r="GO32" s="52">
        <v>4</v>
      </c>
      <c r="GP32" s="52"/>
      <c r="GQ32" s="27">
        <f t="shared" ref="GQ32:GQ37" si="270">ROUND((GN32*0.4+GO32*0.6),1)</f>
        <v>4.4000000000000004</v>
      </c>
      <c r="GR32" s="28">
        <f t="shared" ref="GR32:GR37" si="271">ROUND(MAX((GN32*0.4+GO32*0.6),(GN32*0.4+GP32*0.6)),1)</f>
        <v>4.4000000000000004</v>
      </c>
      <c r="GS32" s="29" t="str">
        <f t="shared" si="122"/>
        <v>4.4</v>
      </c>
      <c r="GT32" s="32" t="str">
        <f t="shared" ref="GT32:GT37" si="272">IF(GR32&gt;=8.5,"A",IF(GR32&gt;=8,"B+",IF(GR32&gt;=7,"B",IF(GR32&gt;=6.5,"C+",IF(GR32&gt;=5.5,"C",IF(GR32&gt;=5,"D+",IF(GR32&gt;=4,"D","F")))))))</f>
        <v>D</v>
      </c>
      <c r="GU32" s="30">
        <f t="shared" si="124"/>
        <v>1</v>
      </c>
      <c r="GV32" s="29" t="str">
        <f t="shared" si="125"/>
        <v>1.0</v>
      </c>
      <c r="GW32" s="71">
        <v>2</v>
      </c>
      <c r="GX32" s="203">
        <v>2</v>
      </c>
      <c r="GY32" s="85">
        <f t="shared" si="217"/>
        <v>20</v>
      </c>
      <c r="GZ32" s="86">
        <f t="shared" si="218"/>
        <v>6.875</v>
      </c>
      <c r="HA32" s="124" t="str">
        <f t="shared" si="128"/>
        <v>6.88</v>
      </c>
      <c r="HB32" s="86">
        <f t="shared" si="219"/>
        <v>2.65</v>
      </c>
      <c r="HC32" s="124" t="str">
        <f t="shared" si="130"/>
        <v>2.65</v>
      </c>
      <c r="HD32" s="52" t="str">
        <f t="shared" si="220"/>
        <v>Lên lớp</v>
      </c>
      <c r="HE32" s="52">
        <f t="shared" si="221"/>
        <v>20</v>
      </c>
      <c r="HF32" s="86">
        <f t="shared" si="222"/>
        <v>6.875</v>
      </c>
      <c r="HG32" s="127" t="str">
        <f t="shared" si="134"/>
        <v>6.88</v>
      </c>
      <c r="HH32" s="86">
        <f t="shared" si="223"/>
        <v>2.65</v>
      </c>
      <c r="HI32" s="127" t="str">
        <f t="shared" si="136"/>
        <v>2.65</v>
      </c>
      <c r="HJ32" s="227">
        <f t="shared" ref="HJ32:HJ37" si="273">GY32+CK32</f>
        <v>37</v>
      </c>
      <c r="HK32" s="58">
        <f t="shared" ref="HK32:HK37" si="274">HE32+CQ32</f>
        <v>37</v>
      </c>
      <c r="HL32" s="228">
        <f t="shared" ref="HL32:HL37" si="275">(HF32*HE32+CR32*CQ32)/HK32</f>
        <v>6.8189189189189188</v>
      </c>
      <c r="HM32" s="127" t="str">
        <f t="shared" si="139"/>
        <v>6.82</v>
      </c>
      <c r="HN32" s="228">
        <f t="shared" ref="HN32:HN37" si="276">(HH32*HE32+CT32*CQ32)/HK32</f>
        <v>2.6486486486486487</v>
      </c>
      <c r="HO32" s="127" t="str">
        <f t="shared" si="140"/>
        <v>2.65</v>
      </c>
      <c r="HP32" s="52" t="str">
        <f t="shared" ref="HP32:HP37" si="277">IF(AND(HN32&lt;1.2),"Cảnh báo KQHT","Lên lớp")</f>
        <v>Lên lớp</v>
      </c>
      <c r="HQ32" s="58" t="s">
        <v>986</v>
      </c>
      <c r="HR32" s="21">
        <v>8.4</v>
      </c>
      <c r="HS32" s="24">
        <v>8</v>
      </c>
      <c r="HT32" s="25"/>
      <c r="HU32" s="27">
        <f t="shared" si="178"/>
        <v>8.1999999999999993</v>
      </c>
      <c r="HV32" s="282">
        <f t="shared" si="179"/>
        <v>8.1999999999999993</v>
      </c>
      <c r="HW32" s="26" t="str">
        <f t="shared" si="210"/>
        <v>8.2</v>
      </c>
      <c r="HX32" s="283" t="str">
        <f t="shared" si="180"/>
        <v>B+</v>
      </c>
      <c r="HY32" s="281">
        <f t="shared" si="181"/>
        <v>3.5</v>
      </c>
      <c r="HZ32" s="44" t="str">
        <f t="shared" si="182"/>
        <v>3.5</v>
      </c>
      <c r="IA32" s="64">
        <v>3</v>
      </c>
      <c r="IB32" s="68">
        <v>3</v>
      </c>
      <c r="IC32" s="21">
        <v>9</v>
      </c>
      <c r="ID32" s="24">
        <v>7</v>
      </c>
      <c r="IE32" s="25"/>
      <c r="IF32" s="27">
        <f t="shared" si="183"/>
        <v>7.8</v>
      </c>
      <c r="IG32" s="282">
        <f t="shared" si="184"/>
        <v>7.8</v>
      </c>
      <c r="IH32" s="26" t="str">
        <f t="shared" si="211"/>
        <v>7.8</v>
      </c>
      <c r="II32" s="283" t="str">
        <f t="shared" si="185"/>
        <v>B</v>
      </c>
      <c r="IJ32" s="281">
        <f t="shared" si="186"/>
        <v>3</v>
      </c>
      <c r="IK32" s="44" t="str">
        <f t="shared" si="187"/>
        <v>3.0</v>
      </c>
      <c r="IL32" s="64">
        <v>1</v>
      </c>
      <c r="IM32" s="68">
        <v>1</v>
      </c>
      <c r="IN32" s="21">
        <v>5</v>
      </c>
      <c r="IO32" s="24">
        <v>5</v>
      </c>
      <c r="IP32" s="25"/>
      <c r="IQ32" s="27">
        <f t="shared" si="188"/>
        <v>5</v>
      </c>
      <c r="IR32" s="28">
        <f t="shared" si="189"/>
        <v>5</v>
      </c>
      <c r="IS32" s="26" t="str">
        <f t="shared" si="190"/>
        <v>5.0</v>
      </c>
      <c r="IT32" s="32" t="str">
        <f t="shared" si="191"/>
        <v>D+</v>
      </c>
      <c r="IU32" s="30">
        <f t="shared" si="192"/>
        <v>1.5</v>
      </c>
      <c r="IV32" s="37" t="str">
        <f t="shared" si="193"/>
        <v>1.5</v>
      </c>
      <c r="IW32" s="64">
        <v>2</v>
      </c>
      <c r="IX32" s="68">
        <v>2</v>
      </c>
      <c r="IY32" s="21">
        <v>6.2</v>
      </c>
      <c r="IZ32" s="24">
        <v>8</v>
      </c>
      <c r="JA32" s="25"/>
      <c r="JB32" s="19">
        <f t="shared" si="214"/>
        <v>7.3</v>
      </c>
      <c r="JC32" s="26">
        <f t="shared" si="215"/>
        <v>7.3</v>
      </c>
      <c r="JD32" s="26" t="str">
        <f t="shared" si="144"/>
        <v>7.3</v>
      </c>
      <c r="JE32" s="32" t="str">
        <f t="shared" si="216"/>
        <v>B</v>
      </c>
      <c r="JF32" s="30">
        <f t="shared" si="146"/>
        <v>3</v>
      </c>
      <c r="JG32" s="37" t="str">
        <f t="shared" si="147"/>
        <v>3.0</v>
      </c>
      <c r="JH32" s="64">
        <v>2</v>
      </c>
      <c r="JI32" s="68">
        <v>2</v>
      </c>
      <c r="JJ32" s="21">
        <v>8.3000000000000007</v>
      </c>
      <c r="JK32" s="24">
        <v>9</v>
      </c>
      <c r="JL32" s="25"/>
      <c r="JM32" s="19">
        <f t="shared" si="148"/>
        <v>8.6999999999999993</v>
      </c>
      <c r="JN32" s="26">
        <f t="shared" si="149"/>
        <v>8.6999999999999993</v>
      </c>
      <c r="JO32" s="26" t="str">
        <f t="shared" si="150"/>
        <v>8.7</v>
      </c>
      <c r="JP32" s="32" t="str">
        <f t="shared" si="151"/>
        <v>A</v>
      </c>
      <c r="JQ32" s="30">
        <f t="shared" si="152"/>
        <v>4</v>
      </c>
      <c r="JR32" s="37" t="str">
        <f t="shared" si="153"/>
        <v>4.0</v>
      </c>
      <c r="JS32" s="64">
        <v>1</v>
      </c>
      <c r="JT32" s="68">
        <v>1</v>
      </c>
      <c r="JU32" s="98">
        <v>5.7</v>
      </c>
      <c r="JV32" s="99">
        <v>9</v>
      </c>
      <c r="JW32" s="187"/>
      <c r="JX32" s="19">
        <f t="shared" si="13"/>
        <v>7.7</v>
      </c>
      <c r="JY32" s="26">
        <f t="shared" si="14"/>
        <v>7.7</v>
      </c>
      <c r="JZ32" s="26" t="str">
        <f t="shared" si="154"/>
        <v>7.7</v>
      </c>
      <c r="KA32" s="32" t="str">
        <f t="shared" si="15"/>
        <v>B</v>
      </c>
      <c r="KB32" s="30">
        <f t="shared" si="16"/>
        <v>3</v>
      </c>
      <c r="KC32" s="37" t="str">
        <f t="shared" si="17"/>
        <v>3.0</v>
      </c>
      <c r="KD32" s="64">
        <v>2</v>
      </c>
      <c r="KE32" s="68">
        <v>2</v>
      </c>
      <c r="KF32" s="21">
        <v>8</v>
      </c>
      <c r="KG32" s="24">
        <v>6</v>
      </c>
      <c r="KH32" s="25"/>
      <c r="KI32" s="27">
        <f t="shared" si="224"/>
        <v>6.8</v>
      </c>
      <c r="KJ32" s="28">
        <f t="shared" si="225"/>
        <v>6.8</v>
      </c>
      <c r="KK32" s="28" t="str">
        <f t="shared" si="226"/>
        <v>6.8</v>
      </c>
      <c r="KL32" s="32" t="str">
        <f t="shared" si="227"/>
        <v>C+</v>
      </c>
      <c r="KM32" s="30">
        <f t="shared" si="228"/>
        <v>2.5</v>
      </c>
      <c r="KN32" s="37" t="str">
        <f t="shared" si="229"/>
        <v>2.5</v>
      </c>
      <c r="KO32" s="64">
        <v>2</v>
      </c>
      <c r="KP32" s="68">
        <v>2</v>
      </c>
      <c r="KQ32" s="98">
        <v>8.6</v>
      </c>
      <c r="KR32" s="99">
        <v>6</v>
      </c>
      <c r="KS32" s="187"/>
      <c r="KT32" s="19">
        <f t="shared" si="230"/>
        <v>7</v>
      </c>
      <c r="KU32" s="26">
        <f t="shared" si="231"/>
        <v>7</v>
      </c>
      <c r="KV32" s="26" t="str">
        <f t="shared" si="232"/>
        <v>7.0</v>
      </c>
      <c r="KW32" s="32" t="str">
        <f t="shared" si="233"/>
        <v>B</v>
      </c>
      <c r="KX32" s="30">
        <f t="shared" si="234"/>
        <v>3</v>
      </c>
      <c r="KY32" s="37" t="str">
        <f t="shared" si="235"/>
        <v>3.0</v>
      </c>
      <c r="KZ32" s="64">
        <v>2</v>
      </c>
      <c r="LA32" s="68">
        <v>2</v>
      </c>
      <c r="LB32" s="21">
        <v>8.1</v>
      </c>
      <c r="LC32" s="24">
        <v>8</v>
      </c>
      <c r="LD32" s="25"/>
      <c r="LE32" s="27">
        <f t="shared" si="236"/>
        <v>8</v>
      </c>
      <c r="LF32" s="28">
        <f t="shared" si="237"/>
        <v>8</v>
      </c>
      <c r="LG32" s="28" t="str">
        <f t="shared" si="238"/>
        <v>8.0</v>
      </c>
      <c r="LH32" s="32" t="str">
        <f t="shared" si="239"/>
        <v>B+</v>
      </c>
      <c r="LI32" s="30">
        <f t="shared" si="240"/>
        <v>3.5</v>
      </c>
      <c r="LJ32" s="37" t="str">
        <f t="shared" si="241"/>
        <v>3.5</v>
      </c>
      <c r="LK32" s="62">
        <v>3</v>
      </c>
      <c r="LL32" s="279">
        <v>3</v>
      </c>
      <c r="LM32" s="85">
        <f t="shared" si="161"/>
        <v>18</v>
      </c>
      <c r="LN32" s="86">
        <f t="shared" si="242"/>
        <v>6.0055555555555555</v>
      </c>
      <c r="LO32" s="124" t="str">
        <f t="shared" si="163"/>
        <v>6.01</v>
      </c>
      <c r="LP32" s="86">
        <f t="shared" si="243"/>
        <v>2.4166666666666665</v>
      </c>
      <c r="LQ32" s="124" t="str">
        <f t="shared" si="165"/>
        <v>2.42</v>
      </c>
      <c r="LR32" s="8"/>
      <c r="LS32" s="8"/>
      <c r="LT32" s="8"/>
      <c r="LU32" s="8"/>
      <c r="LV32" s="8"/>
      <c r="LW32" s="8"/>
      <c r="LX32" s="8"/>
      <c r="LY32" s="8"/>
      <c r="LZ32" s="8"/>
      <c r="MA32" s="8"/>
    </row>
    <row r="33" spans="1:339" s="233" customFormat="1" ht="18">
      <c r="A33" s="10">
        <v>32</v>
      </c>
      <c r="B33" s="76" t="s">
        <v>222</v>
      </c>
      <c r="C33" s="77" t="s">
        <v>303</v>
      </c>
      <c r="D33" s="78" t="s">
        <v>18</v>
      </c>
      <c r="E33" s="79" t="s">
        <v>304</v>
      </c>
      <c r="F33" s="50"/>
      <c r="G33" s="50" t="s">
        <v>584</v>
      </c>
      <c r="H33" s="50" t="s">
        <v>17</v>
      </c>
      <c r="I33" s="82" t="s">
        <v>529</v>
      </c>
      <c r="J33" s="82" t="s">
        <v>777</v>
      </c>
      <c r="K33" s="12">
        <v>6.5</v>
      </c>
      <c r="L33" s="28" t="str">
        <f t="shared" si="27"/>
        <v>6.5</v>
      </c>
      <c r="M33" s="32" t="str">
        <f t="shared" si="195"/>
        <v>C+</v>
      </c>
      <c r="N33" s="39">
        <f t="shared" si="196"/>
        <v>2.5</v>
      </c>
      <c r="O33" s="37" t="str">
        <f t="shared" si="30"/>
        <v>2.5</v>
      </c>
      <c r="P33" s="11">
        <v>2</v>
      </c>
      <c r="Q33" s="16">
        <v>6</v>
      </c>
      <c r="R33" s="28" t="str">
        <f t="shared" si="31"/>
        <v>6.0</v>
      </c>
      <c r="S33" s="32" t="str">
        <f t="shared" si="197"/>
        <v>C</v>
      </c>
      <c r="T33" s="39">
        <f t="shared" si="198"/>
        <v>2</v>
      </c>
      <c r="U33" s="37" t="str">
        <f t="shared" si="34"/>
        <v>2.0</v>
      </c>
      <c r="V33" s="11">
        <v>3</v>
      </c>
      <c r="W33" s="21">
        <v>8.3000000000000007</v>
      </c>
      <c r="X33" s="24">
        <v>6</v>
      </c>
      <c r="Y33" s="25"/>
      <c r="Z33" s="27">
        <f t="shared" si="0"/>
        <v>6.9</v>
      </c>
      <c r="AA33" s="28">
        <f t="shared" si="1"/>
        <v>6.9</v>
      </c>
      <c r="AB33" s="28" t="str">
        <f t="shared" si="35"/>
        <v>6.9</v>
      </c>
      <c r="AC33" s="32" t="str">
        <f t="shared" si="2"/>
        <v>C+</v>
      </c>
      <c r="AD33" s="30">
        <f t="shared" si="3"/>
        <v>2.5</v>
      </c>
      <c r="AE33" s="37" t="str">
        <f t="shared" si="36"/>
        <v>2.5</v>
      </c>
      <c r="AF33" s="64">
        <v>4</v>
      </c>
      <c r="AG33" s="68">
        <v>4</v>
      </c>
      <c r="AH33" s="21">
        <v>7.7</v>
      </c>
      <c r="AI33" s="24">
        <v>8</v>
      </c>
      <c r="AJ33" s="25"/>
      <c r="AK33" s="27">
        <f t="shared" si="37"/>
        <v>7.9</v>
      </c>
      <c r="AL33" s="28">
        <f t="shared" si="38"/>
        <v>7.9</v>
      </c>
      <c r="AM33" s="28" t="str">
        <f t="shared" si="39"/>
        <v>7.9</v>
      </c>
      <c r="AN33" s="32" t="str">
        <f t="shared" si="199"/>
        <v>B</v>
      </c>
      <c r="AO33" s="30">
        <f t="shared" si="200"/>
        <v>3</v>
      </c>
      <c r="AP33" s="37" t="str">
        <f t="shared" si="42"/>
        <v>3.0</v>
      </c>
      <c r="AQ33" s="71">
        <v>2</v>
      </c>
      <c r="AR33" s="73">
        <v>2</v>
      </c>
      <c r="AS33" s="21">
        <v>5</v>
      </c>
      <c r="AT33" s="24">
        <v>4</v>
      </c>
      <c r="AU33" s="25"/>
      <c r="AV33" s="27">
        <f t="shared" si="43"/>
        <v>4.4000000000000004</v>
      </c>
      <c r="AW33" s="28">
        <f t="shared" si="44"/>
        <v>4.4000000000000004</v>
      </c>
      <c r="AX33" s="28" t="str">
        <f t="shared" si="45"/>
        <v>4.4</v>
      </c>
      <c r="AY33" s="32" t="str">
        <f t="shared" si="46"/>
        <v>D</v>
      </c>
      <c r="AZ33" s="30">
        <f t="shared" si="201"/>
        <v>1</v>
      </c>
      <c r="BA33" s="37" t="str">
        <f t="shared" si="48"/>
        <v>1.0</v>
      </c>
      <c r="BB33" s="64">
        <v>3</v>
      </c>
      <c r="BC33" s="68">
        <v>3</v>
      </c>
      <c r="BD33" s="21">
        <v>5.2</v>
      </c>
      <c r="BE33" s="24">
        <v>4</v>
      </c>
      <c r="BF33" s="25"/>
      <c r="BG33" s="27">
        <f t="shared" si="202"/>
        <v>4.5</v>
      </c>
      <c r="BH33" s="28">
        <f t="shared" si="203"/>
        <v>4.5</v>
      </c>
      <c r="BI33" s="28" t="str">
        <f t="shared" si="49"/>
        <v>4.5</v>
      </c>
      <c r="BJ33" s="32" t="str">
        <f t="shared" si="204"/>
        <v>D</v>
      </c>
      <c r="BK33" s="30">
        <f t="shared" si="205"/>
        <v>1</v>
      </c>
      <c r="BL33" s="37" t="str">
        <f t="shared" si="52"/>
        <v>1.0</v>
      </c>
      <c r="BM33" s="64">
        <v>3</v>
      </c>
      <c r="BN33" s="68">
        <v>3</v>
      </c>
      <c r="BO33" s="21">
        <v>6.2</v>
      </c>
      <c r="BP33" s="24">
        <v>4</v>
      </c>
      <c r="BQ33" s="25"/>
      <c r="BR33" s="27">
        <f t="shared" si="4"/>
        <v>4.9000000000000004</v>
      </c>
      <c r="BS33" s="28">
        <f t="shared" si="5"/>
        <v>4.9000000000000004</v>
      </c>
      <c r="BT33" s="28" t="str">
        <f t="shared" si="53"/>
        <v>4.9</v>
      </c>
      <c r="BU33" s="32" t="str">
        <f t="shared" si="6"/>
        <v>D</v>
      </c>
      <c r="BV33" s="66">
        <f t="shared" si="7"/>
        <v>1</v>
      </c>
      <c r="BW33" s="37" t="str">
        <f t="shared" si="54"/>
        <v>1.0</v>
      </c>
      <c r="BX33" s="64">
        <v>2</v>
      </c>
      <c r="BY33" s="75">
        <v>2</v>
      </c>
      <c r="BZ33" s="21">
        <v>7</v>
      </c>
      <c r="CA33" s="24">
        <v>4</v>
      </c>
      <c r="CB33" s="25"/>
      <c r="CC33" s="27">
        <f t="shared" si="206"/>
        <v>5.2</v>
      </c>
      <c r="CD33" s="28">
        <f t="shared" si="207"/>
        <v>5.2</v>
      </c>
      <c r="CE33" s="28" t="str">
        <f t="shared" si="55"/>
        <v>5.2</v>
      </c>
      <c r="CF33" s="32" t="str">
        <f t="shared" si="208"/>
        <v>D+</v>
      </c>
      <c r="CG33" s="30">
        <f t="shared" si="209"/>
        <v>1.5</v>
      </c>
      <c r="CH33" s="37" t="str">
        <f t="shared" si="58"/>
        <v>1.5</v>
      </c>
      <c r="CI33" s="64">
        <v>3</v>
      </c>
      <c r="CJ33" s="68">
        <v>3</v>
      </c>
      <c r="CK33" s="85">
        <f t="shared" si="8"/>
        <v>17</v>
      </c>
      <c r="CL33" s="86">
        <f t="shared" si="59"/>
        <v>5.617647058823529</v>
      </c>
      <c r="CM33" s="87" t="str">
        <f t="shared" si="60"/>
        <v>5.62</v>
      </c>
      <c r="CN33" s="86">
        <f t="shared" si="9"/>
        <v>1.6764705882352942</v>
      </c>
      <c r="CO33" s="87" t="str">
        <f t="shared" si="61"/>
        <v>1.68</v>
      </c>
      <c r="CP33" s="52" t="str">
        <f t="shared" si="62"/>
        <v>Lên lớp</v>
      </c>
      <c r="CQ33" s="52">
        <f t="shared" si="176"/>
        <v>17</v>
      </c>
      <c r="CR33" s="86">
        <f t="shared" si="63"/>
        <v>5.617647058823529</v>
      </c>
      <c r="CS33" s="127" t="str">
        <f t="shared" si="64"/>
        <v>5.62</v>
      </c>
      <c r="CT33" s="86">
        <f t="shared" si="177"/>
        <v>1.6764705882352942</v>
      </c>
      <c r="CU33" s="127" t="str">
        <f t="shared" si="65"/>
        <v>1.68</v>
      </c>
      <c r="CV33" s="52" t="str">
        <f t="shared" si="66"/>
        <v>Lên lớp</v>
      </c>
      <c r="CW33" s="232">
        <v>7</v>
      </c>
      <c r="CX33" s="52">
        <v>3</v>
      </c>
      <c r="CY33" s="52"/>
      <c r="CZ33" s="27">
        <f t="shared" si="244"/>
        <v>4.5999999999999996</v>
      </c>
      <c r="DA33" s="28">
        <f t="shared" si="245"/>
        <v>4.5999999999999996</v>
      </c>
      <c r="DB33" s="29" t="str">
        <f t="shared" si="69"/>
        <v>4.6</v>
      </c>
      <c r="DC33" s="32" t="str">
        <f t="shared" si="246"/>
        <v>D</v>
      </c>
      <c r="DD33" s="30">
        <f t="shared" si="71"/>
        <v>1</v>
      </c>
      <c r="DE33" s="29" t="str">
        <f t="shared" si="72"/>
        <v>1.0</v>
      </c>
      <c r="DF33" s="71"/>
      <c r="DG33" s="203"/>
      <c r="DH33" s="229">
        <v>7.6</v>
      </c>
      <c r="DI33" s="230">
        <v>3</v>
      </c>
      <c r="DJ33" s="230"/>
      <c r="DK33" s="27">
        <f t="shared" si="247"/>
        <v>4.8</v>
      </c>
      <c r="DL33" s="28">
        <f t="shared" si="248"/>
        <v>4.8</v>
      </c>
      <c r="DM33" s="30" t="str">
        <f t="shared" si="75"/>
        <v>4.8</v>
      </c>
      <c r="DN33" s="32" t="str">
        <f t="shared" si="249"/>
        <v>D</v>
      </c>
      <c r="DO33" s="30">
        <f t="shared" si="77"/>
        <v>1</v>
      </c>
      <c r="DP33" s="30" t="str">
        <f t="shared" si="78"/>
        <v>1.0</v>
      </c>
      <c r="DQ33" s="71"/>
      <c r="DR33" s="203"/>
      <c r="DS33" s="204">
        <f t="shared" si="250"/>
        <v>4.6999999999999993</v>
      </c>
      <c r="DT33" s="30" t="str">
        <f t="shared" si="80"/>
        <v>4.7</v>
      </c>
      <c r="DU33" s="32" t="str">
        <f t="shared" si="251"/>
        <v>D</v>
      </c>
      <c r="DV33" s="30">
        <f t="shared" si="82"/>
        <v>1</v>
      </c>
      <c r="DW33" s="30" t="str">
        <f t="shared" si="83"/>
        <v>1.0</v>
      </c>
      <c r="DX33" s="71">
        <v>3</v>
      </c>
      <c r="DY33" s="203">
        <v>3</v>
      </c>
      <c r="DZ33" s="232">
        <v>5.3</v>
      </c>
      <c r="EA33" s="52">
        <v>5</v>
      </c>
      <c r="EB33" s="52"/>
      <c r="EC33" s="27">
        <f t="shared" si="252"/>
        <v>5.0999999999999996</v>
      </c>
      <c r="ED33" s="28">
        <f t="shared" si="253"/>
        <v>5.0999999999999996</v>
      </c>
      <c r="EE33" s="29" t="str">
        <f t="shared" si="86"/>
        <v>5.1</v>
      </c>
      <c r="EF33" s="32" t="str">
        <f t="shared" si="254"/>
        <v>D+</v>
      </c>
      <c r="EG33" s="30">
        <f t="shared" si="88"/>
        <v>1.5</v>
      </c>
      <c r="EH33" s="29" t="str">
        <f t="shared" si="89"/>
        <v>1.5</v>
      </c>
      <c r="EI33" s="71">
        <v>3</v>
      </c>
      <c r="EJ33" s="203">
        <v>3</v>
      </c>
      <c r="EK33" s="232">
        <v>5.7</v>
      </c>
      <c r="EL33" s="52">
        <v>1</v>
      </c>
      <c r="EM33" s="52">
        <v>5</v>
      </c>
      <c r="EN33" s="27">
        <f t="shared" si="255"/>
        <v>2.9</v>
      </c>
      <c r="EO33" s="28">
        <f t="shared" si="256"/>
        <v>5.3</v>
      </c>
      <c r="EP33" s="29" t="str">
        <f t="shared" si="92"/>
        <v>5.3</v>
      </c>
      <c r="EQ33" s="32" t="str">
        <f t="shared" si="257"/>
        <v>D+</v>
      </c>
      <c r="ER33" s="30">
        <f t="shared" si="94"/>
        <v>1.5</v>
      </c>
      <c r="ES33" s="29" t="str">
        <f t="shared" si="95"/>
        <v>1.5</v>
      </c>
      <c r="ET33" s="71">
        <v>3</v>
      </c>
      <c r="EU33" s="203">
        <v>3</v>
      </c>
      <c r="EV33" s="232">
        <v>6.8</v>
      </c>
      <c r="EW33" s="52">
        <v>6</v>
      </c>
      <c r="EX33" s="52"/>
      <c r="EY33" s="27">
        <f t="shared" si="258"/>
        <v>6.3</v>
      </c>
      <c r="EZ33" s="28">
        <f t="shared" si="259"/>
        <v>6.3</v>
      </c>
      <c r="FA33" s="29" t="str">
        <f t="shared" si="98"/>
        <v>6.3</v>
      </c>
      <c r="FB33" s="32" t="str">
        <f t="shared" si="260"/>
        <v>C</v>
      </c>
      <c r="FC33" s="30">
        <f t="shared" si="100"/>
        <v>2</v>
      </c>
      <c r="FD33" s="29" t="str">
        <f t="shared" si="101"/>
        <v>2.0</v>
      </c>
      <c r="FE33" s="71">
        <v>2</v>
      </c>
      <c r="FF33" s="203">
        <v>2</v>
      </c>
      <c r="FG33" s="232">
        <v>7.6</v>
      </c>
      <c r="FH33" s="52">
        <v>9</v>
      </c>
      <c r="FI33" s="52"/>
      <c r="FJ33" s="27">
        <f t="shared" si="261"/>
        <v>8.4</v>
      </c>
      <c r="FK33" s="28">
        <f t="shared" si="262"/>
        <v>8.4</v>
      </c>
      <c r="FL33" s="29" t="str">
        <f t="shared" si="104"/>
        <v>8.4</v>
      </c>
      <c r="FM33" s="32" t="str">
        <f t="shared" si="263"/>
        <v>B+</v>
      </c>
      <c r="FN33" s="30">
        <f t="shared" si="106"/>
        <v>3.5</v>
      </c>
      <c r="FO33" s="29" t="str">
        <f t="shared" si="107"/>
        <v>3.5</v>
      </c>
      <c r="FP33" s="71">
        <v>3</v>
      </c>
      <c r="FQ33" s="203">
        <v>3</v>
      </c>
      <c r="FR33" s="232">
        <v>6.7</v>
      </c>
      <c r="FS33" s="52">
        <v>8</v>
      </c>
      <c r="FT33" s="52"/>
      <c r="FU33" s="27">
        <f t="shared" si="264"/>
        <v>7.5</v>
      </c>
      <c r="FV33" s="28">
        <f t="shared" si="265"/>
        <v>7.5</v>
      </c>
      <c r="FW33" s="29" t="str">
        <f t="shared" si="110"/>
        <v>7.5</v>
      </c>
      <c r="FX33" s="32" t="str">
        <f t="shared" si="266"/>
        <v>B</v>
      </c>
      <c r="FY33" s="30">
        <f t="shared" si="112"/>
        <v>3</v>
      </c>
      <c r="FZ33" s="29" t="str">
        <f t="shared" si="113"/>
        <v>3.0</v>
      </c>
      <c r="GA33" s="71">
        <v>2</v>
      </c>
      <c r="GB33" s="203">
        <v>2</v>
      </c>
      <c r="GC33" s="232">
        <v>6.7</v>
      </c>
      <c r="GD33" s="52">
        <v>5</v>
      </c>
      <c r="GE33" s="52"/>
      <c r="GF33" s="27">
        <f t="shared" si="267"/>
        <v>5.7</v>
      </c>
      <c r="GG33" s="28">
        <f t="shared" si="268"/>
        <v>5.7</v>
      </c>
      <c r="GH33" s="29" t="str">
        <f t="shared" si="116"/>
        <v>5.7</v>
      </c>
      <c r="GI33" s="32" t="str">
        <f t="shared" si="269"/>
        <v>C</v>
      </c>
      <c r="GJ33" s="30">
        <f t="shared" si="118"/>
        <v>2</v>
      </c>
      <c r="GK33" s="29" t="str">
        <f t="shared" si="119"/>
        <v>2.0</v>
      </c>
      <c r="GL33" s="71">
        <v>2</v>
      </c>
      <c r="GM33" s="203">
        <v>2</v>
      </c>
      <c r="GN33" s="232">
        <v>5.3</v>
      </c>
      <c r="GO33" s="52">
        <v>7</v>
      </c>
      <c r="GP33" s="52"/>
      <c r="GQ33" s="27">
        <f t="shared" si="270"/>
        <v>6.3</v>
      </c>
      <c r="GR33" s="28">
        <f t="shared" si="271"/>
        <v>6.3</v>
      </c>
      <c r="GS33" s="29" t="str">
        <f t="shared" si="122"/>
        <v>6.3</v>
      </c>
      <c r="GT33" s="32" t="str">
        <f t="shared" si="272"/>
        <v>C</v>
      </c>
      <c r="GU33" s="30">
        <f t="shared" si="124"/>
        <v>2</v>
      </c>
      <c r="GV33" s="29" t="str">
        <f t="shared" si="125"/>
        <v>2.0</v>
      </c>
      <c r="GW33" s="71">
        <v>2</v>
      </c>
      <c r="GX33" s="203">
        <v>2</v>
      </c>
      <c r="GY33" s="85">
        <f t="shared" si="217"/>
        <v>20</v>
      </c>
      <c r="GZ33" s="86">
        <f t="shared" si="218"/>
        <v>6.1049999999999995</v>
      </c>
      <c r="HA33" s="124" t="str">
        <f t="shared" si="128"/>
        <v>6.11</v>
      </c>
      <c r="HB33" s="86">
        <f t="shared" si="219"/>
        <v>2.0249999999999999</v>
      </c>
      <c r="HC33" s="124" t="str">
        <f t="shared" si="130"/>
        <v>2.03</v>
      </c>
      <c r="HD33" s="52" t="str">
        <f t="shared" si="220"/>
        <v>Lên lớp</v>
      </c>
      <c r="HE33" s="52">
        <f t="shared" si="221"/>
        <v>20</v>
      </c>
      <c r="HF33" s="86">
        <f t="shared" si="222"/>
        <v>6.1049999999999995</v>
      </c>
      <c r="HG33" s="127" t="str">
        <f t="shared" si="134"/>
        <v>6.11</v>
      </c>
      <c r="HH33" s="86">
        <f t="shared" si="223"/>
        <v>2.0249999999999999</v>
      </c>
      <c r="HI33" s="127" t="str">
        <f t="shared" si="136"/>
        <v>2.03</v>
      </c>
      <c r="HJ33" s="227">
        <f t="shared" si="273"/>
        <v>37</v>
      </c>
      <c r="HK33" s="58">
        <f t="shared" si="274"/>
        <v>37</v>
      </c>
      <c r="HL33" s="228">
        <f t="shared" si="275"/>
        <v>5.8810810810810805</v>
      </c>
      <c r="HM33" s="127" t="str">
        <f t="shared" si="139"/>
        <v>5.88</v>
      </c>
      <c r="HN33" s="228">
        <f t="shared" si="276"/>
        <v>1.8648648648648649</v>
      </c>
      <c r="HO33" s="127" t="str">
        <f t="shared" si="140"/>
        <v>1.86</v>
      </c>
      <c r="HP33" s="52" t="str">
        <f t="shared" si="277"/>
        <v>Lên lớp</v>
      </c>
      <c r="HQ33" s="58" t="s">
        <v>986</v>
      </c>
      <c r="HR33" s="21">
        <v>5.7</v>
      </c>
      <c r="HS33" s="24">
        <v>3</v>
      </c>
      <c r="HT33" s="25"/>
      <c r="HU33" s="27">
        <f t="shared" si="178"/>
        <v>4.0999999999999996</v>
      </c>
      <c r="HV33" s="282">
        <f t="shared" si="179"/>
        <v>4.0999999999999996</v>
      </c>
      <c r="HW33" s="26" t="str">
        <f t="shared" si="210"/>
        <v>4.1</v>
      </c>
      <c r="HX33" s="283" t="str">
        <f t="shared" si="180"/>
        <v>D</v>
      </c>
      <c r="HY33" s="281">
        <f t="shared" si="181"/>
        <v>1</v>
      </c>
      <c r="HZ33" s="44" t="str">
        <f t="shared" si="182"/>
        <v>1.0</v>
      </c>
      <c r="IA33" s="64">
        <v>3</v>
      </c>
      <c r="IB33" s="68">
        <v>3</v>
      </c>
      <c r="IC33" s="21">
        <v>7.3</v>
      </c>
      <c r="ID33" s="24">
        <v>4</v>
      </c>
      <c r="IE33" s="25"/>
      <c r="IF33" s="27">
        <f t="shared" si="183"/>
        <v>5.3</v>
      </c>
      <c r="IG33" s="282">
        <f t="shared" si="184"/>
        <v>5.3</v>
      </c>
      <c r="IH33" s="26" t="str">
        <f t="shared" si="211"/>
        <v>5.3</v>
      </c>
      <c r="II33" s="283" t="str">
        <f t="shared" si="185"/>
        <v>D+</v>
      </c>
      <c r="IJ33" s="281">
        <f t="shared" si="186"/>
        <v>1.5</v>
      </c>
      <c r="IK33" s="44" t="str">
        <f t="shared" si="187"/>
        <v>1.5</v>
      </c>
      <c r="IL33" s="64">
        <v>1</v>
      </c>
      <c r="IM33" s="68">
        <v>1</v>
      </c>
      <c r="IN33" s="21">
        <v>5</v>
      </c>
      <c r="IO33" s="24">
        <v>4</v>
      </c>
      <c r="IP33" s="25"/>
      <c r="IQ33" s="27">
        <f t="shared" si="188"/>
        <v>4.4000000000000004</v>
      </c>
      <c r="IR33" s="28">
        <f t="shared" si="189"/>
        <v>4.4000000000000004</v>
      </c>
      <c r="IS33" s="26" t="str">
        <f t="shared" si="190"/>
        <v>4.4</v>
      </c>
      <c r="IT33" s="32" t="str">
        <f t="shared" si="191"/>
        <v>D</v>
      </c>
      <c r="IU33" s="30">
        <f t="shared" si="192"/>
        <v>1</v>
      </c>
      <c r="IV33" s="37" t="str">
        <f t="shared" si="193"/>
        <v>1.0</v>
      </c>
      <c r="IW33" s="64">
        <v>2</v>
      </c>
      <c r="IX33" s="68">
        <v>2</v>
      </c>
      <c r="IY33" s="21">
        <v>5.8</v>
      </c>
      <c r="IZ33" s="24">
        <v>5</v>
      </c>
      <c r="JA33" s="25"/>
      <c r="JB33" s="19">
        <f t="shared" si="214"/>
        <v>5.3</v>
      </c>
      <c r="JC33" s="26">
        <f t="shared" si="215"/>
        <v>5.3</v>
      </c>
      <c r="JD33" s="26" t="str">
        <f t="shared" si="144"/>
        <v>5.3</v>
      </c>
      <c r="JE33" s="32" t="str">
        <f t="shared" si="216"/>
        <v>D+</v>
      </c>
      <c r="JF33" s="30">
        <f t="shared" si="146"/>
        <v>1.5</v>
      </c>
      <c r="JG33" s="37" t="str">
        <f t="shared" si="147"/>
        <v>1.5</v>
      </c>
      <c r="JH33" s="64">
        <v>2</v>
      </c>
      <c r="JI33" s="68">
        <v>2</v>
      </c>
      <c r="JJ33" s="21">
        <v>5.5</v>
      </c>
      <c r="JK33" s="24">
        <v>6</v>
      </c>
      <c r="JL33" s="25"/>
      <c r="JM33" s="19">
        <f t="shared" si="148"/>
        <v>5.8</v>
      </c>
      <c r="JN33" s="26">
        <f t="shared" si="149"/>
        <v>5.8</v>
      </c>
      <c r="JO33" s="26" t="str">
        <f t="shared" si="150"/>
        <v>5.8</v>
      </c>
      <c r="JP33" s="32" t="str">
        <f t="shared" si="151"/>
        <v>C</v>
      </c>
      <c r="JQ33" s="30">
        <f t="shared" si="152"/>
        <v>2</v>
      </c>
      <c r="JR33" s="37" t="str">
        <f t="shared" si="153"/>
        <v>2.0</v>
      </c>
      <c r="JS33" s="64">
        <v>1</v>
      </c>
      <c r="JT33" s="68">
        <v>1</v>
      </c>
      <c r="JU33" s="98">
        <v>5.3</v>
      </c>
      <c r="JV33" s="99">
        <v>6</v>
      </c>
      <c r="JW33" s="187"/>
      <c r="JX33" s="27">
        <f t="shared" si="13"/>
        <v>5.7</v>
      </c>
      <c r="JY33" s="28">
        <f t="shared" si="14"/>
        <v>5.7</v>
      </c>
      <c r="JZ33" s="28" t="str">
        <f t="shared" si="154"/>
        <v>5.7</v>
      </c>
      <c r="KA33" s="32" t="str">
        <f t="shared" si="15"/>
        <v>C</v>
      </c>
      <c r="KB33" s="30">
        <f t="shared" si="16"/>
        <v>2</v>
      </c>
      <c r="KC33" s="37" t="str">
        <f t="shared" si="17"/>
        <v>2.0</v>
      </c>
      <c r="KD33" s="64">
        <v>2</v>
      </c>
      <c r="KE33" s="68">
        <v>2</v>
      </c>
      <c r="KF33" s="21">
        <v>6.4</v>
      </c>
      <c r="KG33" s="24">
        <v>6</v>
      </c>
      <c r="KH33" s="25"/>
      <c r="KI33" s="27">
        <f t="shared" si="224"/>
        <v>6.2</v>
      </c>
      <c r="KJ33" s="28">
        <f t="shared" si="225"/>
        <v>6.2</v>
      </c>
      <c r="KK33" s="28" t="str">
        <f t="shared" si="226"/>
        <v>6.2</v>
      </c>
      <c r="KL33" s="32" t="str">
        <f t="shared" si="227"/>
        <v>C</v>
      </c>
      <c r="KM33" s="30">
        <f t="shared" si="228"/>
        <v>2</v>
      </c>
      <c r="KN33" s="37" t="str">
        <f t="shared" si="229"/>
        <v>2.0</v>
      </c>
      <c r="KO33" s="64">
        <v>2</v>
      </c>
      <c r="KP33" s="68">
        <v>2</v>
      </c>
      <c r="KQ33" s="98">
        <v>6.2</v>
      </c>
      <c r="KR33" s="99">
        <v>6</v>
      </c>
      <c r="KS33" s="187"/>
      <c r="KT33" s="19">
        <f t="shared" si="230"/>
        <v>6.1</v>
      </c>
      <c r="KU33" s="26">
        <f t="shared" si="231"/>
        <v>6.1</v>
      </c>
      <c r="KV33" s="26" t="str">
        <f t="shared" si="232"/>
        <v>6.1</v>
      </c>
      <c r="KW33" s="32" t="str">
        <f t="shared" si="233"/>
        <v>C</v>
      </c>
      <c r="KX33" s="30">
        <f t="shared" si="234"/>
        <v>2</v>
      </c>
      <c r="KY33" s="37" t="str">
        <f t="shared" si="235"/>
        <v>2.0</v>
      </c>
      <c r="KZ33" s="64">
        <v>2</v>
      </c>
      <c r="LA33" s="68">
        <v>2</v>
      </c>
      <c r="LB33" s="21">
        <v>7</v>
      </c>
      <c r="LC33" s="24">
        <v>6</v>
      </c>
      <c r="LD33" s="25"/>
      <c r="LE33" s="27">
        <f t="shared" si="236"/>
        <v>6.4</v>
      </c>
      <c r="LF33" s="28">
        <f t="shared" si="237"/>
        <v>6.4</v>
      </c>
      <c r="LG33" s="28" t="str">
        <f t="shared" si="238"/>
        <v>6.4</v>
      </c>
      <c r="LH33" s="32" t="str">
        <f t="shared" si="239"/>
        <v>C</v>
      </c>
      <c r="LI33" s="30">
        <f t="shared" si="240"/>
        <v>2</v>
      </c>
      <c r="LJ33" s="37" t="str">
        <f t="shared" si="241"/>
        <v>2.0</v>
      </c>
      <c r="LK33" s="64">
        <v>3</v>
      </c>
      <c r="LL33" s="68">
        <v>3</v>
      </c>
      <c r="LM33" s="85">
        <f t="shared" si="161"/>
        <v>18</v>
      </c>
      <c r="LN33" s="86">
        <f t="shared" si="242"/>
        <v>4.7611111111111111</v>
      </c>
      <c r="LO33" s="124" t="str">
        <f t="shared" si="163"/>
        <v>4.76</v>
      </c>
      <c r="LP33" s="86">
        <f t="shared" si="243"/>
        <v>1.4722222222222223</v>
      </c>
      <c r="LQ33" s="124" t="str">
        <f t="shared" si="165"/>
        <v>1.47</v>
      </c>
      <c r="LR33" s="8"/>
      <c r="LS33" s="8"/>
      <c r="LT33" s="8"/>
      <c r="LU33" s="8"/>
      <c r="LV33" s="8"/>
      <c r="LW33" s="8"/>
      <c r="LX33" s="8"/>
      <c r="LY33" s="8"/>
      <c r="LZ33" s="8"/>
      <c r="MA33" s="8"/>
    </row>
    <row r="34" spans="1:339" s="233" customFormat="1" ht="18">
      <c r="A34" s="10">
        <v>33</v>
      </c>
      <c r="B34" s="76" t="s">
        <v>222</v>
      </c>
      <c r="C34" s="77" t="s">
        <v>305</v>
      </c>
      <c r="D34" s="78" t="s">
        <v>306</v>
      </c>
      <c r="E34" s="79" t="s">
        <v>307</v>
      </c>
      <c r="F34" s="50"/>
      <c r="G34" s="50" t="s">
        <v>585</v>
      </c>
      <c r="H34" s="50" t="s">
        <v>17</v>
      </c>
      <c r="I34" s="82" t="s">
        <v>612</v>
      </c>
      <c r="J34" s="82" t="s">
        <v>777</v>
      </c>
      <c r="K34" s="12">
        <v>6.5</v>
      </c>
      <c r="L34" s="28" t="str">
        <f t="shared" si="27"/>
        <v>6.5</v>
      </c>
      <c r="M34" s="32" t="str">
        <f t="shared" si="195"/>
        <v>C+</v>
      </c>
      <c r="N34" s="39">
        <f t="shared" si="196"/>
        <v>2.5</v>
      </c>
      <c r="O34" s="37" t="str">
        <f t="shared" si="30"/>
        <v>2.5</v>
      </c>
      <c r="P34" s="11">
        <v>2</v>
      </c>
      <c r="Q34" s="16">
        <v>5</v>
      </c>
      <c r="R34" s="28" t="str">
        <f t="shared" si="31"/>
        <v>5.0</v>
      </c>
      <c r="S34" s="32" t="str">
        <f t="shared" si="197"/>
        <v>D+</v>
      </c>
      <c r="T34" s="39">
        <f t="shared" si="198"/>
        <v>1.5</v>
      </c>
      <c r="U34" s="37" t="str">
        <f t="shared" si="34"/>
        <v>1.5</v>
      </c>
      <c r="V34" s="11">
        <v>3</v>
      </c>
      <c r="W34" s="21">
        <v>8</v>
      </c>
      <c r="X34" s="24">
        <v>8</v>
      </c>
      <c r="Y34" s="25"/>
      <c r="Z34" s="27">
        <f t="shared" si="0"/>
        <v>8</v>
      </c>
      <c r="AA34" s="28">
        <f t="shared" si="1"/>
        <v>8</v>
      </c>
      <c r="AB34" s="28" t="str">
        <f t="shared" si="35"/>
        <v>8.0</v>
      </c>
      <c r="AC34" s="32" t="str">
        <f t="shared" si="2"/>
        <v>B+</v>
      </c>
      <c r="AD34" s="30">
        <f t="shared" si="3"/>
        <v>3.5</v>
      </c>
      <c r="AE34" s="37" t="str">
        <f t="shared" si="36"/>
        <v>3.5</v>
      </c>
      <c r="AF34" s="64">
        <v>4</v>
      </c>
      <c r="AG34" s="68">
        <v>4</v>
      </c>
      <c r="AH34" s="21">
        <v>7.7</v>
      </c>
      <c r="AI34" s="24">
        <v>8</v>
      </c>
      <c r="AJ34" s="25"/>
      <c r="AK34" s="27">
        <f t="shared" si="37"/>
        <v>7.9</v>
      </c>
      <c r="AL34" s="28">
        <f t="shared" si="38"/>
        <v>7.9</v>
      </c>
      <c r="AM34" s="28" t="str">
        <f t="shared" si="39"/>
        <v>7.9</v>
      </c>
      <c r="AN34" s="32" t="str">
        <f t="shared" si="199"/>
        <v>B</v>
      </c>
      <c r="AO34" s="30">
        <f t="shared" si="200"/>
        <v>3</v>
      </c>
      <c r="AP34" s="37" t="str">
        <f t="shared" si="42"/>
        <v>3.0</v>
      </c>
      <c r="AQ34" s="71">
        <v>2</v>
      </c>
      <c r="AR34" s="73">
        <v>2</v>
      </c>
      <c r="AS34" s="21">
        <v>5</v>
      </c>
      <c r="AT34" s="24">
        <v>5</v>
      </c>
      <c r="AU34" s="25"/>
      <c r="AV34" s="27">
        <f t="shared" si="43"/>
        <v>5</v>
      </c>
      <c r="AW34" s="28">
        <f t="shared" si="44"/>
        <v>5</v>
      </c>
      <c r="AX34" s="28" t="str">
        <f t="shared" si="45"/>
        <v>5.0</v>
      </c>
      <c r="AY34" s="32" t="str">
        <f t="shared" si="46"/>
        <v>D+</v>
      </c>
      <c r="AZ34" s="30">
        <f t="shared" si="201"/>
        <v>1.5</v>
      </c>
      <c r="BA34" s="37" t="str">
        <f t="shared" si="48"/>
        <v>1.5</v>
      </c>
      <c r="BB34" s="64">
        <v>3</v>
      </c>
      <c r="BC34" s="68">
        <v>3</v>
      </c>
      <c r="BD34" s="21">
        <v>7.8</v>
      </c>
      <c r="BE34" s="24">
        <v>7</v>
      </c>
      <c r="BF34" s="25"/>
      <c r="BG34" s="27">
        <f t="shared" si="202"/>
        <v>7.3</v>
      </c>
      <c r="BH34" s="28">
        <f t="shared" si="203"/>
        <v>7.3</v>
      </c>
      <c r="BI34" s="28" t="str">
        <f t="shared" si="49"/>
        <v>7.3</v>
      </c>
      <c r="BJ34" s="32" t="str">
        <f t="shared" si="204"/>
        <v>B</v>
      </c>
      <c r="BK34" s="30">
        <f t="shared" si="205"/>
        <v>3</v>
      </c>
      <c r="BL34" s="37" t="str">
        <f t="shared" si="52"/>
        <v>3.0</v>
      </c>
      <c r="BM34" s="64">
        <v>3</v>
      </c>
      <c r="BN34" s="68">
        <v>3</v>
      </c>
      <c r="BO34" s="21">
        <v>5.3</v>
      </c>
      <c r="BP34" s="24">
        <v>5</v>
      </c>
      <c r="BQ34" s="25"/>
      <c r="BR34" s="27">
        <f t="shared" si="4"/>
        <v>5.0999999999999996</v>
      </c>
      <c r="BS34" s="28">
        <f t="shared" si="5"/>
        <v>5.0999999999999996</v>
      </c>
      <c r="BT34" s="28" t="str">
        <f t="shared" si="53"/>
        <v>5.1</v>
      </c>
      <c r="BU34" s="32" t="str">
        <f t="shared" si="6"/>
        <v>D+</v>
      </c>
      <c r="BV34" s="66">
        <f t="shared" si="7"/>
        <v>1.5</v>
      </c>
      <c r="BW34" s="37" t="str">
        <f t="shared" si="54"/>
        <v>1.5</v>
      </c>
      <c r="BX34" s="64">
        <v>2</v>
      </c>
      <c r="BY34" s="75">
        <v>2</v>
      </c>
      <c r="BZ34" s="21">
        <v>5.5</v>
      </c>
      <c r="CA34" s="24">
        <v>4</v>
      </c>
      <c r="CB34" s="25"/>
      <c r="CC34" s="27">
        <f t="shared" si="206"/>
        <v>4.5999999999999996</v>
      </c>
      <c r="CD34" s="28">
        <f t="shared" si="207"/>
        <v>4.5999999999999996</v>
      </c>
      <c r="CE34" s="28" t="str">
        <f t="shared" si="55"/>
        <v>4.6</v>
      </c>
      <c r="CF34" s="32" t="str">
        <f t="shared" si="208"/>
        <v>D</v>
      </c>
      <c r="CG34" s="30">
        <f t="shared" si="209"/>
        <v>1</v>
      </c>
      <c r="CH34" s="37" t="str">
        <f t="shared" si="58"/>
        <v>1.0</v>
      </c>
      <c r="CI34" s="64">
        <v>3</v>
      </c>
      <c r="CJ34" s="68">
        <v>3</v>
      </c>
      <c r="CK34" s="85">
        <f t="shared" si="8"/>
        <v>17</v>
      </c>
      <c r="CL34" s="86">
        <f t="shared" si="59"/>
        <v>6.394117647058823</v>
      </c>
      <c r="CM34" s="87" t="str">
        <f t="shared" si="60"/>
        <v>6.39</v>
      </c>
      <c r="CN34" s="86">
        <f t="shared" si="9"/>
        <v>2.3235294117647061</v>
      </c>
      <c r="CO34" s="87" t="str">
        <f t="shared" si="61"/>
        <v>2.32</v>
      </c>
      <c r="CP34" s="52" t="str">
        <f t="shared" si="62"/>
        <v>Lên lớp</v>
      </c>
      <c r="CQ34" s="52">
        <f t="shared" ref="CQ34:CQ37" si="278">CJ34+BY34+BN34+BC34+AR34+AG34</f>
        <v>17</v>
      </c>
      <c r="CR34" s="86">
        <f t="shared" si="63"/>
        <v>6.394117647058823</v>
      </c>
      <c r="CS34" s="127" t="str">
        <f t="shared" si="64"/>
        <v>6.39</v>
      </c>
      <c r="CT34" s="86">
        <f t="shared" ref="CT34:CT37" si="279">(AD34*AG34+AO34*AR34+AZ34*BC34+BK34*BN34+BV34*BY34+CG34*CJ34)/CQ34</f>
        <v>2.3235294117647061</v>
      </c>
      <c r="CU34" s="127" t="str">
        <f t="shared" si="65"/>
        <v>2.32</v>
      </c>
      <c r="CV34" s="52" t="str">
        <f t="shared" si="66"/>
        <v>Lên lớp</v>
      </c>
      <c r="CW34" s="232">
        <v>7.4</v>
      </c>
      <c r="CX34" s="52">
        <v>7</v>
      </c>
      <c r="CY34" s="52"/>
      <c r="CZ34" s="27">
        <f t="shared" si="244"/>
        <v>7.2</v>
      </c>
      <c r="DA34" s="28">
        <f t="shared" si="245"/>
        <v>7.2</v>
      </c>
      <c r="DB34" s="29" t="str">
        <f t="shared" si="69"/>
        <v>7.2</v>
      </c>
      <c r="DC34" s="32" t="str">
        <f t="shared" si="246"/>
        <v>B</v>
      </c>
      <c r="DD34" s="30">
        <f t="shared" si="71"/>
        <v>3</v>
      </c>
      <c r="DE34" s="29" t="str">
        <f t="shared" si="72"/>
        <v>3.0</v>
      </c>
      <c r="DF34" s="71"/>
      <c r="DG34" s="203"/>
      <c r="DH34" s="229">
        <v>7.4</v>
      </c>
      <c r="DI34" s="230">
        <v>4</v>
      </c>
      <c r="DJ34" s="230"/>
      <c r="DK34" s="27">
        <f t="shared" si="247"/>
        <v>5.4</v>
      </c>
      <c r="DL34" s="28">
        <f t="shared" si="248"/>
        <v>5.4</v>
      </c>
      <c r="DM34" s="30" t="str">
        <f t="shared" si="75"/>
        <v>5.4</v>
      </c>
      <c r="DN34" s="32" t="str">
        <f t="shared" si="249"/>
        <v>D+</v>
      </c>
      <c r="DO34" s="30">
        <f t="shared" si="77"/>
        <v>1.5</v>
      </c>
      <c r="DP34" s="30" t="str">
        <f t="shared" si="78"/>
        <v>1.5</v>
      </c>
      <c r="DQ34" s="71"/>
      <c r="DR34" s="203"/>
      <c r="DS34" s="204">
        <f t="shared" si="250"/>
        <v>6.3000000000000007</v>
      </c>
      <c r="DT34" s="30" t="str">
        <f t="shared" si="80"/>
        <v>6.3</v>
      </c>
      <c r="DU34" s="32" t="str">
        <f t="shared" si="251"/>
        <v>C</v>
      </c>
      <c r="DV34" s="30">
        <f t="shared" si="82"/>
        <v>2</v>
      </c>
      <c r="DW34" s="30" t="str">
        <f t="shared" si="83"/>
        <v>2.0</v>
      </c>
      <c r="DX34" s="71">
        <v>3</v>
      </c>
      <c r="DY34" s="203">
        <v>3</v>
      </c>
      <c r="DZ34" s="232">
        <v>6.9</v>
      </c>
      <c r="EA34" s="52">
        <v>9</v>
      </c>
      <c r="EB34" s="52"/>
      <c r="EC34" s="27">
        <f t="shared" si="252"/>
        <v>8.1999999999999993</v>
      </c>
      <c r="ED34" s="28">
        <f t="shared" si="253"/>
        <v>8.1999999999999993</v>
      </c>
      <c r="EE34" s="29" t="str">
        <f t="shared" si="86"/>
        <v>8.2</v>
      </c>
      <c r="EF34" s="32" t="str">
        <f t="shared" si="254"/>
        <v>B+</v>
      </c>
      <c r="EG34" s="30">
        <f t="shared" si="88"/>
        <v>3.5</v>
      </c>
      <c r="EH34" s="29" t="str">
        <f t="shared" si="89"/>
        <v>3.5</v>
      </c>
      <c r="EI34" s="71">
        <v>3</v>
      </c>
      <c r="EJ34" s="203">
        <v>3</v>
      </c>
      <c r="EK34" s="232">
        <v>7</v>
      </c>
      <c r="EL34" s="52">
        <v>8</v>
      </c>
      <c r="EM34" s="52"/>
      <c r="EN34" s="27">
        <f t="shared" si="255"/>
        <v>7.6</v>
      </c>
      <c r="EO34" s="28">
        <f t="shared" si="256"/>
        <v>7.6</v>
      </c>
      <c r="EP34" s="29" t="str">
        <f t="shared" si="92"/>
        <v>7.6</v>
      </c>
      <c r="EQ34" s="32" t="str">
        <f t="shared" si="257"/>
        <v>B</v>
      </c>
      <c r="ER34" s="30">
        <f t="shared" si="94"/>
        <v>3</v>
      </c>
      <c r="ES34" s="29" t="str">
        <f t="shared" si="95"/>
        <v>3.0</v>
      </c>
      <c r="ET34" s="71">
        <v>3</v>
      </c>
      <c r="EU34" s="203">
        <v>3</v>
      </c>
      <c r="EV34" s="232">
        <v>7</v>
      </c>
      <c r="EW34" s="52">
        <v>8</v>
      </c>
      <c r="EX34" s="52"/>
      <c r="EY34" s="27">
        <f t="shared" si="258"/>
        <v>7.6</v>
      </c>
      <c r="EZ34" s="28">
        <f t="shared" si="259"/>
        <v>7.6</v>
      </c>
      <c r="FA34" s="29" t="str">
        <f t="shared" si="98"/>
        <v>7.6</v>
      </c>
      <c r="FB34" s="32" t="str">
        <f t="shared" si="260"/>
        <v>B</v>
      </c>
      <c r="FC34" s="30">
        <f t="shared" si="100"/>
        <v>3</v>
      </c>
      <c r="FD34" s="29" t="str">
        <f t="shared" si="101"/>
        <v>3.0</v>
      </c>
      <c r="FE34" s="71">
        <v>2</v>
      </c>
      <c r="FF34" s="203">
        <v>2</v>
      </c>
      <c r="FG34" s="232">
        <v>8.6999999999999993</v>
      </c>
      <c r="FH34" s="52">
        <v>9</v>
      </c>
      <c r="FI34" s="52"/>
      <c r="FJ34" s="27">
        <f t="shared" si="261"/>
        <v>8.9</v>
      </c>
      <c r="FK34" s="28">
        <f t="shared" si="262"/>
        <v>8.9</v>
      </c>
      <c r="FL34" s="29" t="str">
        <f t="shared" si="104"/>
        <v>8.9</v>
      </c>
      <c r="FM34" s="32" t="str">
        <f t="shared" si="263"/>
        <v>A</v>
      </c>
      <c r="FN34" s="30">
        <f t="shared" si="106"/>
        <v>4</v>
      </c>
      <c r="FO34" s="29" t="str">
        <f t="shared" si="107"/>
        <v>4.0</v>
      </c>
      <c r="FP34" s="71">
        <v>3</v>
      </c>
      <c r="FQ34" s="203">
        <v>3</v>
      </c>
      <c r="FR34" s="232">
        <v>7.7</v>
      </c>
      <c r="FS34" s="52">
        <v>8</v>
      </c>
      <c r="FT34" s="52"/>
      <c r="FU34" s="27">
        <f t="shared" si="264"/>
        <v>7.9</v>
      </c>
      <c r="FV34" s="28">
        <f t="shared" si="265"/>
        <v>7.9</v>
      </c>
      <c r="FW34" s="29" t="str">
        <f t="shared" si="110"/>
        <v>7.9</v>
      </c>
      <c r="FX34" s="32" t="str">
        <f t="shared" si="266"/>
        <v>B</v>
      </c>
      <c r="FY34" s="30">
        <f t="shared" si="112"/>
        <v>3</v>
      </c>
      <c r="FZ34" s="29" t="str">
        <f t="shared" si="113"/>
        <v>3.0</v>
      </c>
      <c r="GA34" s="71">
        <v>2</v>
      </c>
      <c r="GB34" s="203">
        <v>2</v>
      </c>
      <c r="GC34" s="232">
        <v>5</v>
      </c>
      <c r="GD34" s="52">
        <v>6</v>
      </c>
      <c r="GE34" s="52"/>
      <c r="GF34" s="27">
        <f t="shared" si="267"/>
        <v>5.6</v>
      </c>
      <c r="GG34" s="28">
        <f t="shared" si="268"/>
        <v>5.6</v>
      </c>
      <c r="GH34" s="29" t="str">
        <f t="shared" si="116"/>
        <v>5.6</v>
      </c>
      <c r="GI34" s="32" t="str">
        <f t="shared" si="269"/>
        <v>C</v>
      </c>
      <c r="GJ34" s="30">
        <f t="shared" si="118"/>
        <v>2</v>
      </c>
      <c r="GK34" s="29" t="str">
        <f t="shared" si="119"/>
        <v>2.0</v>
      </c>
      <c r="GL34" s="71">
        <v>2</v>
      </c>
      <c r="GM34" s="203">
        <v>2</v>
      </c>
      <c r="GN34" s="232">
        <v>5</v>
      </c>
      <c r="GO34" s="52">
        <v>7</v>
      </c>
      <c r="GP34" s="52"/>
      <c r="GQ34" s="27">
        <f t="shared" si="270"/>
        <v>6.2</v>
      </c>
      <c r="GR34" s="28">
        <f t="shared" si="271"/>
        <v>6.2</v>
      </c>
      <c r="GS34" s="29" t="str">
        <f t="shared" si="122"/>
        <v>6.2</v>
      </c>
      <c r="GT34" s="32" t="str">
        <f t="shared" si="272"/>
        <v>C</v>
      </c>
      <c r="GU34" s="30">
        <f t="shared" si="124"/>
        <v>2</v>
      </c>
      <c r="GV34" s="29" t="str">
        <f t="shared" si="125"/>
        <v>2.0</v>
      </c>
      <c r="GW34" s="71">
        <v>2</v>
      </c>
      <c r="GX34" s="203">
        <v>2</v>
      </c>
      <c r="GY34" s="85">
        <f t="shared" si="217"/>
        <v>20</v>
      </c>
      <c r="GZ34" s="86">
        <f t="shared" si="218"/>
        <v>7.38</v>
      </c>
      <c r="HA34" s="124" t="str">
        <f t="shared" si="128"/>
        <v>7.38</v>
      </c>
      <c r="HB34" s="86">
        <f t="shared" si="219"/>
        <v>2.875</v>
      </c>
      <c r="HC34" s="124" t="str">
        <f t="shared" si="130"/>
        <v>2.88</v>
      </c>
      <c r="HD34" s="52" t="str">
        <f t="shared" si="220"/>
        <v>Lên lớp</v>
      </c>
      <c r="HE34" s="52">
        <f t="shared" si="221"/>
        <v>20</v>
      </c>
      <c r="HF34" s="86">
        <f t="shared" si="222"/>
        <v>7.38</v>
      </c>
      <c r="HG34" s="127" t="str">
        <f t="shared" si="134"/>
        <v>7.38</v>
      </c>
      <c r="HH34" s="86">
        <f t="shared" si="223"/>
        <v>2.875</v>
      </c>
      <c r="HI34" s="127" t="str">
        <f t="shared" si="136"/>
        <v>2.88</v>
      </c>
      <c r="HJ34" s="227">
        <f t="shared" si="273"/>
        <v>37</v>
      </c>
      <c r="HK34" s="58">
        <f t="shared" si="274"/>
        <v>37</v>
      </c>
      <c r="HL34" s="228">
        <f t="shared" si="275"/>
        <v>6.9270270270270258</v>
      </c>
      <c r="HM34" s="127" t="str">
        <f t="shared" si="139"/>
        <v>6.93</v>
      </c>
      <c r="HN34" s="228">
        <f t="shared" si="276"/>
        <v>2.6216216216216215</v>
      </c>
      <c r="HO34" s="127" t="str">
        <f t="shared" si="140"/>
        <v>2.62</v>
      </c>
      <c r="HP34" s="52" t="str">
        <f t="shared" si="277"/>
        <v>Lên lớp</v>
      </c>
      <c r="HQ34" s="58" t="s">
        <v>986</v>
      </c>
      <c r="HR34" s="21">
        <v>8.4</v>
      </c>
      <c r="HS34" s="24">
        <v>8</v>
      </c>
      <c r="HT34" s="25"/>
      <c r="HU34" s="27">
        <f t="shared" si="178"/>
        <v>8.1999999999999993</v>
      </c>
      <c r="HV34" s="282">
        <f t="shared" si="179"/>
        <v>8.1999999999999993</v>
      </c>
      <c r="HW34" s="26" t="str">
        <f t="shared" si="210"/>
        <v>8.2</v>
      </c>
      <c r="HX34" s="283" t="str">
        <f t="shared" si="180"/>
        <v>B+</v>
      </c>
      <c r="HY34" s="281">
        <f t="shared" si="181"/>
        <v>3.5</v>
      </c>
      <c r="HZ34" s="44" t="str">
        <f t="shared" si="182"/>
        <v>3.5</v>
      </c>
      <c r="IA34" s="64">
        <v>3</v>
      </c>
      <c r="IB34" s="68">
        <v>3</v>
      </c>
      <c r="IC34" s="21">
        <v>9</v>
      </c>
      <c r="ID34" s="24">
        <v>7</v>
      </c>
      <c r="IE34" s="25"/>
      <c r="IF34" s="27">
        <f t="shared" si="183"/>
        <v>7.8</v>
      </c>
      <c r="IG34" s="282">
        <f t="shared" si="184"/>
        <v>7.8</v>
      </c>
      <c r="IH34" s="26" t="str">
        <f t="shared" si="211"/>
        <v>7.8</v>
      </c>
      <c r="II34" s="283" t="str">
        <f t="shared" si="185"/>
        <v>B</v>
      </c>
      <c r="IJ34" s="281">
        <f t="shared" si="186"/>
        <v>3</v>
      </c>
      <c r="IK34" s="44" t="str">
        <f t="shared" si="187"/>
        <v>3.0</v>
      </c>
      <c r="IL34" s="64">
        <v>1</v>
      </c>
      <c r="IM34" s="68">
        <v>1</v>
      </c>
      <c r="IN34" s="21">
        <v>8</v>
      </c>
      <c r="IO34" s="24">
        <v>6</v>
      </c>
      <c r="IP34" s="25"/>
      <c r="IQ34" s="27">
        <f t="shared" si="188"/>
        <v>6.8</v>
      </c>
      <c r="IR34" s="28">
        <f t="shared" si="189"/>
        <v>6.8</v>
      </c>
      <c r="IS34" s="26" t="str">
        <f t="shared" si="190"/>
        <v>6.8</v>
      </c>
      <c r="IT34" s="32" t="str">
        <f t="shared" si="191"/>
        <v>C+</v>
      </c>
      <c r="IU34" s="30">
        <f t="shared" si="192"/>
        <v>2.5</v>
      </c>
      <c r="IV34" s="37" t="str">
        <f t="shared" si="193"/>
        <v>2.5</v>
      </c>
      <c r="IW34" s="64">
        <v>2</v>
      </c>
      <c r="IX34" s="68">
        <v>2</v>
      </c>
      <c r="IY34" s="21">
        <v>7</v>
      </c>
      <c r="IZ34" s="24">
        <v>7</v>
      </c>
      <c r="JA34" s="25"/>
      <c r="JB34" s="19">
        <f t="shared" si="214"/>
        <v>7</v>
      </c>
      <c r="JC34" s="26">
        <f t="shared" si="215"/>
        <v>7</v>
      </c>
      <c r="JD34" s="26" t="str">
        <f t="shared" si="144"/>
        <v>7.0</v>
      </c>
      <c r="JE34" s="32" t="str">
        <f t="shared" si="216"/>
        <v>B</v>
      </c>
      <c r="JF34" s="30">
        <f t="shared" si="146"/>
        <v>3</v>
      </c>
      <c r="JG34" s="37" t="str">
        <f t="shared" si="147"/>
        <v>3.0</v>
      </c>
      <c r="JH34" s="64">
        <v>2</v>
      </c>
      <c r="JI34" s="68">
        <v>2</v>
      </c>
      <c r="JJ34" s="21">
        <v>7.8</v>
      </c>
      <c r="JK34" s="24">
        <v>7</v>
      </c>
      <c r="JL34" s="25"/>
      <c r="JM34" s="19">
        <f t="shared" si="148"/>
        <v>7.3</v>
      </c>
      <c r="JN34" s="26">
        <f t="shared" si="149"/>
        <v>7.3</v>
      </c>
      <c r="JO34" s="26" t="str">
        <f t="shared" si="150"/>
        <v>7.3</v>
      </c>
      <c r="JP34" s="32" t="str">
        <f t="shared" si="151"/>
        <v>B</v>
      </c>
      <c r="JQ34" s="30">
        <f t="shared" si="152"/>
        <v>3</v>
      </c>
      <c r="JR34" s="37" t="str">
        <f t="shared" si="153"/>
        <v>3.0</v>
      </c>
      <c r="JS34" s="64">
        <v>1</v>
      </c>
      <c r="JT34" s="68">
        <v>1</v>
      </c>
      <c r="JU34" s="98">
        <v>5</v>
      </c>
      <c r="JV34" s="99">
        <v>8</v>
      </c>
      <c r="JW34" s="187"/>
      <c r="JX34" s="27">
        <f t="shared" si="13"/>
        <v>6.8</v>
      </c>
      <c r="JY34" s="28">
        <f t="shared" si="14"/>
        <v>6.8</v>
      </c>
      <c r="JZ34" s="26" t="str">
        <f t="shared" si="154"/>
        <v>6.8</v>
      </c>
      <c r="KA34" s="32" t="str">
        <f t="shared" si="15"/>
        <v>C+</v>
      </c>
      <c r="KB34" s="30">
        <f t="shared" si="16"/>
        <v>2.5</v>
      </c>
      <c r="KC34" s="37" t="str">
        <f t="shared" si="17"/>
        <v>2.5</v>
      </c>
      <c r="KD34" s="64">
        <v>2</v>
      </c>
      <c r="KE34" s="68">
        <v>2</v>
      </c>
      <c r="KF34" s="21">
        <v>7.2</v>
      </c>
      <c r="KG34" s="24">
        <v>8</v>
      </c>
      <c r="KH34" s="25"/>
      <c r="KI34" s="27">
        <f t="shared" si="224"/>
        <v>7.7</v>
      </c>
      <c r="KJ34" s="28">
        <f t="shared" si="225"/>
        <v>7.7</v>
      </c>
      <c r="KK34" s="28" t="str">
        <f t="shared" si="226"/>
        <v>7.7</v>
      </c>
      <c r="KL34" s="32" t="str">
        <f t="shared" si="227"/>
        <v>B</v>
      </c>
      <c r="KM34" s="30">
        <f t="shared" si="228"/>
        <v>3</v>
      </c>
      <c r="KN34" s="37" t="str">
        <f t="shared" si="229"/>
        <v>3.0</v>
      </c>
      <c r="KO34" s="64">
        <v>2</v>
      </c>
      <c r="KP34" s="68">
        <v>2</v>
      </c>
      <c r="KQ34" s="98">
        <v>8</v>
      </c>
      <c r="KR34" s="99">
        <v>7</v>
      </c>
      <c r="KS34" s="187"/>
      <c r="KT34" s="19">
        <f t="shared" si="230"/>
        <v>7.4</v>
      </c>
      <c r="KU34" s="26">
        <f t="shared" si="231"/>
        <v>7.4</v>
      </c>
      <c r="KV34" s="26" t="str">
        <f t="shared" si="232"/>
        <v>7.4</v>
      </c>
      <c r="KW34" s="32" t="str">
        <f t="shared" si="233"/>
        <v>B</v>
      </c>
      <c r="KX34" s="30">
        <f t="shared" si="234"/>
        <v>3</v>
      </c>
      <c r="KY34" s="37" t="str">
        <f t="shared" si="235"/>
        <v>3.0</v>
      </c>
      <c r="KZ34" s="64">
        <v>2</v>
      </c>
      <c r="LA34" s="68">
        <v>2</v>
      </c>
      <c r="LB34" s="21">
        <v>7.1</v>
      </c>
      <c r="LC34" s="24">
        <v>8</v>
      </c>
      <c r="LD34" s="25"/>
      <c r="LE34" s="27">
        <f t="shared" si="236"/>
        <v>7.6</v>
      </c>
      <c r="LF34" s="28">
        <f t="shared" si="237"/>
        <v>7.6</v>
      </c>
      <c r="LG34" s="28" t="str">
        <f t="shared" si="238"/>
        <v>7.6</v>
      </c>
      <c r="LH34" s="32" t="str">
        <f t="shared" si="239"/>
        <v>B</v>
      </c>
      <c r="LI34" s="30">
        <f t="shared" si="240"/>
        <v>3</v>
      </c>
      <c r="LJ34" s="37" t="str">
        <f t="shared" si="241"/>
        <v>3.0</v>
      </c>
      <c r="LK34" s="64">
        <v>3</v>
      </c>
      <c r="LL34" s="68">
        <v>3</v>
      </c>
      <c r="LM34" s="85">
        <f t="shared" si="161"/>
        <v>18</v>
      </c>
      <c r="LN34" s="86">
        <f t="shared" si="242"/>
        <v>6.072222222222222</v>
      </c>
      <c r="LO34" s="124" t="str">
        <f t="shared" si="163"/>
        <v>6.07</v>
      </c>
      <c r="LP34" s="86">
        <f t="shared" si="243"/>
        <v>2.3888888888888888</v>
      </c>
      <c r="LQ34" s="124" t="str">
        <f t="shared" si="165"/>
        <v>2.39</v>
      </c>
      <c r="LR34" s="8"/>
      <c r="LS34" s="8"/>
      <c r="LT34" s="8"/>
      <c r="LU34" s="8"/>
      <c r="LV34" s="8"/>
      <c r="LW34" s="8"/>
      <c r="LX34" s="8"/>
      <c r="LY34" s="8"/>
      <c r="LZ34" s="8"/>
      <c r="MA34" s="8"/>
    </row>
    <row r="35" spans="1:339" s="233" customFormat="1" ht="18">
      <c r="A35" s="10">
        <v>34</v>
      </c>
      <c r="B35" s="76" t="s">
        <v>222</v>
      </c>
      <c r="C35" s="77" t="s">
        <v>308</v>
      </c>
      <c r="D35" s="78" t="s">
        <v>309</v>
      </c>
      <c r="E35" s="79" t="s">
        <v>310</v>
      </c>
      <c r="F35" s="50"/>
      <c r="G35" s="50" t="s">
        <v>586</v>
      </c>
      <c r="H35" s="50" t="s">
        <v>17</v>
      </c>
      <c r="I35" s="82" t="s">
        <v>613</v>
      </c>
      <c r="J35" s="82" t="s">
        <v>778</v>
      </c>
      <c r="K35" s="12">
        <v>6.5</v>
      </c>
      <c r="L35" s="28" t="str">
        <f t="shared" si="27"/>
        <v>6.5</v>
      </c>
      <c r="M35" s="32" t="str">
        <f t="shared" si="195"/>
        <v>C+</v>
      </c>
      <c r="N35" s="39">
        <f t="shared" si="196"/>
        <v>2.5</v>
      </c>
      <c r="O35" s="37" t="str">
        <f t="shared" si="30"/>
        <v>2.5</v>
      </c>
      <c r="P35" s="11">
        <v>2</v>
      </c>
      <c r="Q35" s="16">
        <v>5</v>
      </c>
      <c r="R35" s="28" t="str">
        <f t="shared" si="31"/>
        <v>5.0</v>
      </c>
      <c r="S35" s="32" t="str">
        <f t="shared" si="197"/>
        <v>D+</v>
      </c>
      <c r="T35" s="39">
        <f t="shared" si="198"/>
        <v>1.5</v>
      </c>
      <c r="U35" s="37" t="str">
        <f t="shared" si="34"/>
        <v>1.5</v>
      </c>
      <c r="V35" s="11">
        <v>3</v>
      </c>
      <c r="W35" s="21">
        <v>7.5</v>
      </c>
      <c r="X35" s="24">
        <v>7</v>
      </c>
      <c r="Y35" s="25"/>
      <c r="Z35" s="27">
        <f t="shared" si="0"/>
        <v>7.2</v>
      </c>
      <c r="AA35" s="28">
        <f t="shared" si="1"/>
        <v>7.2</v>
      </c>
      <c r="AB35" s="28" t="str">
        <f t="shared" si="35"/>
        <v>7.2</v>
      </c>
      <c r="AC35" s="32" t="str">
        <f t="shared" si="2"/>
        <v>B</v>
      </c>
      <c r="AD35" s="30">
        <f t="shared" si="3"/>
        <v>3</v>
      </c>
      <c r="AE35" s="37" t="str">
        <f t="shared" si="36"/>
        <v>3.0</v>
      </c>
      <c r="AF35" s="64">
        <v>4</v>
      </c>
      <c r="AG35" s="68">
        <v>4</v>
      </c>
      <c r="AH35" s="21">
        <v>7.7</v>
      </c>
      <c r="AI35" s="24">
        <v>7</v>
      </c>
      <c r="AJ35" s="25"/>
      <c r="AK35" s="27">
        <f t="shared" si="37"/>
        <v>7.3</v>
      </c>
      <c r="AL35" s="28">
        <f t="shared" si="38"/>
        <v>7.3</v>
      </c>
      <c r="AM35" s="28" t="str">
        <f t="shared" si="39"/>
        <v>7.3</v>
      </c>
      <c r="AN35" s="32" t="str">
        <f t="shared" si="199"/>
        <v>B</v>
      </c>
      <c r="AO35" s="30">
        <f t="shared" si="200"/>
        <v>3</v>
      </c>
      <c r="AP35" s="37" t="str">
        <f t="shared" si="42"/>
        <v>3.0</v>
      </c>
      <c r="AQ35" s="71">
        <v>2</v>
      </c>
      <c r="AR35" s="73">
        <v>2</v>
      </c>
      <c r="AS35" s="21">
        <v>5.2</v>
      </c>
      <c r="AT35" s="24">
        <v>4</v>
      </c>
      <c r="AU35" s="25"/>
      <c r="AV35" s="27">
        <f t="shared" si="43"/>
        <v>4.5</v>
      </c>
      <c r="AW35" s="28">
        <f t="shared" si="44"/>
        <v>4.5</v>
      </c>
      <c r="AX35" s="28" t="str">
        <f t="shared" si="45"/>
        <v>4.5</v>
      </c>
      <c r="AY35" s="32" t="str">
        <f t="shared" si="46"/>
        <v>D</v>
      </c>
      <c r="AZ35" s="30">
        <f t="shared" si="201"/>
        <v>1</v>
      </c>
      <c r="BA35" s="37" t="str">
        <f t="shared" si="48"/>
        <v>1.0</v>
      </c>
      <c r="BB35" s="64">
        <v>3</v>
      </c>
      <c r="BC35" s="68">
        <v>3</v>
      </c>
      <c r="BD35" s="21">
        <v>6.2</v>
      </c>
      <c r="BE35" s="24">
        <v>7</v>
      </c>
      <c r="BF35" s="25"/>
      <c r="BG35" s="27">
        <f t="shared" si="202"/>
        <v>6.7</v>
      </c>
      <c r="BH35" s="28">
        <f t="shared" si="203"/>
        <v>6.7</v>
      </c>
      <c r="BI35" s="28" t="str">
        <f t="shared" si="49"/>
        <v>6.7</v>
      </c>
      <c r="BJ35" s="32" t="str">
        <f t="shared" si="204"/>
        <v>C+</v>
      </c>
      <c r="BK35" s="30">
        <f t="shared" si="205"/>
        <v>2.5</v>
      </c>
      <c r="BL35" s="37" t="str">
        <f t="shared" si="52"/>
        <v>2.5</v>
      </c>
      <c r="BM35" s="64">
        <v>3</v>
      </c>
      <c r="BN35" s="68">
        <v>3</v>
      </c>
      <c r="BO35" s="21">
        <v>5.8</v>
      </c>
      <c r="BP35" s="24">
        <v>6</v>
      </c>
      <c r="BQ35" s="25"/>
      <c r="BR35" s="27">
        <f t="shared" si="4"/>
        <v>5.9</v>
      </c>
      <c r="BS35" s="28">
        <f t="shared" si="5"/>
        <v>5.9</v>
      </c>
      <c r="BT35" s="28" t="str">
        <f t="shared" si="53"/>
        <v>5.9</v>
      </c>
      <c r="BU35" s="32" t="str">
        <f t="shared" si="6"/>
        <v>C</v>
      </c>
      <c r="BV35" s="66">
        <f t="shared" si="7"/>
        <v>2</v>
      </c>
      <c r="BW35" s="37" t="str">
        <f t="shared" si="54"/>
        <v>2.0</v>
      </c>
      <c r="BX35" s="64">
        <v>2</v>
      </c>
      <c r="BY35" s="75">
        <v>2</v>
      </c>
      <c r="BZ35" s="21">
        <v>7.3</v>
      </c>
      <c r="CA35" s="24">
        <v>6</v>
      </c>
      <c r="CB35" s="25"/>
      <c r="CC35" s="27">
        <f t="shared" si="206"/>
        <v>6.5</v>
      </c>
      <c r="CD35" s="28">
        <f t="shared" si="207"/>
        <v>6.5</v>
      </c>
      <c r="CE35" s="28" t="str">
        <f t="shared" si="55"/>
        <v>6.5</v>
      </c>
      <c r="CF35" s="32" t="str">
        <f t="shared" si="208"/>
        <v>C+</v>
      </c>
      <c r="CG35" s="30">
        <f t="shared" si="209"/>
        <v>2.5</v>
      </c>
      <c r="CH35" s="37" t="str">
        <f t="shared" si="58"/>
        <v>2.5</v>
      </c>
      <c r="CI35" s="64">
        <v>3</v>
      </c>
      <c r="CJ35" s="68">
        <v>3</v>
      </c>
      <c r="CK35" s="85">
        <f t="shared" si="8"/>
        <v>17</v>
      </c>
      <c r="CL35" s="86">
        <f t="shared" si="59"/>
        <v>6.3705882352941172</v>
      </c>
      <c r="CM35" s="87" t="str">
        <f t="shared" si="60"/>
        <v>6.37</v>
      </c>
      <c r="CN35" s="86">
        <f t="shared" si="9"/>
        <v>2.3529411764705883</v>
      </c>
      <c r="CO35" s="87" t="str">
        <f t="shared" si="61"/>
        <v>2.35</v>
      </c>
      <c r="CP35" s="52" t="str">
        <f t="shared" si="62"/>
        <v>Lên lớp</v>
      </c>
      <c r="CQ35" s="52">
        <f t="shared" si="278"/>
        <v>17</v>
      </c>
      <c r="CR35" s="86">
        <f t="shared" si="63"/>
        <v>6.3705882352941172</v>
      </c>
      <c r="CS35" s="127" t="str">
        <f t="shared" si="64"/>
        <v>6.37</v>
      </c>
      <c r="CT35" s="86">
        <f t="shared" si="279"/>
        <v>2.3529411764705883</v>
      </c>
      <c r="CU35" s="127" t="str">
        <f t="shared" si="65"/>
        <v>2.35</v>
      </c>
      <c r="CV35" s="52" t="str">
        <f t="shared" si="66"/>
        <v>Lên lớp</v>
      </c>
      <c r="CW35" s="232">
        <v>7.2</v>
      </c>
      <c r="CX35" s="52">
        <v>5</v>
      </c>
      <c r="CY35" s="52"/>
      <c r="CZ35" s="27">
        <f t="shared" si="244"/>
        <v>5.9</v>
      </c>
      <c r="DA35" s="28">
        <f t="shared" si="245"/>
        <v>5.9</v>
      </c>
      <c r="DB35" s="29" t="str">
        <f t="shared" si="69"/>
        <v>5.9</v>
      </c>
      <c r="DC35" s="32" t="str">
        <f t="shared" si="246"/>
        <v>C</v>
      </c>
      <c r="DD35" s="30">
        <f t="shared" si="71"/>
        <v>2</v>
      </c>
      <c r="DE35" s="29" t="str">
        <f t="shared" si="72"/>
        <v>2.0</v>
      </c>
      <c r="DF35" s="71"/>
      <c r="DG35" s="203"/>
      <c r="DH35" s="229">
        <v>7</v>
      </c>
      <c r="DI35" s="230">
        <v>4</v>
      </c>
      <c r="DJ35" s="230"/>
      <c r="DK35" s="27">
        <f t="shared" si="247"/>
        <v>5.2</v>
      </c>
      <c r="DL35" s="28">
        <f t="shared" si="248"/>
        <v>5.2</v>
      </c>
      <c r="DM35" s="30" t="str">
        <f t="shared" si="75"/>
        <v>5.2</v>
      </c>
      <c r="DN35" s="32" t="str">
        <f t="shared" si="249"/>
        <v>D+</v>
      </c>
      <c r="DO35" s="30">
        <f t="shared" si="77"/>
        <v>1.5</v>
      </c>
      <c r="DP35" s="30" t="str">
        <f t="shared" si="78"/>
        <v>1.5</v>
      </c>
      <c r="DQ35" s="71"/>
      <c r="DR35" s="203"/>
      <c r="DS35" s="204">
        <f t="shared" si="250"/>
        <v>5.5500000000000007</v>
      </c>
      <c r="DT35" s="30" t="str">
        <f t="shared" si="80"/>
        <v>5.6</v>
      </c>
      <c r="DU35" s="32" t="str">
        <f t="shared" si="251"/>
        <v>C</v>
      </c>
      <c r="DV35" s="30">
        <f t="shared" si="82"/>
        <v>2</v>
      </c>
      <c r="DW35" s="30" t="str">
        <f t="shared" si="83"/>
        <v>2.0</v>
      </c>
      <c r="DX35" s="71">
        <v>3</v>
      </c>
      <c r="DY35" s="203">
        <v>3</v>
      </c>
      <c r="DZ35" s="232">
        <v>5.3</v>
      </c>
      <c r="EA35" s="52">
        <v>8</v>
      </c>
      <c r="EB35" s="52"/>
      <c r="EC35" s="27">
        <f t="shared" si="252"/>
        <v>6.9</v>
      </c>
      <c r="ED35" s="28">
        <f t="shared" si="253"/>
        <v>6.9</v>
      </c>
      <c r="EE35" s="29" t="str">
        <f t="shared" si="86"/>
        <v>6.9</v>
      </c>
      <c r="EF35" s="32" t="str">
        <f t="shared" si="254"/>
        <v>C+</v>
      </c>
      <c r="EG35" s="30">
        <f t="shared" si="88"/>
        <v>2.5</v>
      </c>
      <c r="EH35" s="29" t="str">
        <f t="shared" si="89"/>
        <v>2.5</v>
      </c>
      <c r="EI35" s="71">
        <v>3</v>
      </c>
      <c r="EJ35" s="203">
        <v>3</v>
      </c>
      <c r="EK35" s="232">
        <v>6.7</v>
      </c>
      <c r="EL35" s="52">
        <v>1</v>
      </c>
      <c r="EM35" s="52">
        <v>4</v>
      </c>
      <c r="EN35" s="27">
        <f t="shared" si="255"/>
        <v>3.3</v>
      </c>
      <c r="EO35" s="28">
        <f t="shared" si="256"/>
        <v>5.0999999999999996</v>
      </c>
      <c r="EP35" s="29" t="str">
        <f t="shared" si="92"/>
        <v>5.1</v>
      </c>
      <c r="EQ35" s="32" t="str">
        <f t="shared" si="257"/>
        <v>D+</v>
      </c>
      <c r="ER35" s="30">
        <f t="shared" si="94"/>
        <v>1.5</v>
      </c>
      <c r="ES35" s="29" t="str">
        <f t="shared" si="95"/>
        <v>1.5</v>
      </c>
      <c r="ET35" s="71">
        <v>3</v>
      </c>
      <c r="EU35" s="203">
        <v>3</v>
      </c>
      <c r="EV35" s="232">
        <v>5.6</v>
      </c>
      <c r="EW35" s="52">
        <v>8</v>
      </c>
      <c r="EX35" s="52"/>
      <c r="EY35" s="27">
        <f t="shared" si="258"/>
        <v>7</v>
      </c>
      <c r="EZ35" s="28">
        <f t="shared" si="259"/>
        <v>7</v>
      </c>
      <c r="FA35" s="29" t="str">
        <f t="shared" si="98"/>
        <v>7.0</v>
      </c>
      <c r="FB35" s="32" t="str">
        <f t="shared" si="260"/>
        <v>B</v>
      </c>
      <c r="FC35" s="30">
        <f t="shared" si="100"/>
        <v>3</v>
      </c>
      <c r="FD35" s="29" t="str">
        <f t="shared" si="101"/>
        <v>3.0</v>
      </c>
      <c r="FE35" s="71">
        <v>2</v>
      </c>
      <c r="FF35" s="203">
        <v>2</v>
      </c>
      <c r="FG35" s="232">
        <v>6.3</v>
      </c>
      <c r="FH35" s="52">
        <v>5</v>
      </c>
      <c r="FI35" s="52"/>
      <c r="FJ35" s="27">
        <f t="shared" si="261"/>
        <v>5.5</v>
      </c>
      <c r="FK35" s="28">
        <f t="shared" si="262"/>
        <v>5.5</v>
      </c>
      <c r="FL35" s="29" t="str">
        <f t="shared" si="104"/>
        <v>5.5</v>
      </c>
      <c r="FM35" s="32" t="str">
        <f t="shared" si="263"/>
        <v>C</v>
      </c>
      <c r="FN35" s="30">
        <f t="shared" si="106"/>
        <v>2</v>
      </c>
      <c r="FO35" s="29" t="str">
        <f t="shared" si="107"/>
        <v>2.0</v>
      </c>
      <c r="FP35" s="71">
        <v>3</v>
      </c>
      <c r="FQ35" s="203">
        <v>3</v>
      </c>
      <c r="FR35" s="232">
        <v>7.7</v>
      </c>
      <c r="FS35" s="52">
        <v>7</v>
      </c>
      <c r="FT35" s="52"/>
      <c r="FU35" s="27">
        <f t="shared" si="264"/>
        <v>7.3</v>
      </c>
      <c r="FV35" s="28">
        <f t="shared" si="265"/>
        <v>7.3</v>
      </c>
      <c r="FW35" s="29" t="str">
        <f t="shared" si="110"/>
        <v>7.3</v>
      </c>
      <c r="FX35" s="32" t="str">
        <f t="shared" si="266"/>
        <v>B</v>
      </c>
      <c r="FY35" s="30">
        <f t="shared" si="112"/>
        <v>3</v>
      </c>
      <c r="FZ35" s="29" t="str">
        <f t="shared" si="113"/>
        <v>3.0</v>
      </c>
      <c r="GA35" s="71">
        <v>2</v>
      </c>
      <c r="GB35" s="203">
        <v>2</v>
      </c>
      <c r="GC35" s="232">
        <v>8.3000000000000007</v>
      </c>
      <c r="GD35" s="52">
        <v>3</v>
      </c>
      <c r="GE35" s="52"/>
      <c r="GF35" s="27">
        <f t="shared" si="267"/>
        <v>5.0999999999999996</v>
      </c>
      <c r="GG35" s="28">
        <f t="shared" si="268"/>
        <v>5.0999999999999996</v>
      </c>
      <c r="GH35" s="29" t="str">
        <f t="shared" si="116"/>
        <v>5.1</v>
      </c>
      <c r="GI35" s="32" t="str">
        <f t="shared" si="269"/>
        <v>D+</v>
      </c>
      <c r="GJ35" s="30">
        <f t="shared" si="118"/>
        <v>1.5</v>
      </c>
      <c r="GK35" s="29" t="str">
        <f t="shared" si="119"/>
        <v>1.5</v>
      </c>
      <c r="GL35" s="71">
        <v>2</v>
      </c>
      <c r="GM35" s="203">
        <v>2</v>
      </c>
      <c r="GN35" s="232">
        <v>6</v>
      </c>
      <c r="GO35" s="52">
        <v>5</v>
      </c>
      <c r="GP35" s="52"/>
      <c r="GQ35" s="27">
        <f t="shared" si="270"/>
        <v>5.4</v>
      </c>
      <c r="GR35" s="28">
        <f t="shared" si="271"/>
        <v>5.4</v>
      </c>
      <c r="GS35" s="29" t="str">
        <f t="shared" si="122"/>
        <v>5.4</v>
      </c>
      <c r="GT35" s="32" t="str">
        <f t="shared" si="272"/>
        <v>D+</v>
      </c>
      <c r="GU35" s="30">
        <f t="shared" si="124"/>
        <v>1.5</v>
      </c>
      <c r="GV35" s="29" t="str">
        <f t="shared" si="125"/>
        <v>1.5</v>
      </c>
      <c r="GW35" s="71">
        <v>2</v>
      </c>
      <c r="GX35" s="203">
        <v>2</v>
      </c>
      <c r="GY35" s="85">
        <f t="shared" si="217"/>
        <v>20</v>
      </c>
      <c r="GZ35" s="86">
        <f t="shared" si="218"/>
        <v>5.9375</v>
      </c>
      <c r="HA35" s="124" t="str">
        <f t="shared" si="128"/>
        <v>5.94</v>
      </c>
      <c r="HB35" s="86">
        <f t="shared" si="219"/>
        <v>2.1</v>
      </c>
      <c r="HC35" s="124" t="str">
        <f t="shared" si="130"/>
        <v>2.10</v>
      </c>
      <c r="HD35" s="52" t="str">
        <f t="shared" si="220"/>
        <v>Lên lớp</v>
      </c>
      <c r="HE35" s="52">
        <f t="shared" si="221"/>
        <v>20</v>
      </c>
      <c r="HF35" s="86">
        <f t="shared" si="222"/>
        <v>5.9375</v>
      </c>
      <c r="HG35" s="127" t="str">
        <f t="shared" si="134"/>
        <v>5.94</v>
      </c>
      <c r="HH35" s="86">
        <f t="shared" si="223"/>
        <v>2.1</v>
      </c>
      <c r="HI35" s="127" t="str">
        <f t="shared" si="136"/>
        <v>2.10</v>
      </c>
      <c r="HJ35" s="227">
        <f t="shared" si="273"/>
        <v>37</v>
      </c>
      <c r="HK35" s="58">
        <f t="shared" si="274"/>
        <v>37</v>
      </c>
      <c r="HL35" s="228">
        <f t="shared" si="275"/>
        <v>6.1364864864864872</v>
      </c>
      <c r="HM35" s="127" t="str">
        <f t="shared" si="139"/>
        <v>6.14</v>
      </c>
      <c r="HN35" s="228">
        <f t="shared" si="276"/>
        <v>2.2162162162162162</v>
      </c>
      <c r="HO35" s="127" t="str">
        <f t="shared" si="140"/>
        <v>2.22</v>
      </c>
      <c r="HP35" s="52" t="str">
        <f t="shared" si="277"/>
        <v>Lên lớp</v>
      </c>
      <c r="HQ35" s="58" t="s">
        <v>986</v>
      </c>
      <c r="HR35" s="21">
        <v>7.1</v>
      </c>
      <c r="HS35" s="24">
        <v>6</v>
      </c>
      <c r="HT35" s="25"/>
      <c r="HU35" s="27">
        <f t="shared" si="178"/>
        <v>6.4</v>
      </c>
      <c r="HV35" s="282">
        <f t="shared" si="179"/>
        <v>6.4</v>
      </c>
      <c r="HW35" s="26" t="str">
        <f t="shared" si="210"/>
        <v>6.4</v>
      </c>
      <c r="HX35" s="283" t="str">
        <f t="shared" si="180"/>
        <v>C</v>
      </c>
      <c r="HY35" s="281">
        <f t="shared" si="181"/>
        <v>2</v>
      </c>
      <c r="HZ35" s="44" t="str">
        <f t="shared" si="182"/>
        <v>2.0</v>
      </c>
      <c r="IA35" s="64">
        <v>3</v>
      </c>
      <c r="IB35" s="68">
        <v>3</v>
      </c>
      <c r="IC35" s="21">
        <v>8.6999999999999993</v>
      </c>
      <c r="ID35" s="24">
        <v>4</v>
      </c>
      <c r="IE35" s="25"/>
      <c r="IF35" s="27">
        <f t="shared" si="183"/>
        <v>5.9</v>
      </c>
      <c r="IG35" s="282">
        <f t="shared" si="184"/>
        <v>5.9</v>
      </c>
      <c r="IH35" s="26" t="str">
        <f t="shared" si="211"/>
        <v>5.9</v>
      </c>
      <c r="II35" s="283" t="str">
        <f t="shared" si="185"/>
        <v>C</v>
      </c>
      <c r="IJ35" s="281">
        <f t="shared" si="186"/>
        <v>2</v>
      </c>
      <c r="IK35" s="44" t="str">
        <f t="shared" si="187"/>
        <v>2.0</v>
      </c>
      <c r="IL35" s="64">
        <v>1</v>
      </c>
      <c r="IM35" s="68">
        <v>1</v>
      </c>
      <c r="IN35" s="21">
        <v>7.3</v>
      </c>
      <c r="IO35" s="24">
        <v>7</v>
      </c>
      <c r="IP35" s="25"/>
      <c r="IQ35" s="27">
        <f t="shared" si="188"/>
        <v>7.1</v>
      </c>
      <c r="IR35" s="28">
        <f t="shared" si="189"/>
        <v>7.1</v>
      </c>
      <c r="IS35" s="26" t="str">
        <f t="shared" si="190"/>
        <v>7.1</v>
      </c>
      <c r="IT35" s="32" t="str">
        <f t="shared" si="191"/>
        <v>B</v>
      </c>
      <c r="IU35" s="30">
        <f t="shared" si="192"/>
        <v>3</v>
      </c>
      <c r="IV35" s="37" t="str">
        <f t="shared" si="193"/>
        <v>3.0</v>
      </c>
      <c r="IW35" s="64">
        <v>2</v>
      </c>
      <c r="IX35" s="68">
        <v>2</v>
      </c>
      <c r="IY35" s="21">
        <v>6.4</v>
      </c>
      <c r="IZ35" s="24">
        <v>7</v>
      </c>
      <c r="JA35" s="25"/>
      <c r="JB35" s="19">
        <f t="shared" si="214"/>
        <v>6.8</v>
      </c>
      <c r="JC35" s="26">
        <f t="shared" si="215"/>
        <v>6.8</v>
      </c>
      <c r="JD35" s="26" t="str">
        <f t="shared" si="144"/>
        <v>6.8</v>
      </c>
      <c r="JE35" s="32" t="str">
        <f t="shared" si="216"/>
        <v>C+</v>
      </c>
      <c r="JF35" s="30">
        <f t="shared" si="146"/>
        <v>2.5</v>
      </c>
      <c r="JG35" s="37" t="str">
        <f t="shared" si="147"/>
        <v>2.5</v>
      </c>
      <c r="JH35" s="64">
        <v>2</v>
      </c>
      <c r="JI35" s="68">
        <v>2</v>
      </c>
      <c r="JJ35" s="21">
        <v>5.9</v>
      </c>
      <c r="JK35" s="24">
        <v>4</v>
      </c>
      <c r="JL35" s="25"/>
      <c r="JM35" s="19">
        <f t="shared" si="148"/>
        <v>4.8</v>
      </c>
      <c r="JN35" s="26">
        <f t="shared" si="149"/>
        <v>4.8</v>
      </c>
      <c r="JO35" s="26" t="str">
        <f t="shared" si="150"/>
        <v>4.8</v>
      </c>
      <c r="JP35" s="32" t="str">
        <f t="shared" si="151"/>
        <v>D</v>
      </c>
      <c r="JQ35" s="30">
        <f t="shared" si="152"/>
        <v>1</v>
      </c>
      <c r="JR35" s="37" t="str">
        <f t="shared" si="153"/>
        <v>1.0</v>
      </c>
      <c r="JS35" s="64">
        <v>1</v>
      </c>
      <c r="JT35" s="68">
        <v>1</v>
      </c>
      <c r="JU35" s="98">
        <v>7.3</v>
      </c>
      <c r="JV35" s="99">
        <v>7</v>
      </c>
      <c r="JW35" s="187"/>
      <c r="JX35" s="27">
        <f t="shared" si="13"/>
        <v>7.1</v>
      </c>
      <c r="JY35" s="28">
        <f t="shared" si="14"/>
        <v>7.1</v>
      </c>
      <c r="JZ35" s="26" t="str">
        <f t="shared" si="154"/>
        <v>7.1</v>
      </c>
      <c r="KA35" s="32" t="str">
        <f t="shared" si="15"/>
        <v>B</v>
      </c>
      <c r="KB35" s="30">
        <f t="shared" si="16"/>
        <v>3</v>
      </c>
      <c r="KC35" s="37" t="str">
        <f t="shared" si="17"/>
        <v>3.0</v>
      </c>
      <c r="KD35" s="64">
        <v>2</v>
      </c>
      <c r="KE35" s="68">
        <v>2</v>
      </c>
      <c r="KF35" s="21">
        <v>7.4</v>
      </c>
      <c r="KG35" s="24">
        <v>7</v>
      </c>
      <c r="KH35" s="25"/>
      <c r="KI35" s="27">
        <f t="shared" si="224"/>
        <v>7.2</v>
      </c>
      <c r="KJ35" s="28">
        <f t="shared" si="225"/>
        <v>7.2</v>
      </c>
      <c r="KK35" s="28" t="str">
        <f t="shared" si="226"/>
        <v>7.2</v>
      </c>
      <c r="KL35" s="32" t="str">
        <f t="shared" si="227"/>
        <v>B</v>
      </c>
      <c r="KM35" s="30">
        <f t="shared" si="228"/>
        <v>3</v>
      </c>
      <c r="KN35" s="37" t="str">
        <f t="shared" si="229"/>
        <v>3.0</v>
      </c>
      <c r="KO35" s="64">
        <v>2</v>
      </c>
      <c r="KP35" s="68">
        <v>2</v>
      </c>
      <c r="KQ35" s="98">
        <v>7</v>
      </c>
      <c r="KR35" s="99">
        <v>5</v>
      </c>
      <c r="KS35" s="187"/>
      <c r="KT35" s="19">
        <f t="shared" si="230"/>
        <v>5.8</v>
      </c>
      <c r="KU35" s="26">
        <f t="shared" si="231"/>
        <v>5.8</v>
      </c>
      <c r="KV35" s="26" t="str">
        <f t="shared" si="232"/>
        <v>5.8</v>
      </c>
      <c r="KW35" s="32" t="str">
        <f t="shared" si="233"/>
        <v>C</v>
      </c>
      <c r="KX35" s="30">
        <f t="shared" si="234"/>
        <v>2</v>
      </c>
      <c r="KY35" s="37" t="str">
        <f t="shared" si="235"/>
        <v>2.0</v>
      </c>
      <c r="KZ35" s="64">
        <v>2</v>
      </c>
      <c r="LA35" s="68">
        <v>2</v>
      </c>
      <c r="LB35" s="21">
        <v>7.6</v>
      </c>
      <c r="LC35" s="24">
        <v>6</v>
      </c>
      <c r="LD35" s="25"/>
      <c r="LE35" s="27">
        <f t="shared" si="236"/>
        <v>6.6</v>
      </c>
      <c r="LF35" s="28">
        <f t="shared" si="237"/>
        <v>6.6</v>
      </c>
      <c r="LG35" s="28" t="str">
        <f t="shared" si="238"/>
        <v>6.6</v>
      </c>
      <c r="LH35" s="32" t="str">
        <f t="shared" si="239"/>
        <v>C+</v>
      </c>
      <c r="LI35" s="30">
        <f t="shared" si="240"/>
        <v>2.5</v>
      </c>
      <c r="LJ35" s="37" t="str">
        <f t="shared" si="241"/>
        <v>2.5</v>
      </c>
      <c r="LK35" s="64">
        <v>3</v>
      </c>
      <c r="LL35" s="68">
        <v>3</v>
      </c>
      <c r="LM35" s="85">
        <f t="shared" si="161"/>
        <v>18</v>
      </c>
      <c r="LN35" s="86">
        <f t="shared" si="242"/>
        <v>5.4722222222222223</v>
      </c>
      <c r="LO35" s="124" t="str">
        <f t="shared" si="163"/>
        <v>5.47</v>
      </c>
      <c r="LP35" s="86">
        <f t="shared" si="243"/>
        <v>2.0833333333333335</v>
      </c>
      <c r="LQ35" s="124" t="str">
        <f t="shared" si="165"/>
        <v>2.08</v>
      </c>
      <c r="LR35" s="330" t="str">
        <f>IF(AND(LP35&lt;1),"Cảnh báo KQHT","Lên lớp")</f>
        <v>Lên lớp</v>
      </c>
      <c r="LS35" s="331">
        <f>IC35+IN35+IY35+JJ35+JU35+KF35+KQ35+LB35+LM35</f>
        <v>75.599999999999994</v>
      </c>
      <c r="LT35" s="332">
        <f>(HW35*IC35+IH35*IN35+IS35*IY35+JD35*JJ35+JO35*JU35+JZ35*KF35+KK35*KQ35+KV35*LB35+LG35*LM35)/LS35</f>
        <v>6.4175925925925927</v>
      </c>
      <c r="LU35" s="333">
        <f xml:space="preserve"> (HZ35*IC35+IK35*IN35+IV35*IY35+JG35*JJ35+JR35*JU35+KC35*KF35+KN35*KQ35+KY35*LB35+LJ35*LM35)/LS35</f>
        <v>2.3366402116402121</v>
      </c>
      <c r="LV35" s="334">
        <f>HL35+LN35</f>
        <v>11.60870870870871</v>
      </c>
      <c r="LW35" s="335">
        <f>HM35+LS35</f>
        <v>81.739999999999995</v>
      </c>
      <c r="LX35" s="335"/>
      <c r="LY35" s="337">
        <f>(HO35*HM35+LU35*LS35)/LW35</f>
        <v>2.3278786395889406</v>
      </c>
      <c r="LZ35" s="336" t="str">
        <f>TEXT(LY35,"0.00")</f>
        <v>2.33</v>
      </c>
      <c r="MA35" s="330" t="str">
        <f>IF(AND(LY35&lt;1.4),"Cảnh báo KQHT","Lên lớp")</f>
        <v>Lên lớp</v>
      </c>
    </row>
    <row r="36" spans="1:339" s="233" customFormat="1" ht="18">
      <c r="A36" s="10">
        <v>35</v>
      </c>
      <c r="B36" s="76" t="s">
        <v>222</v>
      </c>
      <c r="C36" s="103" t="s">
        <v>311</v>
      </c>
      <c r="D36" s="78" t="s">
        <v>312</v>
      </c>
      <c r="E36" s="79" t="s">
        <v>313</v>
      </c>
      <c r="F36" s="50"/>
      <c r="G36" s="50" t="s">
        <v>587</v>
      </c>
      <c r="H36" s="50" t="s">
        <v>17</v>
      </c>
      <c r="I36" s="82" t="s">
        <v>612</v>
      </c>
      <c r="J36" s="82" t="s">
        <v>777</v>
      </c>
      <c r="K36" s="12">
        <v>5.8</v>
      </c>
      <c r="L36" s="28" t="str">
        <f t="shared" si="27"/>
        <v>5.8</v>
      </c>
      <c r="M36" s="32" t="str">
        <f t="shared" si="195"/>
        <v>C</v>
      </c>
      <c r="N36" s="39">
        <f t="shared" si="196"/>
        <v>2</v>
      </c>
      <c r="O36" s="37" t="str">
        <f t="shared" si="30"/>
        <v>2.0</v>
      </c>
      <c r="P36" s="11">
        <v>2</v>
      </c>
      <c r="Q36" s="16">
        <v>5</v>
      </c>
      <c r="R36" s="28" t="str">
        <f t="shared" si="31"/>
        <v>5.0</v>
      </c>
      <c r="S36" s="32" t="str">
        <f t="shared" si="197"/>
        <v>D+</v>
      </c>
      <c r="T36" s="39">
        <f t="shared" si="198"/>
        <v>1.5</v>
      </c>
      <c r="U36" s="37" t="str">
        <f t="shared" si="34"/>
        <v>1.5</v>
      </c>
      <c r="V36" s="11">
        <v>3</v>
      </c>
      <c r="W36" s="21">
        <v>8.6999999999999993</v>
      </c>
      <c r="X36" s="24">
        <v>7</v>
      </c>
      <c r="Y36" s="25"/>
      <c r="Z36" s="27">
        <f t="shared" si="0"/>
        <v>7.7</v>
      </c>
      <c r="AA36" s="28">
        <f t="shared" si="1"/>
        <v>7.7</v>
      </c>
      <c r="AB36" s="28" t="str">
        <f t="shared" si="35"/>
        <v>7.7</v>
      </c>
      <c r="AC36" s="32" t="str">
        <f t="shared" si="2"/>
        <v>B</v>
      </c>
      <c r="AD36" s="30">
        <f t="shared" si="3"/>
        <v>3</v>
      </c>
      <c r="AE36" s="37" t="str">
        <f t="shared" si="36"/>
        <v>3.0</v>
      </c>
      <c r="AF36" s="64">
        <v>4</v>
      </c>
      <c r="AG36" s="68">
        <v>4</v>
      </c>
      <c r="AH36" s="21">
        <v>8</v>
      </c>
      <c r="AI36" s="24">
        <v>8</v>
      </c>
      <c r="AJ36" s="25"/>
      <c r="AK36" s="27">
        <f t="shared" si="37"/>
        <v>8</v>
      </c>
      <c r="AL36" s="28">
        <f t="shared" si="38"/>
        <v>8</v>
      </c>
      <c r="AM36" s="28" t="str">
        <f t="shared" si="39"/>
        <v>8.0</v>
      </c>
      <c r="AN36" s="32" t="str">
        <f t="shared" si="199"/>
        <v>B+</v>
      </c>
      <c r="AO36" s="30">
        <f t="shared" si="200"/>
        <v>3.5</v>
      </c>
      <c r="AP36" s="37" t="str">
        <f t="shared" si="42"/>
        <v>3.5</v>
      </c>
      <c r="AQ36" s="71">
        <v>2</v>
      </c>
      <c r="AR36" s="73">
        <v>2</v>
      </c>
      <c r="AS36" s="21">
        <v>5</v>
      </c>
      <c r="AT36" s="24">
        <v>4</v>
      </c>
      <c r="AU36" s="25"/>
      <c r="AV36" s="27">
        <f t="shared" si="43"/>
        <v>4.4000000000000004</v>
      </c>
      <c r="AW36" s="28">
        <f t="shared" si="44"/>
        <v>4.4000000000000004</v>
      </c>
      <c r="AX36" s="28" t="str">
        <f t="shared" si="45"/>
        <v>4.4</v>
      </c>
      <c r="AY36" s="32" t="str">
        <f t="shared" si="46"/>
        <v>D</v>
      </c>
      <c r="AZ36" s="30">
        <f t="shared" si="201"/>
        <v>1</v>
      </c>
      <c r="BA36" s="37" t="str">
        <f t="shared" si="48"/>
        <v>1.0</v>
      </c>
      <c r="BB36" s="64">
        <v>3</v>
      </c>
      <c r="BC36" s="68">
        <v>3</v>
      </c>
      <c r="BD36" s="21">
        <v>8</v>
      </c>
      <c r="BE36" s="24">
        <v>8</v>
      </c>
      <c r="BF36" s="25"/>
      <c r="BG36" s="27">
        <f t="shared" si="202"/>
        <v>8</v>
      </c>
      <c r="BH36" s="28">
        <f t="shared" si="203"/>
        <v>8</v>
      </c>
      <c r="BI36" s="28" t="str">
        <f t="shared" si="49"/>
        <v>8.0</v>
      </c>
      <c r="BJ36" s="32" t="str">
        <f t="shared" si="204"/>
        <v>B+</v>
      </c>
      <c r="BK36" s="30">
        <f t="shared" si="205"/>
        <v>3.5</v>
      </c>
      <c r="BL36" s="37" t="str">
        <f t="shared" si="52"/>
        <v>3.5</v>
      </c>
      <c r="BM36" s="64">
        <v>3</v>
      </c>
      <c r="BN36" s="68">
        <v>3</v>
      </c>
      <c r="BO36" s="21">
        <v>6.7</v>
      </c>
      <c r="BP36" s="24">
        <v>7</v>
      </c>
      <c r="BQ36" s="25"/>
      <c r="BR36" s="27">
        <f t="shared" si="4"/>
        <v>6.9</v>
      </c>
      <c r="BS36" s="28">
        <f t="shared" si="5"/>
        <v>6.9</v>
      </c>
      <c r="BT36" s="28" t="str">
        <f t="shared" si="53"/>
        <v>6.9</v>
      </c>
      <c r="BU36" s="32" t="str">
        <f t="shared" si="6"/>
        <v>C+</v>
      </c>
      <c r="BV36" s="66">
        <f t="shared" si="7"/>
        <v>2.5</v>
      </c>
      <c r="BW36" s="37" t="str">
        <f t="shared" si="54"/>
        <v>2.5</v>
      </c>
      <c r="BX36" s="64">
        <v>2</v>
      </c>
      <c r="BY36" s="75">
        <v>2</v>
      </c>
      <c r="BZ36" s="21">
        <v>6.7</v>
      </c>
      <c r="CA36" s="24">
        <v>8</v>
      </c>
      <c r="CB36" s="25"/>
      <c r="CC36" s="27">
        <f t="shared" si="206"/>
        <v>7.5</v>
      </c>
      <c r="CD36" s="28">
        <f t="shared" si="207"/>
        <v>7.5</v>
      </c>
      <c r="CE36" s="28" t="str">
        <f t="shared" si="55"/>
        <v>7.5</v>
      </c>
      <c r="CF36" s="32" t="str">
        <f t="shared" si="208"/>
        <v>B</v>
      </c>
      <c r="CG36" s="30">
        <f t="shared" si="209"/>
        <v>3</v>
      </c>
      <c r="CH36" s="37" t="str">
        <f t="shared" si="58"/>
        <v>3.0</v>
      </c>
      <c r="CI36" s="64">
        <v>3</v>
      </c>
      <c r="CJ36" s="68">
        <v>3</v>
      </c>
      <c r="CK36" s="85">
        <f t="shared" si="8"/>
        <v>17</v>
      </c>
      <c r="CL36" s="86">
        <f t="shared" si="59"/>
        <v>7.0764705882352938</v>
      </c>
      <c r="CM36" s="87" t="str">
        <f t="shared" si="60"/>
        <v>7.08</v>
      </c>
      <c r="CN36" s="86">
        <f t="shared" si="9"/>
        <v>2.7352941176470589</v>
      </c>
      <c r="CO36" s="87" t="str">
        <f t="shared" si="61"/>
        <v>2.74</v>
      </c>
      <c r="CP36" s="52" t="str">
        <f t="shared" si="62"/>
        <v>Lên lớp</v>
      </c>
      <c r="CQ36" s="52">
        <f t="shared" si="278"/>
        <v>17</v>
      </c>
      <c r="CR36" s="86">
        <f t="shared" si="63"/>
        <v>7.0764705882352938</v>
      </c>
      <c r="CS36" s="127" t="str">
        <f t="shared" si="64"/>
        <v>7.08</v>
      </c>
      <c r="CT36" s="86">
        <f t="shared" si="279"/>
        <v>2.7352941176470589</v>
      </c>
      <c r="CU36" s="127" t="str">
        <f t="shared" si="65"/>
        <v>2.74</v>
      </c>
      <c r="CV36" s="52" t="str">
        <f t="shared" si="66"/>
        <v>Lên lớp</v>
      </c>
      <c r="CW36" s="232">
        <v>7.6</v>
      </c>
      <c r="CX36" s="52">
        <v>7</v>
      </c>
      <c r="CY36" s="52"/>
      <c r="CZ36" s="27">
        <f t="shared" si="244"/>
        <v>7.2</v>
      </c>
      <c r="DA36" s="28">
        <f t="shared" si="245"/>
        <v>7.2</v>
      </c>
      <c r="DB36" s="29" t="str">
        <f t="shared" si="69"/>
        <v>7.2</v>
      </c>
      <c r="DC36" s="32" t="str">
        <f t="shared" si="246"/>
        <v>B</v>
      </c>
      <c r="DD36" s="30">
        <f t="shared" si="71"/>
        <v>3</v>
      </c>
      <c r="DE36" s="29" t="str">
        <f t="shared" si="72"/>
        <v>3.0</v>
      </c>
      <c r="DF36" s="71"/>
      <c r="DG36" s="203"/>
      <c r="DH36" s="229">
        <v>8</v>
      </c>
      <c r="DI36" s="230">
        <v>8</v>
      </c>
      <c r="DJ36" s="230"/>
      <c r="DK36" s="27">
        <f t="shared" si="247"/>
        <v>8</v>
      </c>
      <c r="DL36" s="28">
        <f t="shared" si="248"/>
        <v>8</v>
      </c>
      <c r="DM36" s="30" t="str">
        <f t="shared" si="75"/>
        <v>8.0</v>
      </c>
      <c r="DN36" s="32" t="str">
        <f t="shared" si="249"/>
        <v>B+</v>
      </c>
      <c r="DO36" s="30">
        <f t="shared" si="77"/>
        <v>3.5</v>
      </c>
      <c r="DP36" s="30" t="str">
        <f t="shared" si="78"/>
        <v>3.5</v>
      </c>
      <c r="DQ36" s="71"/>
      <c r="DR36" s="203"/>
      <c r="DS36" s="204">
        <f t="shared" si="250"/>
        <v>7.6</v>
      </c>
      <c r="DT36" s="30" t="str">
        <f t="shared" si="80"/>
        <v>7.6</v>
      </c>
      <c r="DU36" s="32" t="str">
        <f t="shared" si="251"/>
        <v>B</v>
      </c>
      <c r="DV36" s="30">
        <f t="shared" si="82"/>
        <v>3</v>
      </c>
      <c r="DW36" s="30" t="str">
        <f t="shared" si="83"/>
        <v>3.0</v>
      </c>
      <c r="DX36" s="71">
        <v>3</v>
      </c>
      <c r="DY36" s="203">
        <v>3</v>
      </c>
      <c r="DZ36" s="232">
        <v>7.6</v>
      </c>
      <c r="EA36" s="52">
        <v>8</v>
      </c>
      <c r="EB36" s="52"/>
      <c r="EC36" s="27">
        <f t="shared" si="252"/>
        <v>7.8</v>
      </c>
      <c r="ED36" s="28">
        <f t="shared" si="253"/>
        <v>7.8</v>
      </c>
      <c r="EE36" s="29" t="str">
        <f t="shared" si="86"/>
        <v>7.8</v>
      </c>
      <c r="EF36" s="32" t="str">
        <f t="shared" si="254"/>
        <v>B</v>
      </c>
      <c r="EG36" s="30">
        <f t="shared" si="88"/>
        <v>3</v>
      </c>
      <c r="EH36" s="29" t="str">
        <f t="shared" si="89"/>
        <v>3.0</v>
      </c>
      <c r="EI36" s="71">
        <v>3</v>
      </c>
      <c r="EJ36" s="203">
        <v>3</v>
      </c>
      <c r="EK36" s="232">
        <v>7.3</v>
      </c>
      <c r="EL36" s="52">
        <v>9</v>
      </c>
      <c r="EM36" s="52"/>
      <c r="EN36" s="27">
        <f t="shared" si="255"/>
        <v>8.3000000000000007</v>
      </c>
      <c r="EO36" s="28">
        <f t="shared" si="256"/>
        <v>8.3000000000000007</v>
      </c>
      <c r="EP36" s="29" t="str">
        <f t="shared" si="92"/>
        <v>8.3</v>
      </c>
      <c r="EQ36" s="32" t="str">
        <f t="shared" si="257"/>
        <v>B+</v>
      </c>
      <c r="ER36" s="30">
        <f t="shared" si="94"/>
        <v>3.5</v>
      </c>
      <c r="ES36" s="29" t="str">
        <f t="shared" si="95"/>
        <v>3.5</v>
      </c>
      <c r="ET36" s="71">
        <v>3</v>
      </c>
      <c r="EU36" s="203">
        <v>3</v>
      </c>
      <c r="EV36" s="232">
        <v>9.1999999999999993</v>
      </c>
      <c r="EW36" s="52">
        <v>10</v>
      </c>
      <c r="EX36" s="52"/>
      <c r="EY36" s="27">
        <f t="shared" si="258"/>
        <v>9.6999999999999993</v>
      </c>
      <c r="EZ36" s="28">
        <f t="shared" si="259"/>
        <v>9.6999999999999993</v>
      </c>
      <c r="FA36" s="29" t="str">
        <f t="shared" si="98"/>
        <v>9.7</v>
      </c>
      <c r="FB36" s="32" t="str">
        <f t="shared" si="260"/>
        <v>A</v>
      </c>
      <c r="FC36" s="30">
        <f t="shared" si="100"/>
        <v>4</v>
      </c>
      <c r="FD36" s="29" t="str">
        <f t="shared" si="101"/>
        <v>4.0</v>
      </c>
      <c r="FE36" s="71">
        <v>2</v>
      </c>
      <c r="FF36" s="203">
        <v>2</v>
      </c>
      <c r="FG36" s="232">
        <v>8.6999999999999993</v>
      </c>
      <c r="FH36" s="52">
        <v>9</v>
      </c>
      <c r="FI36" s="52"/>
      <c r="FJ36" s="27">
        <f t="shared" si="261"/>
        <v>8.9</v>
      </c>
      <c r="FK36" s="28">
        <f t="shared" si="262"/>
        <v>8.9</v>
      </c>
      <c r="FL36" s="29" t="str">
        <f t="shared" si="104"/>
        <v>8.9</v>
      </c>
      <c r="FM36" s="32" t="str">
        <f t="shared" si="263"/>
        <v>A</v>
      </c>
      <c r="FN36" s="30">
        <f t="shared" si="106"/>
        <v>4</v>
      </c>
      <c r="FO36" s="29" t="str">
        <f t="shared" si="107"/>
        <v>4.0</v>
      </c>
      <c r="FP36" s="71">
        <v>3</v>
      </c>
      <c r="FQ36" s="203">
        <v>3</v>
      </c>
      <c r="FR36" s="232">
        <v>9</v>
      </c>
      <c r="FS36" s="52">
        <v>8</v>
      </c>
      <c r="FT36" s="52"/>
      <c r="FU36" s="27">
        <f t="shared" si="264"/>
        <v>8.4</v>
      </c>
      <c r="FV36" s="28">
        <f t="shared" si="265"/>
        <v>8.4</v>
      </c>
      <c r="FW36" s="29" t="str">
        <f t="shared" si="110"/>
        <v>8.4</v>
      </c>
      <c r="FX36" s="32" t="str">
        <f t="shared" si="266"/>
        <v>B+</v>
      </c>
      <c r="FY36" s="30">
        <f t="shared" si="112"/>
        <v>3.5</v>
      </c>
      <c r="FZ36" s="29" t="str">
        <f t="shared" si="113"/>
        <v>3.5</v>
      </c>
      <c r="GA36" s="71">
        <v>2</v>
      </c>
      <c r="GB36" s="203">
        <v>2</v>
      </c>
      <c r="GC36" s="232">
        <v>8</v>
      </c>
      <c r="GD36" s="52">
        <v>5</v>
      </c>
      <c r="GE36" s="52"/>
      <c r="GF36" s="27">
        <f t="shared" si="267"/>
        <v>6.2</v>
      </c>
      <c r="GG36" s="28">
        <f t="shared" si="268"/>
        <v>6.2</v>
      </c>
      <c r="GH36" s="29" t="str">
        <f t="shared" si="116"/>
        <v>6.2</v>
      </c>
      <c r="GI36" s="32" t="str">
        <f t="shared" si="269"/>
        <v>C</v>
      </c>
      <c r="GJ36" s="30">
        <f t="shared" si="118"/>
        <v>2</v>
      </c>
      <c r="GK36" s="29" t="str">
        <f t="shared" si="119"/>
        <v>2.0</v>
      </c>
      <c r="GL36" s="71">
        <v>2</v>
      </c>
      <c r="GM36" s="203">
        <v>2</v>
      </c>
      <c r="GN36" s="232">
        <v>7.7</v>
      </c>
      <c r="GO36" s="52">
        <v>8</v>
      </c>
      <c r="GP36" s="52"/>
      <c r="GQ36" s="27">
        <f t="shared" si="270"/>
        <v>7.9</v>
      </c>
      <c r="GR36" s="28">
        <f t="shared" si="271"/>
        <v>7.9</v>
      </c>
      <c r="GS36" s="29" t="str">
        <f t="shared" si="122"/>
        <v>7.9</v>
      </c>
      <c r="GT36" s="32" t="str">
        <f t="shared" si="272"/>
        <v>B</v>
      </c>
      <c r="GU36" s="30">
        <f t="shared" si="124"/>
        <v>3</v>
      </c>
      <c r="GV36" s="29" t="str">
        <f t="shared" si="125"/>
        <v>3.0</v>
      </c>
      <c r="GW36" s="71">
        <v>2</v>
      </c>
      <c r="GX36" s="203">
        <v>2</v>
      </c>
      <c r="GY36" s="85">
        <f t="shared" si="217"/>
        <v>20</v>
      </c>
      <c r="GZ36" s="86">
        <f t="shared" si="218"/>
        <v>8.1100000000000012</v>
      </c>
      <c r="HA36" s="124" t="str">
        <f t="shared" si="128"/>
        <v>8.11</v>
      </c>
      <c r="HB36" s="86">
        <f t="shared" si="219"/>
        <v>3.2749999999999999</v>
      </c>
      <c r="HC36" s="124" t="str">
        <f t="shared" si="130"/>
        <v>3.28</v>
      </c>
      <c r="HD36" s="52" t="str">
        <f t="shared" si="220"/>
        <v>Lên lớp</v>
      </c>
      <c r="HE36" s="52">
        <f t="shared" si="221"/>
        <v>20</v>
      </c>
      <c r="HF36" s="86">
        <f t="shared" si="222"/>
        <v>8.1100000000000012</v>
      </c>
      <c r="HG36" s="127" t="str">
        <f t="shared" si="134"/>
        <v>8.11</v>
      </c>
      <c r="HH36" s="86">
        <f t="shared" si="223"/>
        <v>3.2749999999999999</v>
      </c>
      <c r="HI36" s="127" t="str">
        <f t="shared" si="136"/>
        <v>3.28</v>
      </c>
      <c r="HJ36" s="227">
        <f t="shared" si="273"/>
        <v>37</v>
      </c>
      <c r="HK36" s="58">
        <f t="shared" si="274"/>
        <v>37</v>
      </c>
      <c r="HL36" s="228">
        <f t="shared" si="275"/>
        <v>7.6351351351351351</v>
      </c>
      <c r="HM36" s="127" t="str">
        <f t="shared" si="139"/>
        <v>7.64</v>
      </c>
      <c r="HN36" s="228">
        <f t="shared" si="276"/>
        <v>3.0270270270270272</v>
      </c>
      <c r="HO36" s="127" t="str">
        <f t="shared" si="140"/>
        <v>3.03</v>
      </c>
      <c r="HP36" s="52" t="str">
        <f t="shared" si="277"/>
        <v>Lên lớp</v>
      </c>
      <c r="HQ36" s="58" t="s">
        <v>986</v>
      </c>
      <c r="HR36" s="21">
        <v>8.4</v>
      </c>
      <c r="HS36" s="24">
        <v>9</v>
      </c>
      <c r="HT36" s="25"/>
      <c r="HU36" s="19">
        <f t="shared" si="178"/>
        <v>8.8000000000000007</v>
      </c>
      <c r="HV36" s="43">
        <f t="shared" si="179"/>
        <v>8.8000000000000007</v>
      </c>
      <c r="HW36" s="26" t="str">
        <f t="shared" si="210"/>
        <v>8.8</v>
      </c>
      <c r="HX36" s="283" t="str">
        <f t="shared" si="180"/>
        <v>A</v>
      </c>
      <c r="HY36" s="281">
        <f t="shared" si="181"/>
        <v>4</v>
      </c>
      <c r="HZ36" s="44" t="str">
        <f t="shared" si="182"/>
        <v>4.0</v>
      </c>
      <c r="IA36" s="64">
        <v>3</v>
      </c>
      <c r="IB36" s="68">
        <v>3</v>
      </c>
      <c r="IC36" s="21">
        <v>9</v>
      </c>
      <c r="ID36" s="24">
        <v>8</v>
      </c>
      <c r="IE36" s="25"/>
      <c r="IF36" s="19">
        <f t="shared" si="183"/>
        <v>8.4</v>
      </c>
      <c r="IG36" s="43">
        <f t="shared" si="184"/>
        <v>8.4</v>
      </c>
      <c r="IH36" s="26" t="str">
        <f t="shared" si="211"/>
        <v>8.4</v>
      </c>
      <c r="II36" s="283" t="str">
        <f t="shared" si="185"/>
        <v>B+</v>
      </c>
      <c r="IJ36" s="281">
        <f t="shared" si="186"/>
        <v>3.5</v>
      </c>
      <c r="IK36" s="44" t="str">
        <f t="shared" si="187"/>
        <v>3.5</v>
      </c>
      <c r="IL36" s="64">
        <v>1</v>
      </c>
      <c r="IM36" s="68">
        <v>1</v>
      </c>
      <c r="IN36" s="21">
        <v>7.3</v>
      </c>
      <c r="IO36" s="24">
        <v>7</v>
      </c>
      <c r="IP36" s="25"/>
      <c r="IQ36" s="19">
        <f t="shared" si="188"/>
        <v>7.1</v>
      </c>
      <c r="IR36" s="26">
        <f t="shared" si="189"/>
        <v>7.1</v>
      </c>
      <c r="IS36" s="26" t="str">
        <f t="shared" si="190"/>
        <v>7.1</v>
      </c>
      <c r="IT36" s="32" t="str">
        <f t="shared" si="191"/>
        <v>B</v>
      </c>
      <c r="IU36" s="30">
        <f t="shared" si="192"/>
        <v>3</v>
      </c>
      <c r="IV36" s="37" t="str">
        <f t="shared" si="193"/>
        <v>3.0</v>
      </c>
      <c r="IW36" s="64">
        <v>2</v>
      </c>
      <c r="IX36" s="68">
        <v>2</v>
      </c>
      <c r="IY36" s="21">
        <v>8.4</v>
      </c>
      <c r="IZ36" s="24">
        <v>8</v>
      </c>
      <c r="JA36" s="25"/>
      <c r="JB36" s="19">
        <f t="shared" si="214"/>
        <v>8.1999999999999993</v>
      </c>
      <c r="JC36" s="26">
        <f t="shared" si="215"/>
        <v>8.1999999999999993</v>
      </c>
      <c r="JD36" s="26" t="str">
        <f t="shared" si="144"/>
        <v>8.2</v>
      </c>
      <c r="JE36" s="32" t="str">
        <f t="shared" si="216"/>
        <v>B+</v>
      </c>
      <c r="JF36" s="30">
        <f t="shared" si="146"/>
        <v>3.5</v>
      </c>
      <c r="JG36" s="37" t="str">
        <f t="shared" si="147"/>
        <v>3.5</v>
      </c>
      <c r="JH36" s="64">
        <v>2</v>
      </c>
      <c r="JI36" s="68">
        <v>2</v>
      </c>
      <c r="JJ36" s="21">
        <v>8.4</v>
      </c>
      <c r="JK36" s="24">
        <v>9</v>
      </c>
      <c r="JL36" s="25"/>
      <c r="JM36" s="19">
        <f t="shared" si="148"/>
        <v>8.8000000000000007</v>
      </c>
      <c r="JN36" s="26">
        <f t="shared" si="149"/>
        <v>8.8000000000000007</v>
      </c>
      <c r="JO36" s="26" t="str">
        <f t="shared" si="150"/>
        <v>8.8</v>
      </c>
      <c r="JP36" s="32" t="str">
        <f t="shared" si="151"/>
        <v>A</v>
      </c>
      <c r="JQ36" s="30">
        <f t="shared" si="152"/>
        <v>4</v>
      </c>
      <c r="JR36" s="37" t="str">
        <f t="shared" si="153"/>
        <v>4.0</v>
      </c>
      <c r="JS36" s="64">
        <v>1</v>
      </c>
      <c r="JT36" s="68">
        <v>1</v>
      </c>
      <c r="JU36" s="98">
        <v>6</v>
      </c>
      <c r="JV36" s="99">
        <v>10</v>
      </c>
      <c r="JW36" s="187"/>
      <c r="JX36" s="19">
        <f t="shared" si="13"/>
        <v>8.4</v>
      </c>
      <c r="JY36" s="26">
        <f t="shared" si="14"/>
        <v>8.4</v>
      </c>
      <c r="JZ36" s="26" t="str">
        <f t="shared" si="154"/>
        <v>8.4</v>
      </c>
      <c r="KA36" s="32" t="str">
        <f t="shared" si="15"/>
        <v>B+</v>
      </c>
      <c r="KB36" s="30">
        <f t="shared" si="16"/>
        <v>3.5</v>
      </c>
      <c r="KC36" s="37" t="str">
        <f t="shared" si="17"/>
        <v>3.5</v>
      </c>
      <c r="KD36" s="64">
        <v>2</v>
      </c>
      <c r="KE36" s="68">
        <v>2</v>
      </c>
      <c r="KF36" s="21">
        <v>8</v>
      </c>
      <c r="KG36" s="24">
        <v>8</v>
      </c>
      <c r="KH36" s="25"/>
      <c r="KI36" s="27">
        <f t="shared" si="224"/>
        <v>8</v>
      </c>
      <c r="KJ36" s="28">
        <f t="shared" si="225"/>
        <v>8</v>
      </c>
      <c r="KK36" s="28" t="str">
        <f t="shared" si="226"/>
        <v>8.0</v>
      </c>
      <c r="KL36" s="32" t="str">
        <f t="shared" si="227"/>
        <v>B+</v>
      </c>
      <c r="KM36" s="30">
        <f t="shared" si="228"/>
        <v>3.5</v>
      </c>
      <c r="KN36" s="37" t="str">
        <f t="shared" si="229"/>
        <v>3.5</v>
      </c>
      <c r="KO36" s="64">
        <v>2</v>
      </c>
      <c r="KP36" s="68">
        <v>2</v>
      </c>
      <c r="KQ36" s="98">
        <v>8</v>
      </c>
      <c r="KR36" s="99">
        <v>8</v>
      </c>
      <c r="KS36" s="187"/>
      <c r="KT36" s="19">
        <f t="shared" si="230"/>
        <v>8</v>
      </c>
      <c r="KU36" s="26">
        <f t="shared" si="231"/>
        <v>8</v>
      </c>
      <c r="KV36" s="26" t="str">
        <f t="shared" si="232"/>
        <v>8.0</v>
      </c>
      <c r="KW36" s="32" t="str">
        <f t="shared" si="233"/>
        <v>B+</v>
      </c>
      <c r="KX36" s="30">
        <f t="shared" si="234"/>
        <v>3.5</v>
      </c>
      <c r="KY36" s="37" t="str">
        <f t="shared" si="235"/>
        <v>3.5</v>
      </c>
      <c r="KZ36" s="64">
        <v>2</v>
      </c>
      <c r="LA36" s="68">
        <v>2</v>
      </c>
      <c r="LB36" s="21">
        <v>8.1</v>
      </c>
      <c r="LC36" s="24">
        <v>9</v>
      </c>
      <c r="LD36" s="25"/>
      <c r="LE36" s="27">
        <f t="shared" si="236"/>
        <v>8.6</v>
      </c>
      <c r="LF36" s="28">
        <f t="shared" si="237"/>
        <v>8.6</v>
      </c>
      <c r="LG36" s="28" t="str">
        <f t="shared" si="238"/>
        <v>8.6</v>
      </c>
      <c r="LH36" s="32" t="str">
        <f t="shared" si="239"/>
        <v>A</v>
      </c>
      <c r="LI36" s="30">
        <f t="shared" si="240"/>
        <v>4</v>
      </c>
      <c r="LJ36" s="37" t="str">
        <f t="shared" si="241"/>
        <v>4.0</v>
      </c>
      <c r="LK36" s="64">
        <v>3</v>
      </c>
      <c r="LL36" s="68">
        <v>3</v>
      </c>
      <c r="LM36" s="85">
        <f t="shared" si="161"/>
        <v>18</v>
      </c>
      <c r="LN36" s="86">
        <f t="shared" si="242"/>
        <v>6.8</v>
      </c>
      <c r="LO36" s="124" t="str">
        <f t="shared" si="163"/>
        <v>6.80</v>
      </c>
      <c r="LP36" s="86">
        <f t="shared" si="243"/>
        <v>2.9722222222222223</v>
      </c>
      <c r="LQ36" s="124" t="str">
        <f t="shared" si="165"/>
        <v>2.97</v>
      </c>
      <c r="LR36" s="8"/>
      <c r="LS36" s="8"/>
      <c r="LT36" s="8"/>
      <c r="LU36" s="8"/>
      <c r="LV36" s="8"/>
      <c r="LW36" s="8"/>
      <c r="LX36" s="8"/>
      <c r="LY36" s="8"/>
      <c r="LZ36" s="8"/>
      <c r="MA36" s="8"/>
    </row>
    <row r="37" spans="1:339" s="233" customFormat="1" ht="18">
      <c r="A37" s="10">
        <v>36</v>
      </c>
      <c r="B37" s="76" t="s">
        <v>222</v>
      </c>
      <c r="C37" s="58" t="s">
        <v>314</v>
      </c>
      <c r="D37" s="104" t="s">
        <v>315</v>
      </c>
      <c r="E37" s="105" t="s">
        <v>316</v>
      </c>
      <c r="F37" s="50"/>
      <c r="G37" s="50" t="s">
        <v>588</v>
      </c>
      <c r="H37" s="50" t="s">
        <v>17</v>
      </c>
      <c r="I37" s="82" t="s">
        <v>532</v>
      </c>
      <c r="J37" s="82" t="s">
        <v>778</v>
      </c>
      <c r="K37" s="12">
        <v>6.5</v>
      </c>
      <c r="L37" s="28" t="str">
        <f t="shared" si="27"/>
        <v>6.5</v>
      </c>
      <c r="M37" s="32" t="str">
        <f t="shared" si="195"/>
        <v>C+</v>
      </c>
      <c r="N37" s="39">
        <f t="shared" si="196"/>
        <v>2.5</v>
      </c>
      <c r="O37" s="37" t="str">
        <f t="shared" si="30"/>
        <v>2.5</v>
      </c>
      <c r="P37" s="11">
        <v>2</v>
      </c>
      <c r="Q37" s="16">
        <v>6</v>
      </c>
      <c r="R37" s="28" t="str">
        <f t="shared" si="31"/>
        <v>6.0</v>
      </c>
      <c r="S37" s="32" t="str">
        <f t="shared" si="197"/>
        <v>C</v>
      </c>
      <c r="T37" s="39">
        <f t="shared" si="198"/>
        <v>2</v>
      </c>
      <c r="U37" s="37" t="str">
        <f t="shared" si="34"/>
        <v>2.0</v>
      </c>
      <c r="V37" s="11">
        <v>3</v>
      </c>
      <c r="W37" s="21">
        <v>6.3</v>
      </c>
      <c r="X37" s="24">
        <v>8</v>
      </c>
      <c r="Y37" s="25"/>
      <c r="Z37" s="27">
        <f t="shared" si="0"/>
        <v>7.3</v>
      </c>
      <c r="AA37" s="28">
        <f t="shared" si="1"/>
        <v>7.3</v>
      </c>
      <c r="AB37" s="28" t="str">
        <f t="shared" si="35"/>
        <v>7.3</v>
      </c>
      <c r="AC37" s="32" t="str">
        <f t="shared" si="2"/>
        <v>B</v>
      </c>
      <c r="AD37" s="30">
        <f t="shared" si="3"/>
        <v>3</v>
      </c>
      <c r="AE37" s="37" t="str">
        <f t="shared" si="36"/>
        <v>3.0</v>
      </c>
      <c r="AF37" s="64">
        <v>4</v>
      </c>
      <c r="AG37" s="68">
        <v>4</v>
      </c>
      <c r="AH37" s="21">
        <v>7.7</v>
      </c>
      <c r="AI37" s="24">
        <v>8</v>
      </c>
      <c r="AJ37" s="25"/>
      <c r="AK37" s="27">
        <f t="shared" si="37"/>
        <v>7.9</v>
      </c>
      <c r="AL37" s="28">
        <f t="shared" si="38"/>
        <v>7.9</v>
      </c>
      <c r="AM37" s="28" t="str">
        <f t="shared" si="39"/>
        <v>7.9</v>
      </c>
      <c r="AN37" s="32" t="str">
        <f t="shared" si="199"/>
        <v>B</v>
      </c>
      <c r="AO37" s="30">
        <f t="shared" si="200"/>
        <v>3</v>
      </c>
      <c r="AP37" s="37" t="str">
        <f t="shared" si="42"/>
        <v>3.0</v>
      </c>
      <c r="AQ37" s="71">
        <v>2</v>
      </c>
      <c r="AR37" s="73">
        <v>2</v>
      </c>
      <c r="AS37" s="21">
        <v>6.3</v>
      </c>
      <c r="AT37" s="24">
        <v>7</v>
      </c>
      <c r="AU37" s="25"/>
      <c r="AV37" s="27">
        <f t="shared" si="43"/>
        <v>6.7</v>
      </c>
      <c r="AW37" s="28">
        <f t="shared" si="44"/>
        <v>6.7</v>
      </c>
      <c r="AX37" s="28" t="str">
        <f t="shared" si="45"/>
        <v>6.7</v>
      </c>
      <c r="AY37" s="32" t="str">
        <f t="shared" si="46"/>
        <v>C+</v>
      </c>
      <c r="AZ37" s="30">
        <f t="shared" si="201"/>
        <v>2.5</v>
      </c>
      <c r="BA37" s="37" t="str">
        <f t="shared" si="48"/>
        <v>2.5</v>
      </c>
      <c r="BB37" s="64">
        <v>3</v>
      </c>
      <c r="BC37" s="68">
        <v>3</v>
      </c>
      <c r="BD37" s="21">
        <v>5.8</v>
      </c>
      <c r="BE37" s="24">
        <v>8</v>
      </c>
      <c r="BF37" s="25"/>
      <c r="BG37" s="27">
        <f t="shared" si="202"/>
        <v>7.1</v>
      </c>
      <c r="BH37" s="28">
        <f t="shared" si="203"/>
        <v>7.1</v>
      </c>
      <c r="BI37" s="28" t="str">
        <f t="shared" si="49"/>
        <v>7.1</v>
      </c>
      <c r="BJ37" s="32" t="str">
        <f t="shared" si="204"/>
        <v>B</v>
      </c>
      <c r="BK37" s="30">
        <f t="shared" si="205"/>
        <v>3</v>
      </c>
      <c r="BL37" s="37" t="str">
        <f t="shared" si="52"/>
        <v>3.0</v>
      </c>
      <c r="BM37" s="64">
        <v>3</v>
      </c>
      <c r="BN37" s="68">
        <v>3</v>
      </c>
      <c r="BO37" s="21">
        <v>6.3</v>
      </c>
      <c r="BP37" s="24">
        <v>6</v>
      </c>
      <c r="BQ37" s="25"/>
      <c r="BR37" s="27">
        <f t="shared" si="4"/>
        <v>6.1</v>
      </c>
      <c r="BS37" s="28">
        <f t="shared" si="5"/>
        <v>6.1</v>
      </c>
      <c r="BT37" s="28" t="str">
        <f t="shared" si="53"/>
        <v>6.1</v>
      </c>
      <c r="BU37" s="32" t="str">
        <f t="shared" si="6"/>
        <v>C</v>
      </c>
      <c r="BV37" s="66">
        <f t="shared" si="7"/>
        <v>2</v>
      </c>
      <c r="BW37" s="37" t="str">
        <f t="shared" si="54"/>
        <v>2.0</v>
      </c>
      <c r="BX37" s="64">
        <v>2</v>
      </c>
      <c r="BY37" s="75">
        <v>2</v>
      </c>
      <c r="BZ37" s="21">
        <v>7.2</v>
      </c>
      <c r="CA37" s="24">
        <v>5</v>
      </c>
      <c r="CB37" s="25"/>
      <c r="CC37" s="27">
        <f t="shared" si="206"/>
        <v>5.9</v>
      </c>
      <c r="CD37" s="28">
        <f t="shared" si="207"/>
        <v>5.9</v>
      </c>
      <c r="CE37" s="28" t="str">
        <f t="shared" si="55"/>
        <v>5.9</v>
      </c>
      <c r="CF37" s="32" t="str">
        <f t="shared" si="208"/>
        <v>C</v>
      </c>
      <c r="CG37" s="30">
        <f t="shared" si="209"/>
        <v>2</v>
      </c>
      <c r="CH37" s="37" t="str">
        <f t="shared" si="58"/>
        <v>2.0</v>
      </c>
      <c r="CI37" s="64">
        <v>3</v>
      </c>
      <c r="CJ37" s="68">
        <v>3</v>
      </c>
      <c r="CK37" s="85">
        <f t="shared" si="8"/>
        <v>17</v>
      </c>
      <c r="CL37" s="86">
        <f t="shared" si="59"/>
        <v>6.841176470588235</v>
      </c>
      <c r="CM37" s="87" t="str">
        <f t="shared" si="60"/>
        <v>6.84</v>
      </c>
      <c r="CN37" s="86">
        <f t="shared" si="9"/>
        <v>2.6176470588235294</v>
      </c>
      <c r="CO37" s="87" t="str">
        <f t="shared" si="61"/>
        <v>2.62</v>
      </c>
      <c r="CP37" s="52" t="str">
        <f t="shared" si="62"/>
        <v>Lên lớp</v>
      </c>
      <c r="CQ37" s="52">
        <f t="shared" si="278"/>
        <v>17</v>
      </c>
      <c r="CR37" s="86">
        <f t="shared" si="63"/>
        <v>6.841176470588235</v>
      </c>
      <c r="CS37" s="127" t="str">
        <f t="shared" si="64"/>
        <v>6.84</v>
      </c>
      <c r="CT37" s="86">
        <f t="shared" si="279"/>
        <v>2.6176470588235294</v>
      </c>
      <c r="CU37" s="127" t="str">
        <f t="shared" si="65"/>
        <v>2.62</v>
      </c>
      <c r="CV37" s="52" t="str">
        <f t="shared" si="66"/>
        <v>Lên lớp</v>
      </c>
      <c r="CW37" s="232">
        <v>7.4</v>
      </c>
      <c r="CX37" s="52">
        <v>7</v>
      </c>
      <c r="CY37" s="52"/>
      <c r="CZ37" s="27">
        <f t="shared" si="244"/>
        <v>7.2</v>
      </c>
      <c r="DA37" s="28">
        <f t="shared" si="245"/>
        <v>7.2</v>
      </c>
      <c r="DB37" s="29" t="str">
        <f t="shared" si="69"/>
        <v>7.2</v>
      </c>
      <c r="DC37" s="32" t="str">
        <f t="shared" si="246"/>
        <v>B</v>
      </c>
      <c r="DD37" s="30">
        <f t="shared" si="71"/>
        <v>3</v>
      </c>
      <c r="DE37" s="29" t="str">
        <f t="shared" si="72"/>
        <v>3.0</v>
      </c>
      <c r="DF37" s="71"/>
      <c r="DG37" s="203"/>
      <c r="DH37" s="229">
        <v>7.4</v>
      </c>
      <c r="DI37" s="230">
        <v>8</v>
      </c>
      <c r="DJ37" s="230"/>
      <c r="DK37" s="27">
        <f t="shared" si="247"/>
        <v>7.8</v>
      </c>
      <c r="DL37" s="28">
        <f t="shared" si="248"/>
        <v>7.8</v>
      </c>
      <c r="DM37" s="30" t="str">
        <f t="shared" si="75"/>
        <v>7.8</v>
      </c>
      <c r="DN37" s="32" t="str">
        <f t="shared" si="249"/>
        <v>B</v>
      </c>
      <c r="DO37" s="30">
        <f t="shared" si="77"/>
        <v>3</v>
      </c>
      <c r="DP37" s="30" t="str">
        <f t="shared" si="78"/>
        <v>3.0</v>
      </c>
      <c r="DQ37" s="71"/>
      <c r="DR37" s="203"/>
      <c r="DS37" s="204">
        <f t="shared" si="250"/>
        <v>7.5</v>
      </c>
      <c r="DT37" s="30" t="str">
        <f t="shared" si="80"/>
        <v>7.5</v>
      </c>
      <c r="DU37" s="32" t="str">
        <f t="shared" si="251"/>
        <v>B</v>
      </c>
      <c r="DV37" s="30">
        <f t="shared" si="82"/>
        <v>3</v>
      </c>
      <c r="DW37" s="30" t="str">
        <f t="shared" si="83"/>
        <v>3.0</v>
      </c>
      <c r="DX37" s="71">
        <v>3</v>
      </c>
      <c r="DY37" s="203">
        <v>3</v>
      </c>
      <c r="DZ37" s="232">
        <v>6.6</v>
      </c>
      <c r="EA37" s="52">
        <v>6</v>
      </c>
      <c r="EB37" s="52"/>
      <c r="EC37" s="27">
        <f t="shared" si="252"/>
        <v>6.2</v>
      </c>
      <c r="ED37" s="28">
        <f t="shared" si="253"/>
        <v>6.2</v>
      </c>
      <c r="EE37" s="29" t="str">
        <f t="shared" si="86"/>
        <v>6.2</v>
      </c>
      <c r="EF37" s="32" t="str">
        <f t="shared" si="254"/>
        <v>C</v>
      </c>
      <c r="EG37" s="30">
        <f t="shared" si="88"/>
        <v>2</v>
      </c>
      <c r="EH37" s="29" t="str">
        <f t="shared" si="89"/>
        <v>2.0</v>
      </c>
      <c r="EI37" s="71">
        <v>3</v>
      </c>
      <c r="EJ37" s="203">
        <v>3</v>
      </c>
      <c r="EK37" s="232">
        <v>7.3</v>
      </c>
      <c r="EL37" s="52">
        <v>4</v>
      </c>
      <c r="EM37" s="52"/>
      <c r="EN37" s="27">
        <f t="shared" si="255"/>
        <v>5.3</v>
      </c>
      <c r="EO37" s="28">
        <f t="shared" si="256"/>
        <v>5.3</v>
      </c>
      <c r="EP37" s="29" t="str">
        <f t="shared" si="92"/>
        <v>5.3</v>
      </c>
      <c r="EQ37" s="32" t="str">
        <f t="shared" si="257"/>
        <v>D+</v>
      </c>
      <c r="ER37" s="30">
        <f t="shared" si="94"/>
        <v>1.5</v>
      </c>
      <c r="ES37" s="29" t="str">
        <f t="shared" si="95"/>
        <v>1.5</v>
      </c>
      <c r="ET37" s="71">
        <v>3</v>
      </c>
      <c r="EU37" s="203">
        <v>3</v>
      </c>
      <c r="EV37" s="232">
        <v>8</v>
      </c>
      <c r="EW37" s="52">
        <v>7</v>
      </c>
      <c r="EX37" s="52"/>
      <c r="EY37" s="27">
        <f t="shared" si="258"/>
        <v>7.4</v>
      </c>
      <c r="EZ37" s="28">
        <f t="shared" si="259"/>
        <v>7.4</v>
      </c>
      <c r="FA37" s="29" t="str">
        <f t="shared" si="98"/>
        <v>7.4</v>
      </c>
      <c r="FB37" s="32" t="str">
        <f t="shared" si="260"/>
        <v>B</v>
      </c>
      <c r="FC37" s="30">
        <f t="shared" si="100"/>
        <v>3</v>
      </c>
      <c r="FD37" s="29" t="str">
        <f t="shared" si="101"/>
        <v>3.0</v>
      </c>
      <c r="FE37" s="71">
        <v>2</v>
      </c>
      <c r="FF37" s="203">
        <v>2</v>
      </c>
      <c r="FG37" s="232">
        <v>8.3000000000000007</v>
      </c>
      <c r="FH37" s="52">
        <v>8</v>
      </c>
      <c r="FI37" s="52"/>
      <c r="FJ37" s="27">
        <f t="shared" si="261"/>
        <v>8.1</v>
      </c>
      <c r="FK37" s="28">
        <f t="shared" si="262"/>
        <v>8.1</v>
      </c>
      <c r="FL37" s="29" t="str">
        <f t="shared" si="104"/>
        <v>8.1</v>
      </c>
      <c r="FM37" s="32" t="str">
        <f t="shared" si="263"/>
        <v>B+</v>
      </c>
      <c r="FN37" s="30">
        <f t="shared" si="106"/>
        <v>3.5</v>
      </c>
      <c r="FO37" s="29" t="str">
        <f t="shared" si="107"/>
        <v>3.5</v>
      </c>
      <c r="FP37" s="71">
        <v>3</v>
      </c>
      <c r="FQ37" s="203">
        <v>3</v>
      </c>
      <c r="FR37" s="232">
        <v>6.7</v>
      </c>
      <c r="FS37" s="52">
        <v>7</v>
      </c>
      <c r="FT37" s="52"/>
      <c r="FU37" s="27">
        <f t="shared" si="264"/>
        <v>6.9</v>
      </c>
      <c r="FV37" s="28">
        <f t="shared" si="265"/>
        <v>6.9</v>
      </c>
      <c r="FW37" s="29" t="str">
        <f t="shared" si="110"/>
        <v>6.9</v>
      </c>
      <c r="FX37" s="32" t="str">
        <f t="shared" si="266"/>
        <v>C+</v>
      </c>
      <c r="FY37" s="30">
        <f t="shared" si="112"/>
        <v>2.5</v>
      </c>
      <c r="FZ37" s="29" t="str">
        <f t="shared" si="113"/>
        <v>2.5</v>
      </c>
      <c r="GA37" s="71">
        <v>2</v>
      </c>
      <c r="GB37" s="203">
        <v>2</v>
      </c>
      <c r="GC37" s="232">
        <v>7.3</v>
      </c>
      <c r="GD37" s="52">
        <v>7</v>
      </c>
      <c r="GE37" s="52"/>
      <c r="GF37" s="27">
        <f t="shared" si="267"/>
        <v>7.1</v>
      </c>
      <c r="GG37" s="28">
        <f t="shared" si="268"/>
        <v>7.1</v>
      </c>
      <c r="GH37" s="29" t="str">
        <f t="shared" si="116"/>
        <v>7.1</v>
      </c>
      <c r="GI37" s="32" t="str">
        <f t="shared" si="269"/>
        <v>B</v>
      </c>
      <c r="GJ37" s="30">
        <f t="shared" si="118"/>
        <v>3</v>
      </c>
      <c r="GK37" s="29" t="str">
        <f t="shared" si="119"/>
        <v>3.0</v>
      </c>
      <c r="GL37" s="71">
        <v>2</v>
      </c>
      <c r="GM37" s="203">
        <v>2</v>
      </c>
      <c r="GN37" s="232">
        <v>5.7</v>
      </c>
      <c r="GO37" s="52">
        <v>4</v>
      </c>
      <c r="GP37" s="52"/>
      <c r="GQ37" s="27">
        <f t="shared" si="270"/>
        <v>4.7</v>
      </c>
      <c r="GR37" s="28">
        <f t="shared" si="271"/>
        <v>4.7</v>
      </c>
      <c r="GS37" s="29" t="str">
        <f t="shared" si="122"/>
        <v>4.7</v>
      </c>
      <c r="GT37" s="32" t="str">
        <f t="shared" si="272"/>
        <v>D</v>
      </c>
      <c r="GU37" s="30">
        <f t="shared" si="124"/>
        <v>1</v>
      </c>
      <c r="GV37" s="29" t="str">
        <f t="shared" si="125"/>
        <v>1.0</v>
      </c>
      <c r="GW37" s="71">
        <v>2</v>
      </c>
      <c r="GX37" s="203">
        <v>2</v>
      </c>
      <c r="GY37" s="85">
        <f t="shared" si="217"/>
        <v>20</v>
      </c>
      <c r="GZ37" s="86">
        <f t="shared" si="218"/>
        <v>6.6749999999999998</v>
      </c>
      <c r="HA37" s="124" t="str">
        <f t="shared" si="128"/>
        <v>6.68</v>
      </c>
      <c r="HB37" s="86">
        <f t="shared" si="219"/>
        <v>2.4500000000000002</v>
      </c>
      <c r="HC37" s="124" t="str">
        <f t="shared" si="130"/>
        <v>2.45</v>
      </c>
      <c r="HD37" s="52" t="str">
        <f t="shared" si="220"/>
        <v>Lên lớp</v>
      </c>
      <c r="HE37" s="52">
        <f t="shared" si="221"/>
        <v>20</v>
      </c>
      <c r="HF37" s="86">
        <f t="shared" si="222"/>
        <v>6.6749999999999998</v>
      </c>
      <c r="HG37" s="127" t="str">
        <f t="shared" si="134"/>
        <v>6.68</v>
      </c>
      <c r="HH37" s="86">
        <f t="shared" si="223"/>
        <v>2.4500000000000002</v>
      </c>
      <c r="HI37" s="127" t="str">
        <f t="shared" si="136"/>
        <v>2.45</v>
      </c>
      <c r="HJ37" s="227">
        <f t="shared" si="273"/>
        <v>37</v>
      </c>
      <c r="HK37" s="58">
        <f t="shared" si="274"/>
        <v>37</v>
      </c>
      <c r="HL37" s="228">
        <f t="shared" si="275"/>
        <v>6.7513513513513512</v>
      </c>
      <c r="HM37" s="127" t="str">
        <f t="shared" si="139"/>
        <v>6.75</v>
      </c>
      <c r="HN37" s="228">
        <f t="shared" si="276"/>
        <v>2.5270270270270272</v>
      </c>
      <c r="HO37" s="127" t="str">
        <f t="shared" si="140"/>
        <v>2.53</v>
      </c>
      <c r="HP37" s="52" t="str">
        <f t="shared" si="277"/>
        <v>Lên lớp</v>
      </c>
      <c r="HQ37" s="58" t="s">
        <v>986</v>
      </c>
      <c r="HR37" s="21">
        <v>7.7</v>
      </c>
      <c r="HS37" s="24">
        <v>7</v>
      </c>
      <c r="HT37" s="25"/>
      <c r="HU37" s="27">
        <f t="shared" si="178"/>
        <v>7.3</v>
      </c>
      <c r="HV37" s="282">
        <f t="shared" si="179"/>
        <v>7.3</v>
      </c>
      <c r="HW37" s="26" t="str">
        <f t="shared" si="210"/>
        <v>7.3</v>
      </c>
      <c r="HX37" s="283" t="str">
        <f t="shared" si="180"/>
        <v>B</v>
      </c>
      <c r="HY37" s="281">
        <f t="shared" si="181"/>
        <v>3</v>
      </c>
      <c r="HZ37" s="44" t="str">
        <f t="shared" si="182"/>
        <v>3.0</v>
      </c>
      <c r="IA37" s="64">
        <v>3</v>
      </c>
      <c r="IB37" s="68">
        <v>3</v>
      </c>
      <c r="IC37" s="21">
        <v>8.6999999999999993</v>
      </c>
      <c r="ID37" s="24">
        <v>7</v>
      </c>
      <c r="IE37" s="25"/>
      <c r="IF37" s="27">
        <f t="shared" si="183"/>
        <v>7.7</v>
      </c>
      <c r="IG37" s="282">
        <f t="shared" si="184"/>
        <v>7.7</v>
      </c>
      <c r="IH37" s="26" t="str">
        <f t="shared" si="211"/>
        <v>7.7</v>
      </c>
      <c r="II37" s="283" t="str">
        <f t="shared" si="185"/>
        <v>B</v>
      </c>
      <c r="IJ37" s="281">
        <f t="shared" si="186"/>
        <v>3</v>
      </c>
      <c r="IK37" s="44" t="str">
        <f t="shared" si="187"/>
        <v>3.0</v>
      </c>
      <c r="IL37" s="64">
        <v>1</v>
      </c>
      <c r="IM37" s="68">
        <v>1</v>
      </c>
      <c r="IN37" s="21">
        <v>8</v>
      </c>
      <c r="IO37" s="24">
        <v>6</v>
      </c>
      <c r="IP37" s="25"/>
      <c r="IQ37" s="27">
        <f t="shared" si="188"/>
        <v>6.8</v>
      </c>
      <c r="IR37" s="28">
        <f t="shared" si="189"/>
        <v>6.8</v>
      </c>
      <c r="IS37" s="26" t="str">
        <f t="shared" si="190"/>
        <v>6.8</v>
      </c>
      <c r="IT37" s="32" t="str">
        <f t="shared" si="191"/>
        <v>C+</v>
      </c>
      <c r="IU37" s="30">
        <f t="shared" si="192"/>
        <v>2.5</v>
      </c>
      <c r="IV37" s="37" t="str">
        <f t="shared" si="193"/>
        <v>2.5</v>
      </c>
      <c r="IW37" s="64">
        <v>2</v>
      </c>
      <c r="IX37" s="68">
        <v>2</v>
      </c>
      <c r="IY37" s="21">
        <v>7.2</v>
      </c>
      <c r="IZ37" s="24">
        <v>7</v>
      </c>
      <c r="JA37" s="25"/>
      <c r="JB37" s="19">
        <f t="shared" si="214"/>
        <v>7.1</v>
      </c>
      <c r="JC37" s="26">
        <f t="shared" si="215"/>
        <v>7.1</v>
      </c>
      <c r="JD37" s="26" t="str">
        <f t="shared" si="144"/>
        <v>7.1</v>
      </c>
      <c r="JE37" s="32" t="str">
        <f t="shared" si="216"/>
        <v>B</v>
      </c>
      <c r="JF37" s="30">
        <f t="shared" si="146"/>
        <v>3</v>
      </c>
      <c r="JG37" s="37" t="str">
        <f t="shared" si="147"/>
        <v>3.0</v>
      </c>
      <c r="JH37" s="64">
        <v>2</v>
      </c>
      <c r="JI37" s="68">
        <v>2</v>
      </c>
      <c r="JJ37" s="21">
        <v>8.1</v>
      </c>
      <c r="JK37" s="24">
        <v>8</v>
      </c>
      <c r="JL37" s="25"/>
      <c r="JM37" s="19">
        <f t="shared" si="148"/>
        <v>8</v>
      </c>
      <c r="JN37" s="26">
        <f t="shared" si="149"/>
        <v>8</v>
      </c>
      <c r="JO37" s="26" t="str">
        <f t="shared" si="150"/>
        <v>8.0</v>
      </c>
      <c r="JP37" s="32" t="str">
        <f t="shared" si="151"/>
        <v>B+</v>
      </c>
      <c r="JQ37" s="30">
        <f t="shared" si="152"/>
        <v>3.5</v>
      </c>
      <c r="JR37" s="37" t="str">
        <f t="shared" si="153"/>
        <v>3.5</v>
      </c>
      <c r="JS37" s="64">
        <v>1</v>
      </c>
      <c r="JT37" s="68">
        <v>1</v>
      </c>
      <c r="JU37" s="21">
        <v>7.3</v>
      </c>
      <c r="JV37" s="24">
        <v>8</v>
      </c>
      <c r="JW37" s="25"/>
      <c r="JX37" s="27">
        <f t="shared" si="13"/>
        <v>7.7</v>
      </c>
      <c r="JY37" s="28">
        <f t="shared" si="14"/>
        <v>7.7</v>
      </c>
      <c r="JZ37" s="26" t="str">
        <f t="shared" si="154"/>
        <v>7.7</v>
      </c>
      <c r="KA37" s="32" t="str">
        <f t="shared" si="15"/>
        <v>B</v>
      </c>
      <c r="KB37" s="30">
        <f t="shared" si="16"/>
        <v>3</v>
      </c>
      <c r="KC37" s="37" t="str">
        <f t="shared" si="17"/>
        <v>3.0</v>
      </c>
      <c r="KD37" s="64">
        <v>2</v>
      </c>
      <c r="KE37" s="68">
        <v>2</v>
      </c>
      <c r="KF37" s="21">
        <v>8</v>
      </c>
      <c r="KG37" s="24">
        <v>8</v>
      </c>
      <c r="KH37" s="25"/>
      <c r="KI37" s="27">
        <f t="shared" si="224"/>
        <v>8</v>
      </c>
      <c r="KJ37" s="28">
        <f t="shared" si="225"/>
        <v>8</v>
      </c>
      <c r="KK37" s="28" t="str">
        <f t="shared" si="226"/>
        <v>8.0</v>
      </c>
      <c r="KL37" s="32" t="str">
        <f t="shared" si="227"/>
        <v>B+</v>
      </c>
      <c r="KM37" s="30">
        <f t="shared" si="228"/>
        <v>3.5</v>
      </c>
      <c r="KN37" s="37" t="str">
        <f t="shared" si="229"/>
        <v>3.5</v>
      </c>
      <c r="KO37" s="64">
        <v>2</v>
      </c>
      <c r="KP37" s="68">
        <v>2</v>
      </c>
      <c r="KQ37" s="98">
        <v>8</v>
      </c>
      <c r="KR37" s="99">
        <v>5</v>
      </c>
      <c r="KS37" s="187"/>
      <c r="KT37" s="19">
        <f t="shared" si="230"/>
        <v>6.2</v>
      </c>
      <c r="KU37" s="26">
        <f t="shared" si="231"/>
        <v>6.2</v>
      </c>
      <c r="KV37" s="26" t="str">
        <f t="shared" si="232"/>
        <v>6.2</v>
      </c>
      <c r="KW37" s="32" t="str">
        <f t="shared" si="233"/>
        <v>C</v>
      </c>
      <c r="KX37" s="30">
        <f t="shared" si="234"/>
        <v>2</v>
      </c>
      <c r="KY37" s="37" t="str">
        <f t="shared" si="235"/>
        <v>2.0</v>
      </c>
      <c r="KZ37" s="64">
        <v>2</v>
      </c>
      <c r="LA37" s="68">
        <v>2</v>
      </c>
      <c r="LB37" s="21">
        <v>8.3000000000000007</v>
      </c>
      <c r="LC37" s="24">
        <v>8</v>
      </c>
      <c r="LD37" s="25"/>
      <c r="LE37" s="27">
        <f t="shared" si="236"/>
        <v>8.1</v>
      </c>
      <c r="LF37" s="28">
        <f t="shared" si="237"/>
        <v>8.1</v>
      </c>
      <c r="LG37" s="28" t="str">
        <f t="shared" si="238"/>
        <v>8.1</v>
      </c>
      <c r="LH37" s="32" t="str">
        <f t="shared" si="239"/>
        <v>B+</v>
      </c>
      <c r="LI37" s="30">
        <f t="shared" si="240"/>
        <v>3.5</v>
      </c>
      <c r="LJ37" s="37" t="str">
        <f t="shared" si="241"/>
        <v>3.5</v>
      </c>
      <c r="LK37" s="64">
        <v>3</v>
      </c>
      <c r="LL37" s="68">
        <v>3</v>
      </c>
      <c r="LM37" s="85">
        <f t="shared" si="161"/>
        <v>18</v>
      </c>
      <c r="LN37" s="86">
        <f t="shared" si="242"/>
        <v>6.2</v>
      </c>
      <c r="LO37" s="124" t="str">
        <f t="shared" si="163"/>
        <v>6.20</v>
      </c>
      <c r="LP37" s="86">
        <f t="shared" si="243"/>
        <v>2.5</v>
      </c>
      <c r="LQ37" s="124" t="str">
        <f t="shared" si="165"/>
        <v>2.50</v>
      </c>
      <c r="LR37" s="8"/>
      <c r="LS37" s="8"/>
      <c r="LT37" s="8"/>
      <c r="LU37" s="8"/>
      <c r="LV37" s="8"/>
      <c r="LW37" s="8"/>
      <c r="LX37" s="8"/>
      <c r="LY37" s="8"/>
      <c r="LZ37" s="8"/>
      <c r="MA37" s="8"/>
    </row>
    <row r="38" spans="1:339" s="233" customFormat="1">
      <c r="CQ38" s="240"/>
      <c r="CR38" s="240"/>
      <c r="CS38" s="240"/>
      <c r="CT38" s="240"/>
      <c r="CU38" s="240"/>
      <c r="CW38" s="238"/>
      <c r="CX38" s="238"/>
      <c r="CY38" s="238"/>
      <c r="CZ38" s="238"/>
      <c r="DA38" s="238"/>
      <c r="DB38" s="238"/>
      <c r="DC38" s="238"/>
      <c r="DD38" s="238"/>
      <c r="DE38" s="238"/>
      <c r="DF38" s="238"/>
      <c r="DG38" s="238"/>
      <c r="DH38" s="238"/>
      <c r="DI38" s="238"/>
      <c r="DJ38" s="238"/>
      <c r="DK38" s="238"/>
      <c r="DL38" s="238"/>
      <c r="DM38" s="238"/>
      <c r="DN38" s="238"/>
      <c r="DO38" s="238"/>
      <c r="DP38" s="238"/>
      <c r="DQ38" s="238"/>
      <c r="DR38" s="238"/>
      <c r="HL38" s="239"/>
      <c r="HR38" s="21"/>
      <c r="HS38" s="24"/>
      <c r="HT38" s="25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324"/>
      <c r="KR38" s="324"/>
      <c r="KS38" s="324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R38" s="8"/>
      <c r="LS38" s="8"/>
      <c r="LT38" s="8"/>
      <c r="LU38" s="8"/>
      <c r="LV38" s="8"/>
      <c r="LW38" s="8"/>
      <c r="LX38" s="8"/>
      <c r="LY38" s="8"/>
      <c r="LZ38" s="8"/>
      <c r="MA38" s="8"/>
    </row>
    <row r="39" spans="1:339" s="233" customFormat="1">
      <c r="CQ39" s="240"/>
      <c r="CR39" s="240"/>
      <c r="CS39" s="240"/>
      <c r="CT39" s="240"/>
      <c r="CU39" s="240"/>
      <c r="CW39" s="238"/>
      <c r="CX39" s="238"/>
      <c r="CY39" s="238"/>
      <c r="CZ39" s="238"/>
      <c r="DA39" s="238"/>
      <c r="DB39" s="238"/>
      <c r="DC39" s="238"/>
      <c r="DD39" s="238"/>
      <c r="DE39" s="238"/>
      <c r="DF39" s="238"/>
      <c r="DG39" s="238"/>
      <c r="DH39" s="238"/>
      <c r="DI39" s="238"/>
      <c r="DJ39" s="238"/>
      <c r="DK39" s="238"/>
      <c r="DL39" s="238"/>
      <c r="DM39" s="238"/>
      <c r="DN39" s="238"/>
      <c r="DO39" s="238"/>
      <c r="DP39" s="238"/>
      <c r="DQ39" s="238"/>
      <c r="DR39" s="238"/>
      <c r="HL39" s="239"/>
      <c r="HR39" s="21"/>
      <c r="HS39" s="24"/>
      <c r="HT39" s="25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R39" s="8"/>
      <c r="LS39" s="8"/>
      <c r="LT39" s="8"/>
      <c r="LU39" s="8"/>
      <c r="LV39" s="8"/>
      <c r="LW39" s="8"/>
      <c r="LX39" s="8"/>
      <c r="LY39" s="8"/>
      <c r="LZ39" s="8"/>
      <c r="MA39" s="8"/>
    </row>
    <row r="40" spans="1:339" s="233" customFormat="1" ht="18">
      <c r="A40" s="10">
        <v>28</v>
      </c>
      <c r="B40" s="76" t="s">
        <v>222</v>
      </c>
      <c r="C40" s="77" t="s">
        <v>286</v>
      </c>
      <c r="D40" s="78" t="s">
        <v>287</v>
      </c>
      <c r="E40" s="79" t="s">
        <v>288</v>
      </c>
      <c r="F40" s="50" t="s">
        <v>763</v>
      </c>
      <c r="G40" s="50" t="s">
        <v>589</v>
      </c>
      <c r="H40" s="50" t="s">
        <v>17</v>
      </c>
      <c r="I40" s="82" t="s">
        <v>19</v>
      </c>
      <c r="J40" s="82"/>
      <c r="K40" s="113"/>
      <c r="L40" s="113"/>
      <c r="M40" s="32" t="str">
        <f>IF(K40&gt;=8.5,"A",IF(K40&gt;=8,"B+",IF(K40&gt;=7,"B",IF(K40&gt;=6.5,"C+",IF(K40&gt;=5.5,"C",IF(K40&gt;=5,"D+",IF(K40&gt;=4,"D","F")))))))</f>
        <v>F</v>
      </c>
      <c r="N40" s="39">
        <f>IF(M40="A",4,IF(M40="B+",3.5,IF(M40="B",3,IF(M40="C+",2.5,IF(M40="C",2,IF(M40="D+",1.5,IF(M40="D",1,0)))))))</f>
        <v>0</v>
      </c>
      <c r="O40" s="37" t="str">
        <f>TEXT(N40,"0,0")</f>
        <v>00</v>
      </c>
      <c r="P40" s="11">
        <v>2</v>
      </c>
      <c r="Q40" s="16"/>
      <c r="R40" s="16"/>
      <c r="S40" s="32" t="str">
        <f>IF(Q40&gt;=8.5,"A",IF(Q40&gt;=8,"B+",IF(Q40&gt;=7,"B",IF(Q40&gt;=6.5,"C+",IF(Q40&gt;=5.5,"C",IF(Q40&gt;=5,"D+",IF(Q40&gt;=4,"D","F")))))))</f>
        <v>F</v>
      </c>
      <c r="T40" s="39">
        <f>IF(S40="A",4,IF(S40="B+",3.5,IF(S40="B",3,IF(S40="C+",2.5,IF(S40="C",2,IF(S40="D+",1.5,IF(S40="D",1,0)))))))</f>
        <v>0</v>
      </c>
      <c r="U40" s="37" t="str">
        <f>TEXT(T40,"0,0")</f>
        <v>00</v>
      </c>
      <c r="V40" s="11">
        <v>3</v>
      </c>
      <c r="W40" s="110">
        <v>5.3</v>
      </c>
      <c r="X40" s="94"/>
      <c r="Y40" s="25"/>
      <c r="Z40" s="27">
        <f>ROUND((W40*0.4+X40*0.6),1)</f>
        <v>2.1</v>
      </c>
      <c r="AA40" s="28">
        <f>ROUND(MAX((W40*0.4+X40*0.6),(W40*0.4+Y40*0.6)),1)</f>
        <v>2.1</v>
      </c>
      <c r="AB40" s="28" t="str">
        <f>TEXT(AA40,"0,0")</f>
        <v>02</v>
      </c>
      <c r="AC40" s="32" t="str">
        <f>IF(AA40&gt;=8.5,"A",IF(AA40&gt;=8,"B+",IF(AA40&gt;=7,"B",IF(AA40&gt;=6.5,"C+",IF(AA40&gt;=5.5,"C",IF(AA40&gt;=5,"D+",IF(AA40&gt;=4,"D","F")))))))</f>
        <v>F</v>
      </c>
      <c r="AD40" s="30">
        <f>IF(AC40="A",4,IF(AC40="B+",3.5,IF(AC40="B",3,IF(AC40="C+",2.5,IF(AC40="C",2,IF(AC40="D+",1.5,IF(AC40="D",1,0)))))))</f>
        <v>0</v>
      </c>
      <c r="AE40" s="37" t="str">
        <f>TEXT(AD40,"0,0")</f>
        <v>00</v>
      </c>
      <c r="AF40" s="64">
        <v>4</v>
      </c>
      <c r="AG40" s="68"/>
      <c r="AH40" s="96">
        <v>0</v>
      </c>
      <c r="AI40" s="106"/>
      <c r="AJ40" s="25"/>
      <c r="AK40" s="27">
        <f>ROUND((AH40*0.4+AI40*0.6),1)</f>
        <v>0</v>
      </c>
      <c r="AL40" s="28">
        <f>ROUND(MAX((AH40*0.4+AI40*0.6),(AH40*0.4+AJ40*0.6)),1)</f>
        <v>0</v>
      </c>
      <c r="AM40" s="28" t="str">
        <f>TEXT(AL40,"0,0")</f>
        <v>00</v>
      </c>
      <c r="AN40" s="32" t="str">
        <f>IF(AL40&gt;=8.5,"A",IF(AL40&gt;=8,"B+",IF(AL40&gt;=7,"B",IF(AL40&gt;=6.5,"C+",IF(AL40&gt;=5.5,"C",IF(AL40&gt;=5,"D+",IF(AL40&gt;=4,"D","F")))))))</f>
        <v>F</v>
      </c>
      <c r="AO40" s="30">
        <f>IF(AN40="A",4,IF(AN40="B+",3.5,IF(AN40="B",3,IF(AN40="C+",2.5,IF(AN40="C",2,IF(AN40="D+",1.5,IF(AN40="D",1,0)))))))</f>
        <v>0</v>
      </c>
      <c r="AP40" s="37" t="str">
        <f>TEXT(AO40,"0,0")</f>
        <v>00</v>
      </c>
      <c r="AQ40" s="71">
        <v>2</v>
      </c>
      <c r="AR40" s="73"/>
      <c r="AS40" s="96">
        <v>0</v>
      </c>
      <c r="AT40" s="106"/>
      <c r="AU40" s="25"/>
      <c r="AV40" s="27">
        <f>ROUND((AS40*0.4+AT40*0.6),1)</f>
        <v>0</v>
      </c>
      <c r="AW40" s="28">
        <f>ROUND(MAX((AS40*0.4+AT40*0.6),(AS40*0.4+AU40*0.6)),1)</f>
        <v>0</v>
      </c>
      <c r="AX40" s="28" t="str">
        <f>TEXT(AW40,"0,0")</f>
        <v>00</v>
      </c>
      <c r="AY40" s="32" t="str">
        <f>IF(AW40&gt;=8.5,"A",IF(AW40&gt;=8,"B+",IF(AW40&gt;=7,"B",IF(AW40&gt;=6.5,"C+",IF(AW40&gt;=5.5,"C",IF(AW40&gt;=5,"D+",IF(AW40&gt;=4,"D","F")))))))</f>
        <v>F</v>
      </c>
      <c r="AZ40" s="30">
        <f>IF(AY40="A",4,IF(AY40="B+",3.5,IF(AY40="B",3,IF(AY40="C+",2.5,IF(AY40="C",2,IF(AY40="D+",1.5,IF(AY40="D",1,0)))))))</f>
        <v>0</v>
      </c>
      <c r="BA40" s="37" t="str">
        <f>TEXT(AZ40,"0,0")</f>
        <v>00</v>
      </c>
      <c r="BB40" s="64">
        <v>3</v>
      </c>
      <c r="BC40" s="68"/>
      <c r="BD40" s="96">
        <v>0</v>
      </c>
      <c r="BE40" s="106"/>
      <c r="BF40" s="25"/>
      <c r="BG40" s="27">
        <f>ROUND((BD40*0.4+BE40*0.6),1)</f>
        <v>0</v>
      </c>
      <c r="BH40" s="28">
        <f>ROUND(MAX((BD40*0.4+BE40*0.6),(BD40*0.4+BF40*0.6)),1)</f>
        <v>0</v>
      </c>
      <c r="BI40" s="28" t="str">
        <f>TEXT(BH40,"0,0")</f>
        <v>00</v>
      </c>
      <c r="BJ40" s="32" t="str">
        <f>IF(BH40&gt;=8.5,"A",IF(BH40&gt;=8,"B+",IF(BH40&gt;=7,"B",IF(BH40&gt;=6.5,"C+",IF(BH40&gt;=5.5,"C",IF(BH40&gt;=5,"D+",IF(BH40&gt;=4,"D","F")))))))</f>
        <v>F</v>
      </c>
      <c r="BK40" s="30">
        <f>IF(BJ40="A",4,IF(BJ40="B+",3.5,IF(BJ40="B",3,IF(BJ40="C+",2.5,IF(BJ40="C",2,IF(BJ40="D+",1.5,IF(BJ40="D",1,0)))))))</f>
        <v>0</v>
      </c>
      <c r="BL40" s="37" t="str">
        <f>TEXT(BK40,"0,0")</f>
        <v>00</v>
      </c>
      <c r="BM40" s="64">
        <v>3</v>
      </c>
      <c r="BN40" s="68"/>
      <c r="BO40" s="96">
        <v>0</v>
      </c>
      <c r="BP40" s="106"/>
      <c r="BQ40" s="25"/>
      <c r="BR40" s="27">
        <f>ROUND((BO40*0.4+BP40*0.6),1)</f>
        <v>0</v>
      </c>
      <c r="BS40" s="28">
        <f>ROUND(MAX((BO40*0.4+BP40*0.6),(BO40*0.4+BQ40*0.6)),1)</f>
        <v>0</v>
      </c>
      <c r="BT40" s="28" t="str">
        <f>TEXT(BS40,"0,0")</f>
        <v>00</v>
      </c>
      <c r="BU40" s="32" t="str">
        <f>IF(BS40&gt;=8.5,"A",IF(BS40&gt;=8,"B+",IF(BS40&gt;=7,"B",IF(BS40&gt;=6.5,"C+",IF(BS40&gt;=5.5,"C",IF(BS40&gt;=5,"D+",IF(BS40&gt;=4,"D","F")))))))</f>
        <v>F</v>
      </c>
      <c r="BV40" s="66">
        <f>IF(BU40="A",4,IF(BU40="B+",3.5,IF(BU40="B",3,IF(BU40="C+",2.5,IF(BU40="C",2,IF(BU40="D+",1.5,IF(BU40="D",1,0)))))))</f>
        <v>0</v>
      </c>
      <c r="BW40" s="37" t="str">
        <f>TEXT(BV40,"0,0")</f>
        <v>00</v>
      </c>
      <c r="BX40" s="64">
        <v>2</v>
      </c>
      <c r="BY40" s="75"/>
      <c r="BZ40" s="96">
        <v>0</v>
      </c>
      <c r="CA40" s="106"/>
      <c r="CB40" s="25"/>
      <c r="CC40" s="27">
        <f>ROUND((BZ40*0.4+CA40*0.6),1)</f>
        <v>0</v>
      </c>
      <c r="CD40" s="28">
        <f>ROUND(MAX((BZ40*0.4+CA40*0.6),(BZ40*0.4+CB40*0.6)),1)</f>
        <v>0</v>
      </c>
      <c r="CE40" s="28" t="str">
        <f>TEXT(CD40,"0,0")</f>
        <v>00</v>
      </c>
      <c r="CF40" s="32" t="str">
        <f>IF(CD40&gt;=8.5,"A",IF(CD40&gt;=8,"B+",IF(CD40&gt;=7,"B",IF(CD40&gt;=6.5,"C+",IF(CD40&gt;=5.5,"C",IF(CD40&gt;=5,"D+",IF(CD40&gt;=4,"D","F")))))))</f>
        <v>F</v>
      </c>
      <c r="CG40" s="30">
        <f>IF(CF40="A",4,IF(CF40="B+",3.5,IF(CF40="B",3,IF(CF40="C+",2.5,IF(CF40="C",2,IF(CF40="D+",1.5,IF(CF40="D",1,0)))))))</f>
        <v>0</v>
      </c>
      <c r="CH40" s="37" t="str">
        <f>TEXT(CG40,"0,0")</f>
        <v>00</v>
      </c>
      <c r="CI40" s="64">
        <v>3</v>
      </c>
      <c r="CJ40" s="68"/>
      <c r="CK40" s="85">
        <f>AF40+AQ40+BB40+BM40+BX40+CI40</f>
        <v>17</v>
      </c>
      <c r="CL40" s="86">
        <f>(AA40*AF40+AL40*AQ40+AW40*BB40+BH40*BM40+BS40*BX40+CD40*CI40)/CK40</f>
        <v>0.49411764705882355</v>
      </c>
      <c r="CM40" s="86"/>
      <c r="CN40" s="86">
        <f>(AD40*AF40+AO40*AQ40+AZ40*BB40+BK40*BM40+BV40*BX40+CG40*CI40)/CK40</f>
        <v>0</v>
      </c>
      <c r="CO40" s="87" t="str">
        <f>TEXT(CN40,"0,00")</f>
        <v>000</v>
      </c>
      <c r="CP40" s="52" t="str">
        <f>IF(AND(CN40&lt;0.8),"Cảnh báo KQHT","Lên lớp")</f>
        <v>Cảnh báo KQHT</v>
      </c>
      <c r="CQ40" s="52">
        <f>CJ40+BY40+BN40+BC40+AR40+AG40</f>
        <v>0</v>
      </c>
      <c r="CR40" s="86" t="e">
        <f>(AA40*AG40+AL40*AR40+AW40*BC40+BH40*BN40+BS40*BY40+CD40*CJ40)/CQ40</f>
        <v>#DIV/0!</v>
      </c>
      <c r="CS40" s="86"/>
      <c r="CT40" s="86" t="e">
        <f t="shared" ref="CT40" si="280">(AD40*AG40+AO40*AR40+AZ40*BC40+BK40*BN40+BV40*BY40+CG40*CJ40)/CQ40</f>
        <v>#DIV/0!</v>
      </c>
      <c r="CU40" s="52" t="e">
        <f t="shared" ref="CU40" si="281">TEXT(CT40,"0,00")</f>
        <v>#DIV/0!</v>
      </c>
      <c r="CV40" s="52" t="e">
        <f>IF(AND(CT40&lt;1.2),"Cảnh báo KQHT","Lên lớp")</f>
        <v>#DIV/0!</v>
      </c>
      <c r="CW40" s="238"/>
      <c r="CX40" s="238"/>
      <c r="CY40" s="238"/>
      <c r="CZ40" s="238"/>
      <c r="DA40" s="238"/>
      <c r="DB40" s="238"/>
      <c r="DC40" s="238"/>
      <c r="DD40" s="238"/>
      <c r="DE40" s="238"/>
      <c r="DF40" s="238"/>
      <c r="DG40" s="238"/>
      <c r="DH40" s="238"/>
      <c r="DI40" s="238"/>
      <c r="DJ40" s="238"/>
      <c r="DK40" s="238"/>
      <c r="DL40" s="238"/>
      <c r="DM40" s="238"/>
      <c r="DN40" s="238"/>
      <c r="DO40" s="238"/>
      <c r="DP40" s="238"/>
      <c r="DQ40" s="238"/>
      <c r="DR40" s="238"/>
      <c r="HL40" s="239"/>
      <c r="HR40" s="21"/>
      <c r="HS40" s="24"/>
      <c r="HT40" s="25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R40" s="8"/>
      <c r="LS40" s="8"/>
      <c r="LT40" s="8"/>
      <c r="LU40" s="8"/>
      <c r="LV40" s="8"/>
      <c r="LW40" s="8"/>
      <c r="LX40" s="8"/>
      <c r="LY40" s="8"/>
      <c r="LZ40" s="8"/>
      <c r="MA40" s="8"/>
    </row>
    <row r="41" spans="1:339" s="233" customFormat="1" ht="18">
      <c r="A41" s="10">
        <v>30</v>
      </c>
      <c r="B41" s="76" t="s">
        <v>222</v>
      </c>
      <c r="C41" s="77" t="s">
        <v>292</v>
      </c>
      <c r="D41" s="78" t="s">
        <v>293</v>
      </c>
      <c r="E41" s="79" t="s">
        <v>138</v>
      </c>
      <c r="F41" s="257" t="s">
        <v>964</v>
      </c>
      <c r="G41" s="50" t="s">
        <v>590</v>
      </c>
      <c r="H41" s="50" t="s">
        <v>17</v>
      </c>
      <c r="I41" s="82" t="s">
        <v>607</v>
      </c>
      <c r="J41" s="82" t="s">
        <v>774</v>
      </c>
      <c r="K41" s="12">
        <v>5.3</v>
      </c>
      <c r="L41" s="28" t="str">
        <f>TEXT(K41,"0,0")</f>
        <v>05</v>
      </c>
      <c r="M41" s="32" t="str">
        <f>IF(K41&gt;=8.5,"A",IF(K41&gt;=8,"B+",IF(K41&gt;=7,"B",IF(K41&gt;=6.5,"C+",IF(K41&gt;=5.5,"C",IF(K41&gt;=5,"D+",IF(K41&gt;=4,"D","F")))))))</f>
        <v>D+</v>
      </c>
      <c r="N41" s="39">
        <f>IF(M41="A",4,IF(M41="B+",3.5,IF(M41="B",3,IF(M41="C+",2.5,IF(M41="C",2,IF(M41="D+",1.5,IF(M41="D",1,0)))))))</f>
        <v>1.5</v>
      </c>
      <c r="O41" s="37" t="str">
        <f>TEXT(N41,"0,0")</f>
        <v>02</v>
      </c>
      <c r="P41" s="11">
        <v>2</v>
      </c>
      <c r="Q41" s="16"/>
      <c r="R41" s="28" t="str">
        <f>TEXT(Q41,"0,0")</f>
        <v>00</v>
      </c>
      <c r="S41" s="32" t="str">
        <f>IF(Q41&gt;=8.5,"A",IF(Q41&gt;=8,"B+",IF(Q41&gt;=7,"B",IF(Q41&gt;=6.5,"C+",IF(Q41&gt;=5.5,"C",IF(Q41&gt;=5,"D+",IF(Q41&gt;=4,"D","F")))))))</f>
        <v>F</v>
      </c>
      <c r="T41" s="39">
        <f>IF(S41="A",4,IF(S41="B+",3.5,IF(S41="B",3,IF(S41="C+",2.5,IF(S41="C",2,IF(S41="D+",1.5,IF(S41="D",1,0)))))))</f>
        <v>0</v>
      </c>
      <c r="U41" s="37" t="str">
        <f>TEXT(T41,"0,0")</f>
        <v>00</v>
      </c>
      <c r="V41" s="11">
        <v>3</v>
      </c>
      <c r="W41" s="110">
        <v>7.8</v>
      </c>
      <c r="X41" s="94"/>
      <c r="Y41" s="25"/>
      <c r="Z41" s="27">
        <f>ROUND((W41*0.4+X41*0.6),1)</f>
        <v>3.1</v>
      </c>
      <c r="AA41" s="28">
        <f>ROUND(MAX((W41*0.4+X41*0.6),(W41*0.4+Y41*0.6)),1)</f>
        <v>3.1</v>
      </c>
      <c r="AB41" s="28" t="str">
        <f>TEXT(AA41,"0,0")</f>
        <v>03</v>
      </c>
      <c r="AC41" s="32" t="str">
        <f>IF(AA41&gt;=8.5,"A",IF(AA41&gt;=8,"B+",IF(AA41&gt;=7,"B",IF(AA41&gt;=6.5,"C+",IF(AA41&gt;=5.5,"C",IF(AA41&gt;=5,"D+",IF(AA41&gt;=4,"D","F")))))))</f>
        <v>F</v>
      </c>
      <c r="AD41" s="30">
        <f>IF(AC41="A",4,IF(AC41="B+",3.5,IF(AC41="B",3,IF(AC41="C+",2.5,IF(AC41="C",2,IF(AC41="D+",1.5,IF(AC41="D",1,0)))))))</f>
        <v>0</v>
      </c>
      <c r="AE41" s="37" t="str">
        <f>TEXT(AD41,"0,0")</f>
        <v>00</v>
      </c>
      <c r="AF41" s="64">
        <v>4</v>
      </c>
      <c r="AG41" s="68"/>
      <c r="AH41" s="96">
        <v>0</v>
      </c>
      <c r="AI41" s="106"/>
      <c r="AJ41" s="25"/>
      <c r="AK41" s="27">
        <f>ROUND((AH41*0.4+AI41*0.6),1)</f>
        <v>0</v>
      </c>
      <c r="AL41" s="28">
        <f>ROUND(MAX((AH41*0.4+AI41*0.6),(AH41*0.4+AJ41*0.6)),1)</f>
        <v>0</v>
      </c>
      <c r="AM41" s="28" t="str">
        <f>TEXT(AL41,"0,0")</f>
        <v>00</v>
      </c>
      <c r="AN41" s="32" t="str">
        <f>IF(AL41&gt;=8.5,"A",IF(AL41&gt;=8,"B+",IF(AL41&gt;=7,"B",IF(AL41&gt;=6.5,"C+",IF(AL41&gt;=5.5,"C",IF(AL41&gt;=5,"D+",IF(AL41&gt;=4,"D","F")))))))</f>
        <v>F</v>
      </c>
      <c r="AO41" s="30">
        <f>IF(AN41="A",4,IF(AN41="B+",3.5,IF(AN41="B",3,IF(AN41="C+",2.5,IF(AN41="C",2,IF(AN41="D+",1.5,IF(AN41="D",1,0)))))))</f>
        <v>0</v>
      </c>
      <c r="AP41" s="37" t="str">
        <f>TEXT(AO41,"0,0")</f>
        <v>00</v>
      </c>
      <c r="AQ41" s="71">
        <v>2</v>
      </c>
      <c r="AR41" s="73"/>
      <c r="AS41" s="96">
        <v>0</v>
      </c>
      <c r="AT41" s="106"/>
      <c r="AU41" s="25"/>
      <c r="AV41" s="27">
        <f>ROUND((AS41*0.4+AT41*0.6),1)</f>
        <v>0</v>
      </c>
      <c r="AW41" s="28">
        <f>ROUND(MAX((AS41*0.4+AT41*0.6),(AS41*0.4+AU41*0.6)),1)</f>
        <v>0</v>
      </c>
      <c r="AX41" s="28" t="str">
        <f>TEXT(AW41,"0,0")</f>
        <v>00</v>
      </c>
      <c r="AY41" s="32" t="str">
        <f>IF(AW41&gt;=8.5,"A",IF(AW41&gt;=8,"B+",IF(AW41&gt;=7,"B",IF(AW41&gt;=6.5,"C+",IF(AW41&gt;=5.5,"C",IF(AW41&gt;=5,"D+",IF(AW41&gt;=4,"D","F")))))))</f>
        <v>F</v>
      </c>
      <c r="AZ41" s="30">
        <f>IF(AY41="A",4,IF(AY41="B+",3.5,IF(AY41="B",3,IF(AY41="C+",2.5,IF(AY41="C",2,IF(AY41="D+",1.5,IF(AY41="D",1,0)))))))</f>
        <v>0</v>
      </c>
      <c r="BA41" s="37" t="str">
        <f>TEXT(AZ41,"0,0")</f>
        <v>00</v>
      </c>
      <c r="BB41" s="64">
        <v>3</v>
      </c>
      <c r="BC41" s="68"/>
      <c r="BD41" s="96">
        <v>0</v>
      </c>
      <c r="BE41" s="106"/>
      <c r="BF41" s="25"/>
      <c r="BG41" s="27">
        <f>ROUND((BD41*0.4+BE41*0.6),1)</f>
        <v>0</v>
      </c>
      <c r="BH41" s="28">
        <f>ROUND(MAX((BD41*0.4+BE41*0.6),(BD41*0.4+BF41*0.6)),1)</f>
        <v>0</v>
      </c>
      <c r="BI41" s="28" t="str">
        <f>TEXT(BH41,"0,0")</f>
        <v>00</v>
      </c>
      <c r="BJ41" s="32" t="str">
        <f>IF(BH41&gt;=8.5,"A",IF(BH41&gt;=8,"B+",IF(BH41&gt;=7,"B",IF(BH41&gt;=6.5,"C+",IF(BH41&gt;=5.5,"C",IF(BH41&gt;=5,"D+",IF(BH41&gt;=4,"D","F")))))))</f>
        <v>F</v>
      </c>
      <c r="BK41" s="30">
        <f>IF(BJ41="A",4,IF(BJ41="B+",3.5,IF(BJ41="B",3,IF(BJ41="C+",2.5,IF(BJ41="C",2,IF(BJ41="D+",1.5,IF(BJ41="D",1,0)))))))</f>
        <v>0</v>
      </c>
      <c r="BL41" s="37" t="str">
        <f>TEXT(BK41,"0,0")</f>
        <v>00</v>
      </c>
      <c r="BM41" s="64">
        <v>3</v>
      </c>
      <c r="BN41" s="68"/>
      <c r="BO41" s="96">
        <v>0</v>
      </c>
      <c r="BP41" s="106"/>
      <c r="BQ41" s="25"/>
      <c r="BR41" s="27">
        <f>ROUND((BO41*0.4+BP41*0.6),1)</f>
        <v>0</v>
      </c>
      <c r="BS41" s="28">
        <f>ROUND(MAX((BO41*0.4+BP41*0.6),(BO41*0.4+BQ41*0.6)),1)</f>
        <v>0</v>
      </c>
      <c r="BT41" s="28" t="str">
        <f>TEXT(BS41,"0,0")</f>
        <v>00</v>
      </c>
      <c r="BU41" s="32" t="str">
        <f>IF(BS41&gt;=8.5,"A",IF(BS41&gt;=8,"B+",IF(BS41&gt;=7,"B",IF(BS41&gt;=6.5,"C+",IF(BS41&gt;=5.5,"C",IF(BS41&gt;=5,"D+",IF(BS41&gt;=4,"D","F")))))))</f>
        <v>F</v>
      </c>
      <c r="BV41" s="66">
        <f>IF(BU41="A",4,IF(BU41="B+",3.5,IF(BU41="B",3,IF(BU41="C+",2.5,IF(BU41="C",2,IF(BU41="D+",1.5,IF(BU41="D",1,0)))))))</f>
        <v>0</v>
      </c>
      <c r="BW41" s="37" t="str">
        <f>TEXT(BV41,"0,0")</f>
        <v>00</v>
      </c>
      <c r="BX41" s="64">
        <v>2</v>
      </c>
      <c r="BY41" s="75"/>
      <c r="BZ41" s="96">
        <v>3.2</v>
      </c>
      <c r="CA41" s="106"/>
      <c r="CB41" s="25"/>
      <c r="CC41" s="27">
        <f>ROUND((BZ41*0.4+CA41*0.6),1)</f>
        <v>1.3</v>
      </c>
      <c r="CD41" s="28">
        <f>ROUND(MAX((BZ41*0.4+CA41*0.6),(BZ41*0.4+CB41*0.6)),1)</f>
        <v>1.3</v>
      </c>
      <c r="CE41" s="28" t="str">
        <f>TEXT(CD41,"0,0")</f>
        <v>01</v>
      </c>
      <c r="CF41" s="32" t="str">
        <f>IF(CD41&gt;=8.5,"A",IF(CD41&gt;=8,"B+",IF(CD41&gt;=7,"B",IF(CD41&gt;=6.5,"C+",IF(CD41&gt;=5.5,"C",IF(CD41&gt;=5,"D+",IF(CD41&gt;=4,"D","F")))))))</f>
        <v>F</v>
      </c>
      <c r="CG41" s="30">
        <f>IF(CF41="A",4,IF(CF41="B+",3.5,IF(CF41="B",3,IF(CF41="C+",2.5,IF(CF41="C",2,IF(CF41="D+",1.5,IF(CF41="D",1,0)))))))</f>
        <v>0</v>
      </c>
      <c r="CH41" s="37" t="str">
        <f>TEXT(CG41,"0,0")</f>
        <v>00</v>
      </c>
      <c r="CI41" s="64">
        <v>3</v>
      </c>
      <c r="CJ41" s="68"/>
      <c r="CK41" s="85">
        <f>AF41+AQ41+BB41+BM41+BX41+CI41</f>
        <v>17</v>
      </c>
      <c r="CL41" s="86">
        <f>(AA41*AF41+AL41*AQ41+AW41*BB41+BH41*BM41+BS41*BX41+CD41*CI41)/CK41</f>
        <v>0.95882352941176474</v>
      </c>
      <c r="CM41" s="87" t="str">
        <f>TEXT(CL41,"0,00")</f>
        <v>001</v>
      </c>
      <c r="CN41" s="86">
        <f>(AD41*AF41+AO41*AQ41+AZ41*BB41+BK41*BM41+BV41*BX41+CG41*CI41)/CK41</f>
        <v>0</v>
      </c>
      <c r="CO41" s="87" t="str">
        <f>TEXT(CN41,"0,00")</f>
        <v>000</v>
      </c>
      <c r="CP41" s="52" t="str">
        <f>IF(AND(CN41&lt;0.8),"Cảnh báo KQHT","Lên lớp")</f>
        <v>Cảnh báo KQHT</v>
      </c>
      <c r="CQ41" s="52">
        <f>CJ41+BY41+BN41+BC41+AR41+AG41</f>
        <v>0</v>
      </c>
      <c r="CR41" s="86" t="e">
        <f>(AA41*AG41+AL41*AR41+AW41*BC41+BH41*BN41+BS41*BY41+CD41*CJ41)/CQ41</f>
        <v>#DIV/0!</v>
      </c>
      <c r="CS41" s="52" t="e">
        <f>TEXT(CR41,"0,00")</f>
        <v>#DIV/0!</v>
      </c>
      <c r="CT41" s="86" t="e">
        <f>(AD41*AG41+AO41*AR41+AZ41*BC41+BK41*BN41+BV41*BY41+CG41*CJ41)/CQ41</f>
        <v>#DIV/0!</v>
      </c>
      <c r="CU41" s="52" t="e">
        <f>TEXT(CT41,"0,00")</f>
        <v>#DIV/0!</v>
      </c>
      <c r="CV41" s="52" t="e">
        <f>IF(AND(CT41&lt;1.2),"Cảnh báo KQHT","Lên lớp")</f>
        <v>#DIV/0!</v>
      </c>
      <c r="CW41" s="232">
        <v>0</v>
      </c>
      <c r="CX41" s="52"/>
      <c r="CY41" s="52"/>
      <c r="CZ41" s="27">
        <f>ROUND((CW41*0.4+CX41*0.6),1)</f>
        <v>0</v>
      </c>
      <c r="DA41" s="28">
        <f>ROUND(MAX((CW41*0.4+CX41*0.6),(CW41*0.4+CY41*0.6)),1)</f>
        <v>0</v>
      </c>
      <c r="DB41" s="30" t="str">
        <f>TEXT(DA41,"0,0")</f>
        <v>00</v>
      </c>
      <c r="DC41" s="32" t="str">
        <f>IF(DA41&gt;=8.5,"A",IF(DA41&gt;=8,"B+",IF(DA41&gt;=7,"B",IF(DA41&gt;=6.5,"C+",IF(DA41&gt;=5.5,"C",IF(DA41&gt;=5,"D+",IF(DA41&gt;=4,"D","F")))))))</f>
        <v>F</v>
      </c>
      <c r="DD41" s="30">
        <f>IF(DC41="A",4,IF(DC41="B+",3.5,IF(DC41="B",3,IF(DC41="C+",2.5,IF(DC41="C",2,IF(DC41="D+",1.5,IF(DC41="D",1,0)))))))</f>
        <v>0</v>
      </c>
      <c r="DE41" s="30" t="str">
        <f>TEXT(DD41,"0,0")</f>
        <v>00</v>
      </c>
      <c r="DF41" s="71"/>
      <c r="DG41" s="203"/>
      <c r="DH41" s="229"/>
      <c r="DI41" s="230"/>
      <c r="DJ41" s="230"/>
      <c r="DK41" s="27">
        <f>ROUND((DH41*0.4+DI41*0.6),1)</f>
        <v>0</v>
      </c>
      <c r="DL41" s="28">
        <f>ROUND(MAX((DH41*0.4+DI41*0.6),(DH41*0.4+DJ41*0.6)),1)</f>
        <v>0</v>
      </c>
      <c r="DM41" s="28"/>
      <c r="DN41" s="32" t="str">
        <f>IF(DL41&gt;=8.5,"A",IF(DL41&gt;=8,"B+",IF(DL41&gt;=7,"B",IF(DL41&gt;=6.5,"C+",IF(DL41&gt;=5.5,"C",IF(DL41&gt;=5,"D+",IF(DL41&gt;=4,"D","F")))))))</f>
        <v>F</v>
      </c>
      <c r="DO41" s="30">
        <f>IF(DN41="A",4,IF(DN41="B+",3.5,IF(DN41="B",3,IF(DN41="C+",2.5,IF(DN41="C",2,IF(DN41="D+",1.5,IF(DN41="D",1,0)))))))</f>
        <v>0</v>
      </c>
      <c r="DP41" s="30" t="str">
        <f>TEXT(DO41,"0,0")</f>
        <v>00</v>
      </c>
      <c r="DQ41" s="71"/>
      <c r="DR41" s="203"/>
      <c r="DS41" s="204">
        <f>(DA41+DL41)/2</f>
        <v>0</v>
      </c>
      <c r="DT41" s="28"/>
      <c r="DU41" s="32" t="str">
        <f>IF(DS41&gt;=8.5,"A",IF(DS41&gt;=8,"B+",IF(DS41&gt;=7,"B",IF(DS41&gt;=6.5,"C+",IF(DS41&gt;=5.5,"C",IF(DS41&gt;=5,"D+",IF(DS41&gt;=4,"D","F")))))))</f>
        <v>F</v>
      </c>
      <c r="DV41" s="30">
        <f>IF(DU41="A",4,IF(DU41="B+",3.5,IF(DU41="B",3,IF(DU41="C+",2.5,IF(DU41="C",2,IF(DU41="D+",1.5,IF(DU41="D",1,0)))))))</f>
        <v>0</v>
      </c>
      <c r="DW41" s="30" t="str">
        <f>TEXT(DV41,"0,0")</f>
        <v>00</v>
      </c>
      <c r="DX41" s="71">
        <v>3</v>
      </c>
      <c r="DY41" s="203">
        <v>3</v>
      </c>
      <c r="DZ41" s="232">
        <v>0</v>
      </c>
      <c r="EA41" s="52"/>
      <c r="EB41" s="52"/>
      <c r="EC41" s="27">
        <f>ROUND((DZ41*0.4+EA41*0.6),1)</f>
        <v>0</v>
      </c>
      <c r="ED41" s="28">
        <f>ROUND(MAX((DZ41*0.4+EA41*0.6),(DZ41*0.4+EB41*0.6)),1)</f>
        <v>0</v>
      </c>
      <c r="EE41" s="30" t="str">
        <f>TEXT(ED41,"0,0")</f>
        <v>00</v>
      </c>
      <c r="EF41" s="32" t="str">
        <f>IF(ED41&gt;=8.5,"A",IF(ED41&gt;=8,"B+",IF(ED41&gt;=7,"B",IF(ED41&gt;=6.5,"C+",IF(ED41&gt;=5.5,"C",IF(ED41&gt;=5,"D+",IF(ED41&gt;=4,"D","F")))))))</f>
        <v>F</v>
      </c>
      <c r="EG41" s="30">
        <f>IF(EF41="A",4,IF(EF41="B+",3.5,IF(EF41="B",3,IF(EF41="C+",2.5,IF(EF41="C",2,IF(EF41="D+",1.5,IF(EF41="D",1,0)))))))</f>
        <v>0</v>
      </c>
      <c r="EH41" s="30" t="str">
        <f>TEXT(EG41,"0,0")</f>
        <v>00</v>
      </c>
      <c r="EI41" s="71">
        <v>3</v>
      </c>
      <c r="EJ41" s="203">
        <v>3</v>
      </c>
      <c r="EK41" s="232">
        <v>0</v>
      </c>
      <c r="EL41" s="52"/>
      <c r="EM41" s="52"/>
      <c r="EN41" s="27">
        <f>ROUND((EK41*0.4+EL41*0.6),1)</f>
        <v>0</v>
      </c>
      <c r="EO41" s="28">
        <f>ROUND(MAX((EK41*0.4+EL41*0.6),(EK41*0.4+EM41*0.6)),1)</f>
        <v>0</v>
      </c>
      <c r="EP41" s="30" t="str">
        <f>TEXT(EO41,"0,0")</f>
        <v>00</v>
      </c>
      <c r="EQ41" s="32" t="str">
        <f>IF(EO41&gt;=8.5,"A",IF(EO41&gt;=8,"B+",IF(EO41&gt;=7,"B",IF(EO41&gt;=6.5,"C+",IF(EO41&gt;=5.5,"C",IF(EO41&gt;=5,"D+",IF(EO41&gt;=4,"D","F")))))))</f>
        <v>F</v>
      </c>
      <c r="ER41" s="30">
        <f>IF(EQ41="A",4,IF(EQ41="B+",3.5,IF(EQ41="B",3,IF(EQ41="C+",2.5,IF(EQ41="C",2,IF(EQ41="D+",1.5,IF(EQ41="D",1,0)))))))</f>
        <v>0</v>
      </c>
      <c r="ES41" s="30" t="str">
        <f>TEXT(ER41,"0,0")</f>
        <v>00</v>
      </c>
      <c r="ET41" s="71">
        <v>3</v>
      </c>
      <c r="EU41" s="203">
        <v>3</v>
      </c>
      <c r="EV41" s="232">
        <v>0</v>
      </c>
      <c r="EW41" s="52"/>
      <c r="EX41" s="52"/>
      <c r="EY41" s="27">
        <f>ROUND((EV41*0.4+EW41*0.6),1)</f>
        <v>0</v>
      </c>
      <c r="EZ41" s="28">
        <f>ROUND(MAX((EV41*0.4+EW41*0.6),(EV41*0.4+EX41*0.6)),1)</f>
        <v>0</v>
      </c>
      <c r="FA41" s="30" t="str">
        <f>TEXT(EZ41,"0,0")</f>
        <v>00</v>
      </c>
      <c r="FB41" s="32" t="str">
        <f>IF(EZ41&gt;=8.5,"A",IF(EZ41&gt;=8,"B+",IF(EZ41&gt;=7,"B",IF(EZ41&gt;=6.5,"C+",IF(EZ41&gt;=5.5,"C",IF(EZ41&gt;=5,"D+",IF(EZ41&gt;=4,"D","F")))))))</f>
        <v>F</v>
      </c>
      <c r="FC41" s="30">
        <f>IF(FB41="A",4,IF(FB41="B+",3.5,IF(FB41="B",3,IF(FB41="C+",2.5,IF(FB41="C",2,IF(FB41="D+",1.5,IF(FB41="D",1,0)))))))</f>
        <v>0</v>
      </c>
      <c r="FD41" s="30" t="str">
        <f>TEXT(FC41,"0,0")</f>
        <v>00</v>
      </c>
      <c r="FE41" s="71">
        <v>2</v>
      </c>
      <c r="FF41" s="203">
        <v>2</v>
      </c>
      <c r="FG41" s="234"/>
      <c r="FH41" s="230"/>
      <c r="FI41" s="230"/>
      <c r="FJ41" s="27">
        <f>ROUND((FG41*0.4+FH41*0.6),1)</f>
        <v>0</v>
      </c>
      <c r="FK41" s="28">
        <f>ROUND(MAX((FG41*0.4+FH41*0.6),(FG41*0.4+FI41*0.6)),1)</f>
        <v>0</v>
      </c>
      <c r="FL41" s="30" t="str">
        <f>TEXT(FK41,"0,0")</f>
        <v>00</v>
      </c>
      <c r="FM41" s="32" t="str">
        <f>IF(FK41&gt;=8.5,"A",IF(FK41&gt;=8,"B+",IF(FK41&gt;=7,"B",IF(FK41&gt;=6.5,"C+",IF(FK41&gt;=5.5,"C",IF(FK41&gt;=5,"D+",IF(FK41&gt;=4,"D","F")))))))</f>
        <v>F</v>
      </c>
      <c r="FN41" s="30">
        <f>IF(FM41="A",4,IF(FM41="B+",3.5,IF(FM41="B",3,IF(FM41="C+",2.5,IF(FM41="C",2,IF(FM41="D+",1.5,IF(FM41="D",1,0)))))))</f>
        <v>0</v>
      </c>
      <c r="FO41" s="30" t="str">
        <f>TEXT(FN41,"0,0")</f>
        <v>00</v>
      </c>
      <c r="FP41" s="71">
        <v>3</v>
      </c>
      <c r="FQ41" s="203">
        <v>3</v>
      </c>
      <c r="FR41" s="232"/>
      <c r="FS41" s="52"/>
      <c r="FT41" s="52"/>
      <c r="FU41" s="27">
        <f>ROUND((FR41*0.4+FS41*0.6),1)</f>
        <v>0</v>
      </c>
      <c r="FV41" s="28">
        <f>ROUND(MAX((FR41*0.4+FS41*0.6),(FR41*0.4+FT41*0.6)),1)</f>
        <v>0</v>
      </c>
      <c r="FW41" s="30" t="str">
        <f>TEXT(FV41,"0,0")</f>
        <v>00</v>
      </c>
      <c r="FX41" s="32" t="str">
        <f>IF(FV41&gt;=8.5,"A",IF(FV41&gt;=8,"B+",IF(FV41&gt;=7,"B",IF(FV41&gt;=6.5,"C+",IF(FV41&gt;=5.5,"C",IF(FV41&gt;=5,"D+",IF(FV41&gt;=4,"D","F")))))))</f>
        <v>F</v>
      </c>
      <c r="FY41" s="30">
        <f>IF(FX41="A",4,IF(FX41="B+",3.5,IF(FX41="B",3,IF(FX41="C+",2.5,IF(FX41="C",2,IF(FX41="D+",1.5,IF(FX41="D",1,0)))))))</f>
        <v>0</v>
      </c>
      <c r="FZ41" s="30" t="str">
        <f>TEXT(FY41,"0,0")</f>
        <v>00</v>
      </c>
      <c r="GA41" s="71">
        <v>3</v>
      </c>
      <c r="GB41" s="203">
        <v>3</v>
      </c>
      <c r="GC41" s="232"/>
      <c r="GD41" s="52"/>
      <c r="GE41" s="52"/>
      <c r="GF41" s="27">
        <f>ROUND((GC41*0.4+GD41*0.6),1)</f>
        <v>0</v>
      </c>
      <c r="GG41" s="28">
        <f>ROUND(MAX((GC41*0.4+GD41*0.6),(GC41*0.4+GE41*0.6)),1)</f>
        <v>0</v>
      </c>
      <c r="GH41" s="30" t="str">
        <f>TEXT(GG41,"0,0")</f>
        <v>00</v>
      </c>
      <c r="GI41" s="32" t="str">
        <f>IF(GG41&gt;=8.5,"A",IF(GG41&gt;=8,"B+",IF(GG41&gt;=7,"B",IF(GG41&gt;=6.5,"C+",IF(GG41&gt;=5.5,"C",IF(GG41&gt;=5,"D+",IF(GG41&gt;=4,"D","F")))))))</f>
        <v>F</v>
      </c>
      <c r="GJ41" s="30">
        <f>IF(GI41="A",4,IF(GI41="B+",3.5,IF(GI41="B",3,IF(GI41="C+",2.5,IF(GI41="C",2,IF(GI41="D+",1.5,IF(GI41="D",1,0)))))))</f>
        <v>0</v>
      </c>
      <c r="GK41" s="30" t="str">
        <f>TEXT(GJ41,"0,0")</f>
        <v>00</v>
      </c>
      <c r="GL41" s="71">
        <v>2</v>
      </c>
      <c r="GM41" s="203">
        <v>2</v>
      </c>
      <c r="GN41" s="232"/>
      <c r="GO41" s="52"/>
      <c r="GP41" s="52"/>
      <c r="GQ41" s="27">
        <f>ROUND((GN41*0.4+GO41*0.6),1)</f>
        <v>0</v>
      </c>
      <c r="GR41" s="28">
        <f>ROUND(MAX((GN41*0.4+GO41*0.6),(GN41*0.4+GP41*0.6)),1)</f>
        <v>0</v>
      </c>
      <c r="GS41" s="30" t="str">
        <f>TEXT(GR41,"0,0")</f>
        <v>00</v>
      </c>
      <c r="GT41" s="32" t="str">
        <f>IF(GR41&gt;=8.5,"A",IF(GR41&gt;=8,"B+",IF(GR41&gt;=7,"B",IF(GR41&gt;=6.5,"C+",IF(GR41&gt;=5.5,"C",IF(GR41&gt;=5,"D+",IF(GR41&gt;=4,"D","F")))))))</f>
        <v>F</v>
      </c>
      <c r="GU41" s="30">
        <f>IF(GT41="A",4,IF(GT41="B+",3.5,IF(GT41="B",3,IF(GT41="C+",2.5,IF(GT41="C",2,IF(GT41="D+",1.5,IF(GT41="D",1,0)))))))</f>
        <v>0</v>
      </c>
      <c r="GV41" s="30" t="str">
        <f>TEXT(GU41,"0,0")</f>
        <v>00</v>
      </c>
      <c r="GW41" s="71">
        <v>2</v>
      </c>
      <c r="GX41" s="203">
        <v>2</v>
      </c>
      <c r="GY41" s="85">
        <f>ET41+FE41+FP41+GA41+GL41+GW41</f>
        <v>15</v>
      </c>
      <c r="GZ41" s="86">
        <f>(EO41*ET41+EZ41*FE41+FK41*FP41+FV41*GA41+GG41*GL41+GR41*GW41)/GY41</f>
        <v>0</v>
      </c>
      <c r="HA41" s="87" t="str">
        <f>TEXT(GZ41,"0,00")</f>
        <v>000</v>
      </c>
      <c r="HB41" s="86">
        <f>(ER41*ET41+FC41*FE41+FN41*FP41+FY41*GA41+GJ41*GL41+GU41*GW41)/GY41</f>
        <v>0</v>
      </c>
      <c r="HC41" s="87" t="str">
        <f>TEXT(HB41,"0,00")</f>
        <v>000</v>
      </c>
      <c r="HD41" s="52" t="str">
        <f>IF(AND(HB41&lt;0.8),"Cảnh báo KQHT","Lên lớp")</f>
        <v>Cảnh báo KQHT</v>
      </c>
      <c r="HE41" s="52">
        <f>DY41+EJ41+GX41+GM41+GB41+FQ41+EU41+FF41</f>
        <v>21</v>
      </c>
      <c r="HF41" s="86">
        <f>(EO41*EU41+EZ41*FF41+FK41*FQ41+FV41*GB41+GG41*GM41+GR41*GX41)/HE41</f>
        <v>0</v>
      </c>
      <c r="HG41" s="52" t="str">
        <f>TEXT(HF41,"0,00")</f>
        <v>000</v>
      </c>
      <c r="HH41" s="86">
        <f>(ER41*EU41+FC41*FF41+FN41*FQ41+FY41*GB41+GJ41*GM41+GU41*GX41)/HE41</f>
        <v>0</v>
      </c>
      <c r="HI41" s="52" t="str">
        <f>TEXT(HH41,"0,00")</f>
        <v>000</v>
      </c>
      <c r="HL41" s="239"/>
      <c r="HR41" s="21"/>
      <c r="HS41" s="24"/>
      <c r="HT41" s="25"/>
      <c r="JU41" s="21">
        <v>5</v>
      </c>
      <c r="JV41" s="94"/>
      <c r="JW41" s="25">
        <v>1</v>
      </c>
      <c r="JX41" s="19">
        <f>ROUND((JU41*0.4+JV41*0.6),1)</f>
        <v>2</v>
      </c>
      <c r="JY41" s="26">
        <f>ROUND(MAX((JU41*0.4+JV41*0.6),(JU41*0.4+JW41*0.6)),1)</f>
        <v>2.6</v>
      </c>
      <c r="JZ41" s="26" t="str">
        <f>TEXT(JY41,"0.0")</f>
        <v>2.6</v>
      </c>
      <c r="KA41" s="32" t="str">
        <f>IF(JY41&gt;=8.5,"A",IF(JY41&gt;=8,"B+",IF(JY41&gt;=7,"B",IF(JY41&gt;=6.5,"C+",IF(JY41&gt;=5.5,"C",IF(JY41&gt;=5,"D+",IF(JY41&gt;=4,"D","F")))))))</f>
        <v>F</v>
      </c>
      <c r="KB41" s="30">
        <f>IF(KA41="A",4,IF(KA41="B+",3.5,IF(KA41="B",3,IF(KA41="C+",2.5,IF(KA41="C",2,IF(KA41="D+",1.5,IF(KA41="D",1,0)))))))</f>
        <v>0</v>
      </c>
      <c r="KC41" s="37" t="str">
        <f>TEXT(KB41,"0.0")</f>
        <v>0.0</v>
      </c>
      <c r="KD41" s="64">
        <v>2</v>
      </c>
      <c r="KE41" s="6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8"/>
      <c r="LE41" s="8"/>
      <c r="LF41" s="8"/>
      <c r="LG41" s="8"/>
      <c r="LH41" s="8"/>
      <c r="LI41" s="8"/>
      <c r="LJ41" s="8"/>
      <c r="LK41" s="8"/>
      <c r="LL41" s="8"/>
      <c r="LM41" s="85">
        <f>JH41+JS41+KD41+KO41+KZ41+LK41</f>
        <v>2</v>
      </c>
      <c r="LN41" s="86">
        <f>(JC41*JH41+JN41*JS41+JY41*KD41+KJ41*KO41+KU41*KZ41+LF41*LK41)/LM41</f>
        <v>2.6</v>
      </c>
      <c r="LO41" s="87" t="str">
        <f>TEXT(LN41,"0,00")</f>
        <v>003</v>
      </c>
      <c r="LP41" s="86">
        <f>(JF41*JH41+JQ41*JS41+KB41*KD41+KM41*KO41+KX41*KZ41+LI41*LK41)/LM41</f>
        <v>0</v>
      </c>
      <c r="LQ41" s="87" t="str">
        <f>TEXT(LP41,"0,00")</f>
        <v>000</v>
      </c>
      <c r="LR41" s="8"/>
      <c r="LS41" s="8"/>
      <c r="LT41" s="8"/>
      <c r="LU41" s="8"/>
      <c r="LV41" s="8"/>
      <c r="LW41" s="8"/>
      <c r="LX41" s="8"/>
      <c r="LY41" s="8"/>
      <c r="LZ41" s="8"/>
      <c r="MA41" s="8"/>
    </row>
    <row r="42" spans="1:339" s="233" customFormat="1" ht="18">
      <c r="A42" s="10">
        <v>31</v>
      </c>
      <c r="B42" s="76" t="s">
        <v>222</v>
      </c>
      <c r="C42" s="77" t="s">
        <v>297</v>
      </c>
      <c r="D42" s="78" t="s">
        <v>298</v>
      </c>
      <c r="E42" s="79" t="s">
        <v>285</v>
      </c>
      <c r="F42" s="257" t="s">
        <v>1045</v>
      </c>
      <c r="G42" s="50" t="s">
        <v>581</v>
      </c>
      <c r="H42" s="50" t="s">
        <v>17</v>
      </c>
      <c r="I42" s="82" t="s">
        <v>609</v>
      </c>
      <c r="J42" s="82" t="s">
        <v>791</v>
      </c>
      <c r="K42" s="113"/>
      <c r="L42" s="28" t="str">
        <f>TEXT(K42,"0.0")</f>
        <v>0.0</v>
      </c>
      <c r="M42" s="32" t="str">
        <f>IF(K42&gt;=8.5,"A",IF(K42&gt;=8,"B+",IF(K42&gt;=7,"B",IF(K42&gt;=6.5,"C+",IF(K42&gt;=5.5,"C",IF(K42&gt;=5,"D+",IF(K42&gt;=4,"D","F")))))))</f>
        <v>F</v>
      </c>
      <c r="N42" s="39">
        <f>IF(M42="A",4,IF(M42="B+",3.5,IF(M42="B",3,IF(M42="C+",2.5,IF(M42="C",2,IF(M42="D+",1.5,IF(M42="D",1,0)))))))</f>
        <v>0</v>
      </c>
      <c r="O42" s="37" t="str">
        <f>TEXT(N42,"0.0")</f>
        <v>0.0</v>
      </c>
      <c r="P42" s="11"/>
      <c r="Q42" s="16"/>
      <c r="R42" s="28" t="str">
        <f>TEXT(Q42,"0.0")</f>
        <v>0.0</v>
      </c>
      <c r="S42" s="32" t="str">
        <f>IF(Q42&gt;=8.5,"A",IF(Q42&gt;=8,"B+",IF(Q42&gt;=7,"B",IF(Q42&gt;=6.5,"C+",IF(Q42&gt;=5.5,"C",IF(Q42&gt;=5,"D+",IF(Q42&gt;=4,"D","F")))))))</f>
        <v>F</v>
      </c>
      <c r="T42" s="39">
        <f>IF(S42="A",4,IF(S42="B+",3.5,IF(S42="B",3,IF(S42="C+",2.5,IF(S42="C",2,IF(S42="D+",1.5,IF(S42="D",1,0)))))))</f>
        <v>0</v>
      </c>
      <c r="U42" s="37" t="str">
        <f>TEXT(T42,"0.0")</f>
        <v>0.0</v>
      </c>
      <c r="V42" s="11">
        <v>3</v>
      </c>
      <c r="W42" s="108">
        <v>7.8</v>
      </c>
      <c r="X42" s="109"/>
      <c r="Y42" s="25"/>
      <c r="Z42" s="27">
        <f>ROUND((W42*0.4+X42*0.6),1)</f>
        <v>3.1</v>
      </c>
      <c r="AA42" s="28">
        <f>ROUND(MAX((W42*0.4+X42*0.6),(W42*0.4+Y42*0.6)),1)</f>
        <v>3.1</v>
      </c>
      <c r="AB42" s="28" t="str">
        <f>TEXT(AA42,"0.0")</f>
        <v>3.1</v>
      </c>
      <c r="AC42" s="32" t="str">
        <f>IF(AA42&gt;=8.5,"A",IF(AA42&gt;=8,"B+",IF(AA42&gt;=7,"B",IF(AA42&gt;=6.5,"C+",IF(AA42&gt;=5.5,"C",IF(AA42&gt;=5,"D+",IF(AA42&gt;=4,"D","F")))))))</f>
        <v>F</v>
      </c>
      <c r="AD42" s="30">
        <f>IF(AC42="A",4,IF(AC42="B+",3.5,IF(AC42="B",3,IF(AC42="C+",2.5,IF(AC42="C",2,IF(AC42="D+",1.5,IF(AC42="D",1,0)))))))</f>
        <v>0</v>
      </c>
      <c r="AE42" s="37" t="str">
        <f>TEXT(AD42,"0.0")</f>
        <v>0.0</v>
      </c>
      <c r="AF42" s="64">
        <v>4</v>
      </c>
      <c r="AG42" s="68"/>
      <c r="AH42" s="108">
        <v>6.3</v>
      </c>
      <c r="AI42" s="109"/>
      <c r="AJ42" s="25"/>
      <c r="AK42" s="27">
        <f>ROUND((AH42*0.4+AI42*0.6),1)</f>
        <v>2.5</v>
      </c>
      <c r="AL42" s="28">
        <f>ROUND(MAX((AH42*0.4+AI42*0.6),(AH42*0.4+AJ42*0.6)),1)</f>
        <v>2.5</v>
      </c>
      <c r="AM42" s="28" t="str">
        <f>TEXT(AL42,"0.0")</f>
        <v>2.5</v>
      </c>
      <c r="AN42" s="32" t="str">
        <f>IF(AL42&gt;=8.5,"A",IF(AL42&gt;=8,"B+",IF(AL42&gt;=7,"B",IF(AL42&gt;=6.5,"C+",IF(AL42&gt;=5.5,"C",IF(AL42&gt;=5,"D+",IF(AL42&gt;=4,"D","F")))))))</f>
        <v>F</v>
      </c>
      <c r="AO42" s="30">
        <f>IF(AN42="A",4,IF(AN42="B+",3.5,IF(AN42="B",3,IF(AN42="C+",2.5,IF(AN42="C",2,IF(AN42="D+",1.5,IF(AN42="D",1,0)))))))</f>
        <v>0</v>
      </c>
      <c r="AP42" s="37" t="str">
        <f>TEXT(AO42,"0.0")</f>
        <v>0.0</v>
      </c>
      <c r="AQ42" s="71">
        <v>2</v>
      </c>
      <c r="AR42" s="73"/>
      <c r="AS42" s="108">
        <v>5.3</v>
      </c>
      <c r="AT42" s="109"/>
      <c r="AU42" s="111"/>
      <c r="AV42" s="27">
        <f>ROUND((AS42*0.4+AT42*0.6),1)</f>
        <v>2.1</v>
      </c>
      <c r="AW42" s="28">
        <f>ROUND(MAX((AS42*0.4+AT42*0.6),(AS42*0.4+AU42*0.6)),1)</f>
        <v>2.1</v>
      </c>
      <c r="AX42" s="28" t="str">
        <f>TEXT(AW42,"0.0")</f>
        <v>2.1</v>
      </c>
      <c r="AY42" s="32" t="str">
        <f>IF(AW42&gt;=8.5,"A",IF(AW42&gt;=8,"B+",IF(AW42&gt;=7,"B",IF(AW42&gt;=6.5,"C+",IF(AW42&gt;=5.5,"C",IF(AW42&gt;=5,"D+",IF(AW42&gt;=4,"D","F")))))))</f>
        <v>F</v>
      </c>
      <c r="AZ42" s="30">
        <f>IF(AY42="A",4,IF(AY42="B+",3.5,IF(AY42="B",3,IF(AY42="C+",2.5,IF(AY42="C",2,IF(AY42="D+",1.5,IF(AY42="D",1,0)))))))</f>
        <v>0</v>
      </c>
      <c r="BA42" s="37" t="str">
        <f>TEXT(AZ42,"0.0")</f>
        <v>0.0</v>
      </c>
      <c r="BB42" s="64">
        <v>3</v>
      </c>
      <c r="BC42" s="68"/>
      <c r="BD42" s="108">
        <v>5.2</v>
      </c>
      <c r="BE42" s="109"/>
      <c r="BF42" s="25"/>
      <c r="BG42" s="27">
        <f>ROUND((BD42*0.4+BE42*0.6),1)</f>
        <v>2.1</v>
      </c>
      <c r="BH42" s="28">
        <f>ROUND(MAX((BD42*0.4+BE42*0.6),(BD42*0.4+BF42*0.6)),1)</f>
        <v>2.1</v>
      </c>
      <c r="BI42" s="28" t="str">
        <f>TEXT(BH42,"0.0")</f>
        <v>2.1</v>
      </c>
      <c r="BJ42" s="32" t="str">
        <f>IF(BH42&gt;=8.5,"A",IF(BH42&gt;=8,"B+",IF(BH42&gt;=7,"B",IF(BH42&gt;=6.5,"C+",IF(BH42&gt;=5.5,"C",IF(BH42&gt;=5,"D+",IF(BH42&gt;=4,"D","F")))))))</f>
        <v>F</v>
      </c>
      <c r="BK42" s="30">
        <f>IF(BJ42="A",4,IF(BJ42="B+",3.5,IF(BJ42="B",3,IF(BJ42="C+",2.5,IF(BJ42="C",2,IF(BJ42="D+",1.5,IF(BJ42="D",1,0)))))))</f>
        <v>0</v>
      </c>
      <c r="BL42" s="37" t="str">
        <f>TEXT(BK42,"0.0")</f>
        <v>0.0</v>
      </c>
      <c r="BM42" s="64">
        <v>3</v>
      </c>
      <c r="BN42" s="68"/>
      <c r="BO42" s="96">
        <v>3</v>
      </c>
      <c r="BP42" s="106"/>
      <c r="BQ42" s="25"/>
      <c r="BR42" s="27">
        <f>ROUND((BO42*0.4+BP42*0.6),1)</f>
        <v>1.2</v>
      </c>
      <c r="BS42" s="28">
        <f>ROUND(MAX((BO42*0.4+BP42*0.6),(BO42*0.4+BQ42*0.6)),1)</f>
        <v>1.2</v>
      </c>
      <c r="BT42" s="28" t="str">
        <f>TEXT(BS42,"0.0")</f>
        <v>1.2</v>
      </c>
      <c r="BU42" s="32" t="str">
        <f>IF(BS42&gt;=8.5,"A",IF(BS42&gt;=8,"B+",IF(BS42&gt;=7,"B",IF(BS42&gt;=6.5,"C+",IF(BS42&gt;=5.5,"C",IF(BS42&gt;=5,"D+",IF(BS42&gt;=4,"D","F")))))))</f>
        <v>F</v>
      </c>
      <c r="BV42" s="66">
        <f>IF(BU42="A",4,IF(BU42="B+",3.5,IF(BU42="B",3,IF(BU42="C+",2.5,IF(BU42="C",2,IF(BU42="D+",1.5,IF(BU42="D",1,0)))))))</f>
        <v>0</v>
      </c>
      <c r="BW42" s="37" t="str">
        <f>TEXT(BV42,"0.0")</f>
        <v>0.0</v>
      </c>
      <c r="BX42" s="64">
        <v>2</v>
      </c>
      <c r="BY42" s="75"/>
      <c r="BZ42" s="96"/>
      <c r="CA42" s="106"/>
      <c r="CB42" s="25"/>
      <c r="CC42" s="27">
        <f>ROUND((BZ42*0.4+CA42*0.6),1)</f>
        <v>0</v>
      </c>
      <c r="CD42" s="28">
        <f>ROUND(MAX((BZ42*0.4+CA42*0.6),(BZ42*0.4+CB42*0.6)),1)</f>
        <v>0</v>
      </c>
      <c r="CE42" s="28" t="str">
        <f>TEXT(CD42,"0.0")</f>
        <v>0.0</v>
      </c>
      <c r="CF42" s="32" t="str">
        <f>IF(CD42&gt;=8.5,"A",IF(CD42&gt;=8,"B+",IF(CD42&gt;=7,"B",IF(CD42&gt;=6.5,"C+",IF(CD42&gt;=5.5,"C",IF(CD42&gt;=5,"D+",IF(CD42&gt;=4,"D","F")))))))</f>
        <v>F</v>
      </c>
      <c r="CG42" s="30">
        <f>IF(CF42="A",4,IF(CF42="B+",3.5,IF(CF42="B",3,IF(CF42="C+",2.5,IF(CF42="C",2,IF(CF42="D+",1.5,IF(CF42="D",1,0)))))))</f>
        <v>0</v>
      </c>
      <c r="CH42" s="37" t="str">
        <f>TEXT(CG42,"0.0")</f>
        <v>0.0</v>
      </c>
      <c r="CI42" s="64">
        <v>3</v>
      </c>
      <c r="CJ42" s="68"/>
      <c r="CK42" s="85">
        <f>AF42+AQ42+BB42+BM42+BX42+CI42</f>
        <v>17</v>
      </c>
      <c r="CL42" s="86">
        <f>(AA42*AF42+AL42*AQ42+AW42*BB42+BH42*BM42+BS42*BX42+CD42*CI42)/CK42</f>
        <v>1.9058823529411764</v>
      </c>
      <c r="CM42" s="87" t="str">
        <f>TEXT(CL42,"0.00")</f>
        <v>1.91</v>
      </c>
      <c r="CN42" s="86">
        <f>(AD42*AF42+AO42*AQ42+AZ42*BB42+BK42*BM42+BV42*BX42+CG42*CI42)/CK42</f>
        <v>0</v>
      </c>
      <c r="CO42" s="87" t="str">
        <f>TEXT(CN42,"0.00")</f>
        <v>0.00</v>
      </c>
      <c r="CP42" s="52" t="str">
        <f>IF(AND(CN42&lt;0.8),"Cảnh báo KQHT","Lên lớp")</f>
        <v>Cảnh báo KQHT</v>
      </c>
      <c r="CQ42" s="52">
        <f>CJ42+BY42+BN42+BC42+AR42+AG42</f>
        <v>0</v>
      </c>
      <c r="CR42" s="86" t="e">
        <f>(AA42*AG42+AL42*AR42+AW42*BC42+BH42*BN42+BS42*BY42+CD42*CJ42)/CQ42</f>
        <v>#DIV/0!</v>
      </c>
      <c r="CS42" s="127" t="e">
        <f>TEXT(CR42,"0.00")</f>
        <v>#DIV/0!</v>
      </c>
      <c r="CT42" s="86" t="e">
        <f>(AD42*AG42+AO42*AR42+AZ42*BC42+BK42*BN42+BV42*BY42+CG42*CJ42)/CQ42</f>
        <v>#DIV/0!</v>
      </c>
      <c r="CU42" s="127" t="e">
        <f>TEXT(CT42,"0.00")</f>
        <v>#DIV/0!</v>
      </c>
      <c r="CV42" s="52" t="e">
        <f>IF(AND(CT42&lt;1.2),"Cảnh báo KQHT","Lên lớp")</f>
        <v>#DIV/0!</v>
      </c>
      <c r="CW42" s="232">
        <v>0</v>
      </c>
      <c r="CX42" s="52"/>
      <c r="CY42" s="52"/>
      <c r="CZ42" s="27">
        <f>ROUND((CW42*0.4+CX42*0.6),1)</f>
        <v>0</v>
      </c>
      <c r="DA42" s="28">
        <f>ROUND(MAX((CW42*0.4+CX42*0.6),(CW42*0.4+CY42*0.6)),1)</f>
        <v>0</v>
      </c>
      <c r="DB42" s="29" t="str">
        <f>TEXT(DA42,"0.0")</f>
        <v>0.0</v>
      </c>
      <c r="DC42" s="32" t="str">
        <f>IF(DA42&gt;=8.5,"A",IF(DA42&gt;=8,"B+",IF(DA42&gt;=7,"B",IF(DA42&gt;=6.5,"C+",IF(DA42&gt;=5.5,"C",IF(DA42&gt;=5,"D+",IF(DA42&gt;=4,"D","F")))))))</f>
        <v>F</v>
      </c>
      <c r="DD42" s="30">
        <f>IF(DC42="A",4,IF(DC42="B+",3.5,IF(DC42="B",3,IF(DC42="C+",2.5,IF(DC42="C",2,IF(DC42="D+",1.5,IF(DC42="D",1,0)))))))</f>
        <v>0</v>
      </c>
      <c r="DE42" s="29" t="str">
        <f>TEXT(DD42,"0.0")</f>
        <v>0.0</v>
      </c>
      <c r="DF42" s="71"/>
      <c r="DG42" s="203"/>
      <c r="DH42" s="229"/>
      <c r="DI42" s="230"/>
      <c r="DJ42" s="230"/>
      <c r="DK42" s="27">
        <f>ROUND((DH42*0.4+DI42*0.6),1)</f>
        <v>0</v>
      </c>
      <c r="DL42" s="28">
        <f>ROUND(MAX((DH42*0.4+DI42*0.6),(DH42*0.4+DJ42*0.6)),1)</f>
        <v>0</v>
      </c>
      <c r="DM42" s="30" t="str">
        <f>TEXT(DL42,"0.0")</f>
        <v>0.0</v>
      </c>
      <c r="DN42" s="32" t="str">
        <f>IF(DL42&gt;=8.5,"A",IF(DL42&gt;=8,"B+",IF(DL42&gt;=7,"B",IF(DL42&gt;=6.5,"C+",IF(DL42&gt;=5.5,"C",IF(DL42&gt;=5,"D+",IF(DL42&gt;=4,"D","F")))))))</f>
        <v>F</v>
      </c>
      <c r="DO42" s="30">
        <f>IF(DN42="A",4,IF(DN42="B+",3.5,IF(DN42="B",3,IF(DN42="C+",2.5,IF(DN42="C",2,IF(DN42="D+",1.5,IF(DN42="D",1,0)))))))</f>
        <v>0</v>
      </c>
      <c r="DP42" s="30" t="str">
        <f>TEXT(DO42,"0.0")</f>
        <v>0.0</v>
      </c>
      <c r="DQ42" s="71"/>
      <c r="DR42" s="203"/>
      <c r="DS42" s="204">
        <f>(DA42+DL42)/2</f>
        <v>0</v>
      </c>
      <c r="DT42" s="30" t="str">
        <f>TEXT(DS42,"0.0")</f>
        <v>0.0</v>
      </c>
      <c r="DU42" s="32" t="str">
        <f>IF(DS42&gt;=8.5,"A",IF(DS42&gt;=8,"B+",IF(DS42&gt;=7,"B",IF(DS42&gt;=6.5,"C+",IF(DS42&gt;=5.5,"C",IF(DS42&gt;=5,"D+",IF(DS42&gt;=4,"D","F")))))))</f>
        <v>F</v>
      </c>
      <c r="DV42" s="30">
        <f>IF(DU42="A",4,IF(DU42="B+",3.5,IF(DU42="B",3,IF(DU42="C+",2.5,IF(DU42="C",2,IF(DU42="D+",1.5,IF(DU42="D",1,0)))))))</f>
        <v>0</v>
      </c>
      <c r="DW42" s="30" t="str">
        <f>TEXT(DV42,"0.0")</f>
        <v>0.0</v>
      </c>
      <c r="DX42" s="71">
        <v>3</v>
      </c>
      <c r="DY42" s="203"/>
      <c r="DZ42" s="232">
        <v>0</v>
      </c>
      <c r="EA42" s="52"/>
      <c r="EB42" s="52"/>
      <c r="EC42" s="27">
        <f>ROUND((DZ42*0.4+EA42*0.6),1)</f>
        <v>0</v>
      </c>
      <c r="ED42" s="28">
        <f>ROUND(MAX((DZ42*0.4+EA42*0.6),(DZ42*0.4+EB42*0.6)),1)</f>
        <v>0</v>
      </c>
      <c r="EE42" s="29" t="str">
        <f>TEXT(ED42,"0.0")</f>
        <v>0.0</v>
      </c>
      <c r="EF42" s="32" t="str">
        <f>IF(ED42&gt;=8.5,"A",IF(ED42&gt;=8,"B+",IF(ED42&gt;=7,"B",IF(ED42&gt;=6.5,"C+",IF(ED42&gt;=5.5,"C",IF(ED42&gt;=5,"D+",IF(ED42&gt;=4,"D","F")))))))</f>
        <v>F</v>
      </c>
      <c r="EG42" s="30">
        <f>IF(EF42="A",4,IF(EF42="B+",3.5,IF(EF42="B",3,IF(EF42="C+",2.5,IF(EF42="C",2,IF(EF42="D+",1.5,IF(EF42="D",1,0)))))))</f>
        <v>0</v>
      </c>
      <c r="EH42" s="29" t="str">
        <f>TEXT(EG42,"0.0")</f>
        <v>0.0</v>
      </c>
      <c r="EI42" s="71">
        <v>3</v>
      </c>
      <c r="EJ42" s="203"/>
      <c r="EK42" s="232">
        <v>0</v>
      </c>
      <c r="EL42" s="52"/>
      <c r="EM42" s="52"/>
      <c r="EN42" s="27">
        <f>ROUND((EK42*0.4+EL42*0.6),1)</f>
        <v>0</v>
      </c>
      <c r="EO42" s="28">
        <f>ROUND(MAX((EK42*0.4+EL42*0.6),(EK42*0.4+EM42*0.6)),1)</f>
        <v>0</v>
      </c>
      <c r="EP42" s="29" t="str">
        <f>TEXT(EO42,"0.0")</f>
        <v>0.0</v>
      </c>
      <c r="EQ42" s="32" t="str">
        <f>IF(EO42&gt;=8.5,"A",IF(EO42&gt;=8,"B+",IF(EO42&gt;=7,"B",IF(EO42&gt;=6.5,"C+",IF(EO42&gt;=5.5,"C",IF(EO42&gt;=5,"D+",IF(EO42&gt;=4,"D","F")))))))</f>
        <v>F</v>
      </c>
      <c r="ER42" s="30">
        <f>IF(EQ42="A",4,IF(EQ42="B+",3.5,IF(EQ42="B",3,IF(EQ42="C+",2.5,IF(EQ42="C",2,IF(EQ42="D+",1.5,IF(EQ42="D",1,0)))))))</f>
        <v>0</v>
      </c>
      <c r="ES42" s="29" t="str">
        <f>TEXT(ER42,"0.0")</f>
        <v>0.0</v>
      </c>
      <c r="ET42" s="71">
        <v>3</v>
      </c>
      <c r="EU42" s="203"/>
      <c r="EV42" s="232">
        <v>0</v>
      </c>
      <c r="EW42" s="52"/>
      <c r="EX42" s="52"/>
      <c r="EY42" s="27">
        <f>ROUND((EV42*0.4+EW42*0.6),1)</f>
        <v>0</v>
      </c>
      <c r="EZ42" s="28">
        <f>ROUND(MAX((EV42*0.4+EW42*0.6),(EV42*0.4+EX42*0.6)),1)</f>
        <v>0</v>
      </c>
      <c r="FA42" s="29" t="str">
        <f>TEXT(EZ42,"0.0")</f>
        <v>0.0</v>
      </c>
      <c r="FB42" s="32" t="str">
        <f>IF(EZ42&gt;=8.5,"A",IF(EZ42&gt;=8,"B+",IF(EZ42&gt;=7,"B",IF(EZ42&gt;=6.5,"C+",IF(EZ42&gt;=5.5,"C",IF(EZ42&gt;=5,"D+",IF(EZ42&gt;=4,"D","F")))))))</f>
        <v>F</v>
      </c>
      <c r="FC42" s="30">
        <f>IF(FB42="A",4,IF(FB42="B+",3.5,IF(FB42="B",3,IF(FB42="C+",2.5,IF(FB42="C",2,IF(FB42="D+",1.5,IF(FB42="D",1,0)))))))</f>
        <v>0</v>
      </c>
      <c r="FD42" s="29" t="str">
        <f>TEXT(FC42,"0.0")</f>
        <v>0.0</v>
      </c>
      <c r="FE42" s="71">
        <v>2</v>
      </c>
      <c r="FF42" s="203"/>
      <c r="FG42" s="232"/>
      <c r="FH42" s="52"/>
      <c r="FI42" s="52"/>
      <c r="FJ42" s="27">
        <f>ROUND((FG42*0.4+FH42*0.6),1)</f>
        <v>0</v>
      </c>
      <c r="FK42" s="28">
        <f>ROUND(MAX((FG42*0.4+FH42*0.6),(FG42*0.4+FI42*0.6)),1)</f>
        <v>0</v>
      </c>
      <c r="FL42" s="29" t="str">
        <f>TEXT(FK42,"0.0")</f>
        <v>0.0</v>
      </c>
      <c r="FM42" s="32" t="str">
        <f>IF(FK42&gt;=8.5,"A",IF(FK42&gt;=8,"B+",IF(FK42&gt;=7,"B",IF(FK42&gt;=6.5,"C+",IF(FK42&gt;=5.5,"C",IF(FK42&gt;=5,"D+",IF(FK42&gt;=4,"D","F")))))))</f>
        <v>F</v>
      </c>
      <c r="FN42" s="30">
        <f>IF(FM42="A",4,IF(FM42="B+",3.5,IF(FM42="B",3,IF(FM42="C+",2.5,IF(FM42="C",2,IF(FM42="D+",1.5,IF(FM42="D",1,0)))))))</f>
        <v>0</v>
      </c>
      <c r="FO42" s="29" t="str">
        <f>TEXT(FN42,"0.0")</f>
        <v>0.0</v>
      </c>
      <c r="FP42" s="71">
        <v>3</v>
      </c>
      <c r="FQ42" s="203"/>
      <c r="FR42" s="232"/>
      <c r="FS42" s="52"/>
      <c r="FT42" s="52"/>
      <c r="FU42" s="27">
        <f>ROUND((FR42*0.4+FS42*0.6),1)</f>
        <v>0</v>
      </c>
      <c r="FV42" s="28">
        <f>ROUND(MAX((FR42*0.4+FS42*0.6),(FR42*0.4+FT42*0.6)),1)</f>
        <v>0</v>
      </c>
      <c r="FW42" s="29" t="str">
        <f>TEXT(FV42,"0.0")</f>
        <v>0.0</v>
      </c>
      <c r="FX42" s="32" t="str">
        <f>IF(FV42&gt;=8.5,"A",IF(FV42&gt;=8,"B+",IF(FV42&gt;=7,"B",IF(FV42&gt;=6.5,"C+",IF(FV42&gt;=5.5,"C",IF(FV42&gt;=5,"D+",IF(FV42&gt;=4,"D","F")))))))</f>
        <v>F</v>
      </c>
      <c r="FY42" s="30">
        <f>IF(FX42="A",4,IF(FX42="B+",3.5,IF(FX42="B",3,IF(FX42="C+",2.5,IF(FX42="C",2,IF(FX42="D+",1.5,IF(FX42="D",1,0)))))))</f>
        <v>0</v>
      </c>
      <c r="FZ42" s="29" t="str">
        <f>TEXT(FY42,"0.0")</f>
        <v>0.0</v>
      </c>
      <c r="GA42" s="71">
        <v>3</v>
      </c>
      <c r="GB42" s="203"/>
      <c r="GC42" s="232"/>
      <c r="GD42" s="52"/>
      <c r="GE42" s="52"/>
      <c r="GF42" s="27">
        <f>ROUND((GC42*0.4+GD42*0.6),1)</f>
        <v>0</v>
      </c>
      <c r="GG42" s="28">
        <f>ROUND(MAX((GC42*0.4+GD42*0.6),(GC42*0.4+GE42*0.6)),1)</f>
        <v>0</v>
      </c>
      <c r="GH42" s="29" t="str">
        <f>TEXT(GG42,"0.0")</f>
        <v>0.0</v>
      </c>
      <c r="GI42" s="32" t="str">
        <f>IF(GG42&gt;=8.5,"A",IF(GG42&gt;=8,"B+",IF(GG42&gt;=7,"B",IF(GG42&gt;=6.5,"C+",IF(GG42&gt;=5.5,"C",IF(GG42&gt;=5,"D+",IF(GG42&gt;=4,"D","F")))))))</f>
        <v>F</v>
      </c>
      <c r="GJ42" s="30">
        <f>IF(GI42="A",4,IF(GI42="B+",3.5,IF(GI42="B",3,IF(GI42="C+",2.5,IF(GI42="C",2,IF(GI42="D+",1.5,IF(GI42="D",1,0)))))))</f>
        <v>0</v>
      </c>
      <c r="GK42" s="29" t="str">
        <f>TEXT(GJ42,"0.0")</f>
        <v>0.0</v>
      </c>
      <c r="GL42" s="71">
        <v>2</v>
      </c>
      <c r="GM42" s="203"/>
      <c r="GN42" s="232"/>
      <c r="GO42" s="52"/>
      <c r="GP42" s="52"/>
      <c r="GQ42" s="27">
        <f>ROUND((GN42*0.4+GO42*0.6),1)</f>
        <v>0</v>
      </c>
      <c r="GR42" s="28">
        <f>ROUND(MAX((GN42*0.4+GO42*0.6),(GN42*0.4+GP42*0.6)),1)</f>
        <v>0</v>
      </c>
      <c r="GS42" s="29" t="str">
        <f>TEXT(GR42,"0.0")</f>
        <v>0.0</v>
      </c>
      <c r="GT42" s="32" t="str">
        <f>IF(GR42&gt;=8.5,"A",IF(GR42&gt;=8,"B+",IF(GR42&gt;=7,"B",IF(GR42&gt;=6.5,"C+",IF(GR42&gt;=5.5,"C",IF(GR42&gt;=5,"D+",IF(GR42&gt;=4,"D","F")))))))</f>
        <v>F</v>
      </c>
      <c r="GU42" s="30">
        <f>IF(GT42="A",4,IF(GT42="B+",3.5,IF(GT42="B",3,IF(GT42="C+",2.5,IF(GT42="C",2,IF(GT42="D+",1.5,IF(GT42="D",1,0)))))))</f>
        <v>0</v>
      </c>
      <c r="GV42" s="29" t="str">
        <f>TEXT(GU42,"0.0")</f>
        <v>0.0</v>
      </c>
      <c r="GW42" s="71">
        <v>2</v>
      </c>
      <c r="GX42" s="203"/>
      <c r="GY42" s="85">
        <f t="shared" ref="GY42" si="282">ET42+FE42+FP42+GA42+GL42+GW42</f>
        <v>15</v>
      </c>
      <c r="GZ42" s="86">
        <f t="shared" ref="GZ42" si="283">(EO42*ET42+EZ42*FE42+FK42*FP42+FV42*GA42+GG42*GL42+GR42*GW42)/GY42</f>
        <v>0</v>
      </c>
      <c r="HA42" s="124" t="str">
        <f>TEXT(GZ42,"0.00")</f>
        <v>0.00</v>
      </c>
      <c r="HB42" s="86">
        <f t="shared" ref="HB42" si="284">(ER42*ET42+FC42*FE42+FN42*FP42+FY42*GA42+GJ42*GL42+GU42*GW42)/GY42</f>
        <v>0</v>
      </c>
      <c r="HC42" s="124" t="str">
        <f>TEXT(HB42,"0.00")</f>
        <v>0.00</v>
      </c>
      <c r="HD42" s="52" t="str">
        <f t="shared" ref="HD42" si="285">IF(AND(HB42&lt;0.8),"Cảnh báo KQHT","Lên lớp")</f>
        <v>Cảnh báo KQHT</v>
      </c>
      <c r="HE42" s="52">
        <f>DY42+EJ42+GX42+GM42+GB42+FQ42+EU42+FF42</f>
        <v>0</v>
      </c>
      <c r="HF42" s="86" t="e">
        <f t="shared" ref="HF42" si="286">(EO42*EU42+EZ42*FF42+FK42*FQ42+FV42*GB42+GG42*GM42+GR42*GX42)/HE42</f>
        <v>#DIV/0!</v>
      </c>
      <c r="HG42" s="127" t="e">
        <f>TEXT(HF42,"0.00")</f>
        <v>#DIV/0!</v>
      </c>
      <c r="HH42" s="86" t="e">
        <f t="shared" ref="HH42" si="287">(ER42*EU42+FC42*FF42+FN42*FQ42+FY42*GB42+GJ42*GM42+GU42*GX42)/HE42</f>
        <v>#DIV/0!</v>
      </c>
      <c r="HI42" s="127" t="e">
        <f>TEXT(HH42,"0.00")</f>
        <v>#DIV/0!</v>
      </c>
      <c r="HJ42" s="227">
        <f>GY42+CK42</f>
        <v>32</v>
      </c>
      <c r="HK42" s="58">
        <f>HE42+CQ42</f>
        <v>0</v>
      </c>
      <c r="HL42" s="228" t="e">
        <f>(HF42*HE42+CR42*CQ42)/HK42</f>
        <v>#DIV/0!</v>
      </c>
      <c r="HM42" s="127" t="e">
        <f>TEXT(HL42,"0.00")</f>
        <v>#DIV/0!</v>
      </c>
      <c r="HN42" s="228" t="e">
        <f>(HH42*HE42+CT42*CQ42)/HK42</f>
        <v>#DIV/0!</v>
      </c>
      <c r="HO42" s="127" t="e">
        <f>TEXT(HN42,"0.00")</f>
        <v>#DIV/0!</v>
      </c>
      <c r="HP42" s="52" t="e">
        <f>IF(AND(HN42&lt;1.2),"Cảnh báo KQHT","Lên lớp")</f>
        <v>#DIV/0!</v>
      </c>
      <c r="HQ42" s="58" t="s">
        <v>988</v>
      </c>
      <c r="HR42" s="21"/>
      <c r="HS42" s="24"/>
      <c r="HT42" s="25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8"/>
      <c r="LL42" s="8"/>
      <c r="LM42" s="85">
        <f t="shared" ref="LM42" si="288">JH42+JS42+KD42+KO42+KZ42+LK42</f>
        <v>0</v>
      </c>
      <c r="LN42" s="86" t="e">
        <f t="shared" ref="LN42" si="289">(JC42*JH42+JN42*JS42+JY42*KD42+KJ42*KO42+KU42*KZ42+LF42*LK42)/LM42</f>
        <v>#DIV/0!</v>
      </c>
      <c r="LO42" s="124" t="e">
        <f>TEXT(LN42,"0.00")</f>
        <v>#DIV/0!</v>
      </c>
      <c r="LP42" s="86" t="e">
        <f t="shared" ref="LP42" si="290">(JF42*JH42+JQ42*JS42+KB42*KD42+KM42*KO42+KX42*KZ42+LI42*LK42)/LM42</f>
        <v>#DIV/0!</v>
      </c>
      <c r="LQ42" s="124" t="e">
        <f>TEXT(LP42,"0.00")</f>
        <v>#DIV/0!</v>
      </c>
      <c r="LR42" s="8"/>
      <c r="LS42" s="8"/>
      <c r="LT42" s="8"/>
      <c r="LU42" s="8"/>
      <c r="LV42" s="8"/>
      <c r="LW42" s="8"/>
      <c r="LX42" s="8"/>
      <c r="LY42" s="8"/>
      <c r="LZ42" s="8"/>
      <c r="MA42" s="8"/>
    </row>
    <row r="43" spans="1:339" s="233" customFormat="1" ht="18">
      <c r="A43" s="10">
        <v>24</v>
      </c>
      <c r="B43" s="76" t="s">
        <v>222</v>
      </c>
      <c r="C43" s="77" t="s">
        <v>276</v>
      </c>
      <c r="D43" s="78" t="s">
        <v>165</v>
      </c>
      <c r="E43" s="79" t="s">
        <v>277</v>
      </c>
      <c r="F43" s="50" t="s">
        <v>1124</v>
      </c>
      <c r="G43" s="50" t="s">
        <v>574</v>
      </c>
      <c r="H43" s="50" t="s">
        <v>17</v>
      </c>
      <c r="I43" s="82" t="s">
        <v>529</v>
      </c>
      <c r="J43" s="82" t="s">
        <v>777</v>
      </c>
      <c r="K43" s="12">
        <v>5.5</v>
      </c>
      <c r="L43" s="28" t="str">
        <f>TEXT(K43,"0.0")</f>
        <v>5.5</v>
      </c>
      <c r="M43" s="32" t="str">
        <f>IF(K43&gt;=8.5,"A",IF(K43&gt;=8,"B+",IF(K43&gt;=7,"B",IF(K43&gt;=6.5,"C+",IF(K43&gt;=5.5,"C",IF(K43&gt;=5,"D+",IF(K43&gt;=4,"D","F")))))))</f>
        <v>C</v>
      </c>
      <c r="N43" s="39">
        <f>IF(M43="A",4,IF(M43="B+",3.5,IF(M43="B",3,IF(M43="C+",2.5,IF(M43="C",2,IF(M43="D+",1.5,IF(M43="D",1,0)))))))</f>
        <v>2</v>
      </c>
      <c r="O43" s="37" t="str">
        <f>TEXT(N43,"0.0")</f>
        <v>2.0</v>
      </c>
      <c r="P43" s="11">
        <v>2</v>
      </c>
      <c r="Q43" s="16">
        <v>6</v>
      </c>
      <c r="R43" s="28" t="str">
        <f>TEXT(Q43,"0.0")</f>
        <v>6.0</v>
      </c>
      <c r="S43" s="32" t="str">
        <f>IF(Q43&gt;=8.5,"A",IF(Q43&gt;=8,"B+",IF(Q43&gt;=7,"B",IF(Q43&gt;=6.5,"C+",IF(Q43&gt;=5.5,"C",IF(Q43&gt;=5,"D+",IF(Q43&gt;=4,"D","F")))))))</f>
        <v>C</v>
      </c>
      <c r="T43" s="39">
        <f>IF(S43="A",4,IF(S43="B+",3.5,IF(S43="B",3,IF(S43="C+",2.5,IF(S43="C",2,IF(S43="D+",1.5,IF(S43="D",1,0)))))))</f>
        <v>2</v>
      </c>
      <c r="U43" s="37" t="str">
        <f>TEXT(T43,"0.0")</f>
        <v>2.0</v>
      </c>
      <c r="V43" s="11">
        <v>3</v>
      </c>
      <c r="W43" s="21">
        <v>7</v>
      </c>
      <c r="X43" s="24">
        <v>6</v>
      </c>
      <c r="Y43" s="25"/>
      <c r="Z43" s="27">
        <f>ROUND((W43*0.4+X43*0.6),1)</f>
        <v>6.4</v>
      </c>
      <c r="AA43" s="28">
        <f>ROUND(MAX((W43*0.4+X43*0.6),(W43*0.4+Y43*0.6)),1)</f>
        <v>6.4</v>
      </c>
      <c r="AB43" s="28" t="str">
        <f>TEXT(AA43,"0.0")</f>
        <v>6.4</v>
      </c>
      <c r="AC43" s="32" t="str">
        <f>IF(AA43&gt;=8.5,"A",IF(AA43&gt;=8,"B+",IF(AA43&gt;=7,"B",IF(AA43&gt;=6.5,"C+",IF(AA43&gt;=5.5,"C",IF(AA43&gt;=5,"D+",IF(AA43&gt;=4,"D","F")))))))</f>
        <v>C</v>
      </c>
      <c r="AD43" s="30">
        <f>IF(AC43="A",4,IF(AC43="B+",3.5,IF(AC43="B",3,IF(AC43="C+",2.5,IF(AC43="C",2,IF(AC43="D+",1.5,IF(AC43="D",1,0)))))))</f>
        <v>2</v>
      </c>
      <c r="AE43" s="37" t="str">
        <f>TEXT(AD43,"0.0")</f>
        <v>2.0</v>
      </c>
      <c r="AF43" s="64">
        <v>4</v>
      </c>
      <c r="AG43" s="68">
        <v>4</v>
      </c>
      <c r="AH43" s="21">
        <v>7.7</v>
      </c>
      <c r="AI43" s="24">
        <v>7</v>
      </c>
      <c r="AJ43" s="25"/>
      <c r="AK43" s="27">
        <f>ROUND((AH43*0.4+AI43*0.6),1)</f>
        <v>7.3</v>
      </c>
      <c r="AL43" s="28">
        <f>ROUND(MAX((AH43*0.4+AI43*0.6),(AH43*0.4+AJ43*0.6)),1)</f>
        <v>7.3</v>
      </c>
      <c r="AM43" s="28" t="str">
        <f>TEXT(AL43,"0.0")</f>
        <v>7.3</v>
      </c>
      <c r="AN43" s="32" t="str">
        <f>IF(AL43&gt;=8.5,"A",IF(AL43&gt;=8,"B+",IF(AL43&gt;=7,"B",IF(AL43&gt;=6.5,"C+",IF(AL43&gt;=5.5,"C",IF(AL43&gt;=5,"D+",IF(AL43&gt;=4,"D","F")))))))</f>
        <v>B</v>
      </c>
      <c r="AO43" s="30">
        <f>IF(AN43="A",4,IF(AN43="B+",3.5,IF(AN43="B",3,IF(AN43="C+",2.5,IF(AN43="C",2,IF(AN43="D+",1.5,IF(AN43="D",1,0)))))))</f>
        <v>3</v>
      </c>
      <c r="AP43" s="37" t="str">
        <f>TEXT(AO43,"0.0")</f>
        <v>3.0</v>
      </c>
      <c r="AQ43" s="71">
        <v>2</v>
      </c>
      <c r="AR43" s="73">
        <v>2</v>
      </c>
      <c r="AS43" s="21">
        <v>5.2</v>
      </c>
      <c r="AT43" s="24">
        <v>2</v>
      </c>
      <c r="AU43" s="25">
        <v>4</v>
      </c>
      <c r="AV43" s="27">
        <f>ROUND((AS43*0.4+AT43*0.6),1)</f>
        <v>3.3</v>
      </c>
      <c r="AW43" s="28">
        <f>ROUND(MAX((AS43*0.4+AT43*0.6),(AS43*0.4+AU43*0.6)),1)</f>
        <v>4.5</v>
      </c>
      <c r="AX43" s="28" t="str">
        <f>TEXT(AW43,"0.0")</f>
        <v>4.5</v>
      </c>
      <c r="AY43" s="32" t="str">
        <f>IF(AW43&gt;=8.5,"A",IF(AW43&gt;=8,"B+",IF(AW43&gt;=7,"B",IF(AW43&gt;=6.5,"C+",IF(AW43&gt;=5.5,"C",IF(AW43&gt;=5,"D+",IF(AW43&gt;=4,"D","F")))))))</f>
        <v>D</v>
      </c>
      <c r="AZ43" s="30">
        <f>IF(AY43="A",4,IF(AY43="B+",3.5,IF(AY43="B",3,IF(AY43="C+",2.5,IF(AY43="C",2,IF(AY43="D+",1.5,IF(AY43="D",1,0)))))))</f>
        <v>1</v>
      </c>
      <c r="BA43" s="37" t="str">
        <f>TEXT(AZ43,"0.0")</f>
        <v>1.0</v>
      </c>
      <c r="BB43" s="64">
        <v>3</v>
      </c>
      <c r="BC43" s="68">
        <v>3</v>
      </c>
      <c r="BD43" s="21">
        <v>5.3</v>
      </c>
      <c r="BE43" s="24">
        <v>7</v>
      </c>
      <c r="BF43" s="25"/>
      <c r="BG43" s="27">
        <f>ROUND((BD43*0.4+BE43*0.6),1)</f>
        <v>6.3</v>
      </c>
      <c r="BH43" s="28">
        <f>ROUND(MAX((BD43*0.4+BE43*0.6),(BD43*0.4+BF43*0.6)),1)</f>
        <v>6.3</v>
      </c>
      <c r="BI43" s="28" t="str">
        <f>TEXT(BH43,"0.0")</f>
        <v>6.3</v>
      </c>
      <c r="BJ43" s="32" t="str">
        <f>IF(BH43&gt;=8.5,"A",IF(BH43&gt;=8,"B+",IF(BH43&gt;=7,"B",IF(BH43&gt;=6.5,"C+",IF(BH43&gt;=5.5,"C",IF(BH43&gt;=5,"D+",IF(BH43&gt;=4,"D","F")))))))</f>
        <v>C</v>
      </c>
      <c r="BK43" s="30">
        <f>IF(BJ43="A",4,IF(BJ43="B+",3.5,IF(BJ43="B",3,IF(BJ43="C+",2.5,IF(BJ43="C",2,IF(BJ43="D+",1.5,IF(BJ43="D",1,0)))))))</f>
        <v>2</v>
      </c>
      <c r="BL43" s="37" t="str">
        <f>TEXT(BK43,"0.0")</f>
        <v>2.0</v>
      </c>
      <c r="BM43" s="64">
        <v>3</v>
      </c>
      <c r="BN43" s="68">
        <v>3</v>
      </c>
      <c r="BO43" s="21">
        <v>5.2</v>
      </c>
      <c r="BP43" s="24">
        <v>6</v>
      </c>
      <c r="BQ43" s="25"/>
      <c r="BR43" s="27">
        <f>ROUND((BO43*0.4+BP43*0.6),1)</f>
        <v>5.7</v>
      </c>
      <c r="BS43" s="28">
        <f>ROUND(MAX((BO43*0.4+BP43*0.6),(BO43*0.4+BQ43*0.6)),1)</f>
        <v>5.7</v>
      </c>
      <c r="BT43" s="28" t="str">
        <f>TEXT(BS43,"0.0")</f>
        <v>5.7</v>
      </c>
      <c r="BU43" s="32" t="str">
        <f>IF(BS43&gt;=8.5,"A",IF(BS43&gt;=8,"B+",IF(BS43&gt;=7,"B",IF(BS43&gt;=6.5,"C+",IF(BS43&gt;=5.5,"C",IF(BS43&gt;=5,"D+",IF(BS43&gt;=4,"D","F")))))))</f>
        <v>C</v>
      </c>
      <c r="BV43" s="66">
        <f>IF(BU43="A",4,IF(BU43="B+",3.5,IF(BU43="B",3,IF(BU43="C+",2.5,IF(BU43="C",2,IF(BU43="D+",1.5,IF(BU43="D",1,0)))))))</f>
        <v>2</v>
      </c>
      <c r="BW43" s="37" t="str">
        <f>TEXT(BV43,"0.0")</f>
        <v>2.0</v>
      </c>
      <c r="BX43" s="64">
        <v>2</v>
      </c>
      <c r="BY43" s="75">
        <v>2</v>
      </c>
      <c r="BZ43" s="21">
        <v>5.8</v>
      </c>
      <c r="CA43" s="24">
        <v>3</v>
      </c>
      <c r="CB43" s="25"/>
      <c r="CC43" s="27">
        <f>ROUND((BZ43*0.4+CA43*0.6),1)</f>
        <v>4.0999999999999996</v>
      </c>
      <c r="CD43" s="28">
        <f>ROUND(MAX((BZ43*0.4+CA43*0.6),(BZ43*0.4+CB43*0.6)),1)</f>
        <v>4.0999999999999996</v>
      </c>
      <c r="CE43" s="28" t="str">
        <f>TEXT(CD43,"0.0")</f>
        <v>4.1</v>
      </c>
      <c r="CF43" s="32" t="str">
        <f>IF(CD43&gt;=8.5,"A",IF(CD43&gt;=8,"B+",IF(CD43&gt;=7,"B",IF(CD43&gt;=6.5,"C+",IF(CD43&gt;=5.5,"C",IF(CD43&gt;=5,"D+",IF(CD43&gt;=4,"D","F")))))))</f>
        <v>D</v>
      </c>
      <c r="CG43" s="30">
        <f>IF(CF43="A",4,IF(CF43="B+",3.5,IF(CF43="B",3,IF(CF43="C+",2.5,IF(CF43="C",2,IF(CF43="D+",1.5,IF(CF43="D",1,0)))))))</f>
        <v>1</v>
      </c>
      <c r="CH43" s="37" t="str">
        <f>TEXT(CG43,"0.0")</f>
        <v>1.0</v>
      </c>
      <c r="CI43" s="64">
        <v>3</v>
      </c>
      <c r="CJ43" s="68">
        <v>3</v>
      </c>
      <c r="CK43" s="85">
        <f>AF43+AQ43+BB43+BM43+BX43+CI43</f>
        <v>17</v>
      </c>
      <c r="CL43" s="86">
        <f>(AA43*AF43+AL43*AQ43+AW43*BB43+BH43*BM43+BS43*BX43+CD43*CI43)/CK43</f>
        <v>5.6647058823529406</v>
      </c>
      <c r="CM43" s="87" t="str">
        <f>TEXT(CL43,"0.00")</f>
        <v>5.66</v>
      </c>
      <c r="CN43" s="86">
        <f>(AD43*AF43+AO43*AQ43+AZ43*BB43+BK43*BM43+BV43*BX43+CG43*CI43)/CK43</f>
        <v>1.7647058823529411</v>
      </c>
      <c r="CO43" s="87" t="str">
        <f>TEXT(CN43,"0.00")</f>
        <v>1.76</v>
      </c>
      <c r="CP43" s="52" t="str">
        <f>IF(AND(CN43&lt;0.8),"Cảnh báo KQHT","Lên lớp")</f>
        <v>Lên lớp</v>
      </c>
      <c r="CQ43" s="52">
        <f>CJ43+BY43+BN43+BC43+AR43+AG43</f>
        <v>17</v>
      </c>
      <c r="CR43" s="86">
        <f>(AA43*AG43+AL43*AR43+AW43*BC43+BH43*BN43+BS43*BY43+CD43*CJ43)/CQ43</f>
        <v>5.6647058823529406</v>
      </c>
      <c r="CS43" s="127" t="str">
        <f>TEXT(CR43,"0.00")</f>
        <v>5.66</v>
      </c>
      <c r="CT43" s="86">
        <f>(AD43*AG43+AO43*AR43+AZ43*BC43+BK43*BN43+BV43*BY43+CG43*CJ43)/CQ43</f>
        <v>1.7647058823529411</v>
      </c>
      <c r="CU43" s="127" t="str">
        <f>TEXT(CT43,"0.00")</f>
        <v>1.76</v>
      </c>
      <c r="CV43" s="52" t="str">
        <f>IF(AND(CT43&lt;1.2),"Cảnh báo KQHT","Lên lớp")</f>
        <v>Lên lớp</v>
      </c>
      <c r="CW43" s="232">
        <v>6.2</v>
      </c>
      <c r="CX43" s="52">
        <v>4</v>
      </c>
      <c r="CY43" s="52"/>
      <c r="CZ43" s="27">
        <f>ROUND((CW43*0.4+CX43*0.6),1)</f>
        <v>4.9000000000000004</v>
      </c>
      <c r="DA43" s="28">
        <f>ROUND(MAX((CW43*0.4+CX43*0.6),(CW43*0.4+CY43*0.6)),1)</f>
        <v>4.9000000000000004</v>
      </c>
      <c r="DB43" s="29" t="str">
        <f>TEXT(DA43,"0.0")</f>
        <v>4.9</v>
      </c>
      <c r="DC43" s="32" t="str">
        <f>IF(DA43&gt;=8.5,"A",IF(DA43&gt;=8,"B+",IF(DA43&gt;=7,"B",IF(DA43&gt;=6.5,"C+",IF(DA43&gt;=5.5,"C",IF(DA43&gt;=5,"D+",IF(DA43&gt;=4,"D","F")))))))</f>
        <v>D</v>
      </c>
      <c r="DD43" s="30">
        <f>IF(DC43="A",4,IF(DC43="B+",3.5,IF(DC43="B",3,IF(DC43="C+",2.5,IF(DC43="C",2,IF(DC43="D+",1.5,IF(DC43="D",1,0)))))))</f>
        <v>1</v>
      </c>
      <c r="DE43" s="29" t="str">
        <f>TEXT(DD43,"0.0")</f>
        <v>1.0</v>
      </c>
      <c r="DF43" s="71"/>
      <c r="DG43" s="203"/>
      <c r="DH43" s="229">
        <v>6.6</v>
      </c>
      <c r="DI43" s="230">
        <v>6</v>
      </c>
      <c r="DJ43" s="230"/>
      <c r="DK43" s="27">
        <f>ROUND((DH43*0.4+DI43*0.6),1)</f>
        <v>6.2</v>
      </c>
      <c r="DL43" s="28">
        <f>ROUND(MAX((DH43*0.4+DI43*0.6),(DH43*0.4+DJ43*0.6)),1)</f>
        <v>6.2</v>
      </c>
      <c r="DM43" s="30" t="str">
        <f>TEXT(DL43,"0.0")</f>
        <v>6.2</v>
      </c>
      <c r="DN43" s="32" t="str">
        <f>IF(DL43&gt;=8.5,"A",IF(DL43&gt;=8,"B+",IF(DL43&gt;=7,"B",IF(DL43&gt;=6.5,"C+",IF(DL43&gt;=5.5,"C",IF(DL43&gt;=5,"D+",IF(DL43&gt;=4,"D","F")))))))</f>
        <v>C</v>
      </c>
      <c r="DO43" s="30">
        <f>IF(DN43="A",4,IF(DN43="B+",3.5,IF(DN43="B",3,IF(DN43="C+",2.5,IF(DN43="C",2,IF(DN43="D+",1.5,IF(DN43="D",1,0)))))))</f>
        <v>2</v>
      </c>
      <c r="DP43" s="30" t="str">
        <f>TEXT(DO43,"0.0")</f>
        <v>2.0</v>
      </c>
      <c r="DQ43" s="71"/>
      <c r="DR43" s="203"/>
      <c r="DS43" s="204">
        <f>(DA43+DL43)/2</f>
        <v>5.5500000000000007</v>
      </c>
      <c r="DT43" s="30" t="str">
        <f>TEXT(DS43,"0.0")</f>
        <v>5.6</v>
      </c>
      <c r="DU43" s="32" t="str">
        <f>IF(DS43&gt;=8.5,"A",IF(DS43&gt;=8,"B+",IF(DS43&gt;=7,"B",IF(DS43&gt;=6.5,"C+",IF(DS43&gt;=5.5,"C",IF(DS43&gt;=5,"D+",IF(DS43&gt;=4,"D","F")))))))</f>
        <v>C</v>
      </c>
      <c r="DV43" s="30">
        <f>IF(DU43="A",4,IF(DU43="B+",3.5,IF(DU43="B",3,IF(DU43="C+",2.5,IF(DU43="C",2,IF(DU43="D+",1.5,IF(DU43="D",1,0)))))))</f>
        <v>2</v>
      </c>
      <c r="DW43" s="30" t="str">
        <f>TEXT(DV43,"0.0")</f>
        <v>2.0</v>
      </c>
      <c r="DX43" s="71">
        <v>3</v>
      </c>
      <c r="DY43" s="203">
        <v>3</v>
      </c>
      <c r="DZ43" s="232">
        <v>1.1000000000000001</v>
      </c>
      <c r="EA43" s="52"/>
      <c r="EB43" s="52"/>
      <c r="EC43" s="27">
        <f>ROUND((DZ43*0.4+EA43*0.6),1)</f>
        <v>0.4</v>
      </c>
      <c r="ED43" s="28">
        <f>ROUND(MAX((DZ43*0.4+EA43*0.6),(DZ43*0.4+EB43*0.6)),1)</f>
        <v>0.4</v>
      </c>
      <c r="EE43" s="29" t="str">
        <f>TEXT(ED43,"0.0")</f>
        <v>0.4</v>
      </c>
      <c r="EF43" s="32" t="str">
        <f>IF(ED43&gt;=8.5,"A",IF(ED43&gt;=8,"B+",IF(ED43&gt;=7,"B",IF(ED43&gt;=6.5,"C+",IF(ED43&gt;=5.5,"C",IF(ED43&gt;=5,"D+",IF(ED43&gt;=4,"D","F")))))))</f>
        <v>F</v>
      </c>
      <c r="EG43" s="30">
        <f>IF(EF43="A",4,IF(EF43="B+",3.5,IF(EF43="B",3,IF(EF43="C+",2.5,IF(EF43="C",2,IF(EF43="D+",1.5,IF(EF43="D",1,0)))))))</f>
        <v>0</v>
      </c>
      <c r="EH43" s="29" t="str">
        <f>TEXT(EG43,"0.0")</f>
        <v>0.0</v>
      </c>
      <c r="EI43" s="71">
        <v>3</v>
      </c>
      <c r="EJ43" s="203"/>
      <c r="EK43" s="232">
        <v>5.7</v>
      </c>
      <c r="EL43" s="52">
        <v>1</v>
      </c>
      <c r="EM43" s="52">
        <v>0</v>
      </c>
      <c r="EN43" s="27">
        <f>ROUND((EK43*0.4+EL43*0.6),1)</f>
        <v>2.9</v>
      </c>
      <c r="EO43" s="28">
        <f>ROUND(MAX((EK43*0.4+EL43*0.6),(EK43*0.4+EM43*0.6)),1)</f>
        <v>2.9</v>
      </c>
      <c r="EP43" s="29" t="str">
        <f>TEXT(EO43,"0.0")</f>
        <v>2.9</v>
      </c>
      <c r="EQ43" s="32" t="str">
        <f>IF(EO43&gt;=8.5,"A",IF(EO43&gt;=8,"B+",IF(EO43&gt;=7,"B",IF(EO43&gt;=6.5,"C+",IF(EO43&gt;=5.5,"C",IF(EO43&gt;=5,"D+",IF(EO43&gt;=4,"D","F")))))))</f>
        <v>F</v>
      </c>
      <c r="ER43" s="30">
        <f>IF(EQ43="A",4,IF(EQ43="B+",3.5,IF(EQ43="B",3,IF(EQ43="C+",2.5,IF(EQ43="C",2,IF(EQ43="D+",1.5,IF(EQ43="D",1,0)))))))</f>
        <v>0</v>
      </c>
      <c r="ES43" s="29" t="str">
        <f>TEXT(ER43,"0.0")</f>
        <v>0.0</v>
      </c>
      <c r="ET43" s="71">
        <v>3</v>
      </c>
      <c r="EU43" s="203"/>
      <c r="EV43" s="232">
        <v>5.6</v>
      </c>
      <c r="EW43" s="52">
        <v>7</v>
      </c>
      <c r="EX43" s="52"/>
      <c r="EY43" s="27">
        <f>ROUND((EV43*0.4+EW43*0.6),1)</f>
        <v>6.4</v>
      </c>
      <c r="EZ43" s="28">
        <f>ROUND(MAX((EV43*0.4+EW43*0.6),(EV43*0.4+EX43*0.6)),1)</f>
        <v>6.4</v>
      </c>
      <c r="FA43" s="29" t="str">
        <f>TEXT(EZ43,"0.0")</f>
        <v>6.4</v>
      </c>
      <c r="FB43" s="32" t="str">
        <f>IF(EZ43&gt;=8.5,"A",IF(EZ43&gt;=8,"B+",IF(EZ43&gt;=7,"B",IF(EZ43&gt;=6.5,"C+",IF(EZ43&gt;=5.5,"C",IF(EZ43&gt;=5,"D+",IF(EZ43&gt;=4,"D","F")))))))</f>
        <v>C</v>
      </c>
      <c r="FC43" s="30">
        <f>IF(FB43="A",4,IF(FB43="B+",3.5,IF(FB43="B",3,IF(FB43="C+",2.5,IF(FB43="C",2,IF(FB43="D+",1.5,IF(FB43="D",1,0)))))))</f>
        <v>2</v>
      </c>
      <c r="FD43" s="29" t="str">
        <f>TEXT(FC43,"0.0")</f>
        <v>2.0</v>
      </c>
      <c r="FE43" s="71">
        <v>2</v>
      </c>
      <c r="FF43" s="203">
        <v>2</v>
      </c>
      <c r="FG43" s="234">
        <v>0</v>
      </c>
      <c r="FH43" s="230"/>
      <c r="FI43" s="230"/>
      <c r="FJ43" s="27">
        <f>ROUND((FG43*0.4+FH43*0.6),1)</f>
        <v>0</v>
      </c>
      <c r="FK43" s="28">
        <f>ROUND(MAX((FG43*0.4+FH43*0.6),(FG43*0.4+FI43*0.6)),1)</f>
        <v>0</v>
      </c>
      <c r="FL43" s="29" t="str">
        <f>TEXT(FK43,"0.0")</f>
        <v>0.0</v>
      </c>
      <c r="FM43" s="32" t="str">
        <f>IF(FK43&gt;=8.5,"A",IF(FK43&gt;=8,"B+",IF(FK43&gt;=7,"B",IF(FK43&gt;=6.5,"C+",IF(FK43&gt;=5.5,"C",IF(FK43&gt;=5,"D+",IF(FK43&gt;=4,"D","F")))))))</f>
        <v>F</v>
      </c>
      <c r="FN43" s="30">
        <f>IF(FM43="A",4,IF(FM43="B+",3.5,IF(FM43="B",3,IF(FM43="C+",2.5,IF(FM43="C",2,IF(FM43="D+",1.5,IF(FM43="D",1,0)))))))</f>
        <v>0</v>
      </c>
      <c r="FO43" s="29" t="str">
        <f>TEXT(FN43,"0.0")</f>
        <v>0.0</v>
      </c>
      <c r="FP43" s="71">
        <v>3</v>
      </c>
      <c r="FQ43" s="203"/>
      <c r="FR43" s="246">
        <v>7.3</v>
      </c>
      <c r="FS43" s="247"/>
      <c r="FT43" s="52">
        <v>8</v>
      </c>
      <c r="FU43" s="27">
        <f>ROUND((FR43*0.4+FS43*0.6),1)</f>
        <v>2.9</v>
      </c>
      <c r="FV43" s="28">
        <f>ROUND(MAX((FR43*0.4+FS43*0.6),(FR43*0.4+FT43*0.6)),1)</f>
        <v>7.7</v>
      </c>
      <c r="FW43" s="29" t="str">
        <f>TEXT(FV43,"0.0")</f>
        <v>7.7</v>
      </c>
      <c r="FX43" s="32" t="str">
        <f>IF(FV43&gt;=8.5,"A",IF(FV43&gt;=8,"B+",IF(FV43&gt;=7,"B",IF(FV43&gt;=6.5,"C+",IF(FV43&gt;=5.5,"C",IF(FV43&gt;=5,"D+",IF(FV43&gt;=4,"D","F")))))))</f>
        <v>B</v>
      </c>
      <c r="FY43" s="30">
        <f>IF(FX43="A",4,IF(FX43="B+",3.5,IF(FX43="B",3,IF(FX43="C+",2.5,IF(FX43="C",2,IF(FX43="D+",1.5,IF(FX43="D",1,0)))))))</f>
        <v>3</v>
      </c>
      <c r="FZ43" s="29" t="str">
        <f>TEXT(FY43,"0.0")</f>
        <v>3.0</v>
      </c>
      <c r="GA43" s="71">
        <v>2</v>
      </c>
      <c r="GB43" s="203">
        <v>2</v>
      </c>
      <c r="GC43" s="232">
        <v>0</v>
      </c>
      <c r="GD43" s="52"/>
      <c r="GE43" s="52"/>
      <c r="GF43" s="27">
        <f>ROUND((GC43*0.4+GD43*0.6),1)</f>
        <v>0</v>
      </c>
      <c r="GG43" s="28">
        <f>ROUND(MAX((GC43*0.4+GD43*0.6),(GC43*0.4+GE43*0.6)),1)</f>
        <v>0</v>
      </c>
      <c r="GH43" s="29" t="str">
        <f>TEXT(GG43,"0.0")</f>
        <v>0.0</v>
      </c>
      <c r="GI43" s="32" t="str">
        <f>IF(GG43&gt;=8.5,"A",IF(GG43&gt;=8,"B+",IF(GG43&gt;=7,"B",IF(GG43&gt;=6.5,"C+",IF(GG43&gt;=5.5,"C",IF(GG43&gt;=5,"D+",IF(GG43&gt;=4,"D","F")))))))</f>
        <v>F</v>
      </c>
      <c r="GJ43" s="30">
        <f>IF(GI43="A",4,IF(GI43="B+",3.5,IF(GI43="B",3,IF(GI43="C+",2.5,IF(GI43="C",2,IF(GI43="D+",1.5,IF(GI43="D",1,0)))))))</f>
        <v>0</v>
      </c>
      <c r="GK43" s="29" t="str">
        <f>TEXT(GJ43,"0.0")</f>
        <v>0.0</v>
      </c>
      <c r="GL43" s="71">
        <v>2</v>
      </c>
      <c r="GM43" s="203"/>
      <c r="GN43" s="235">
        <v>0</v>
      </c>
      <c r="GO43" s="188"/>
      <c r="GP43" s="188"/>
      <c r="GQ43" s="27">
        <f>ROUND((GN43*0.4+GO43*0.6),1)</f>
        <v>0</v>
      </c>
      <c r="GR43" s="28">
        <f>ROUND(MAX((GN43*0.4+GO43*0.6),(GN43*0.4+GP43*0.6)),1)</f>
        <v>0</v>
      </c>
      <c r="GS43" s="29" t="str">
        <f>TEXT(GR43,"0.0")</f>
        <v>0.0</v>
      </c>
      <c r="GT43" s="32" t="str">
        <f>IF(GR43&gt;=8.5,"A",IF(GR43&gt;=8,"B+",IF(GR43&gt;=7,"B",IF(GR43&gt;=6.5,"C+",IF(GR43&gt;=5.5,"C",IF(GR43&gt;=5,"D+",IF(GR43&gt;=4,"D","F")))))))</f>
        <v>F</v>
      </c>
      <c r="GU43" s="30">
        <f>IF(GT43="A",4,IF(GT43="B+",3.5,IF(GT43="B",3,IF(GT43="C+",2.5,IF(GT43="C",2,IF(GT43="D+",1.5,IF(GT43="D",1,0)))))))</f>
        <v>0</v>
      </c>
      <c r="GV43" s="29" t="str">
        <f>TEXT(GU43,"0.0")</f>
        <v>0.0</v>
      </c>
      <c r="GW43" s="71">
        <v>2</v>
      </c>
      <c r="GX43" s="203"/>
      <c r="GY43" s="85">
        <f>DX43+EI43+FE43+ET43+FP43+GA43+GL43+GW43</f>
        <v>20</v>
      </c>
      <c r="GZ43" s="86">
        <f>(DS43*DX43+ED43*EI43+EZ43*FE43+EO43*ET43+FK43*FP43+FV43*GA43+GG43*GL43+GR43*GW43)/GY43</f>
        <v>2.7374999999999998</v>
      </c>
      <c r="HA43" s="124" t="str">
        <f>TEXT(GZ43,"0.00")</f>
        <v>2.74</v>
      </c>
      <c r="HB43" s="86">
        <f>(DV43*DX43+EG43*EI43+FC43*FE43+ER43*ET43+FN43*FP43+FY43*GA43+GJ43*GL43+GU43*GW43)/GY43</f>
        <v>0.8</v>
      </c>
      <c r="HC43" s="124" t="str">
        <f>TEXT(HB43,"0.00")</f>
        <v>0.80</v>
      </c>
      <c r="HD43" s="52" t="str">
        <f>IF(AND(HB43&lt;1),"Cảnh báo KQHT","Lên lớp")</f>
        <v>Cảnh báo KQHT</v>
      </c>
      <c r="HE43" s="52">
        <f>DY43+EJ43+GX43+GM43+GB43+FQ43+EU43+FF43</f>
        <v>7</v>
      </c>
      <c r="HF43" s="86">
        <f>(DS43*DY43+ED43*EJ43+EZ43*FF43+EO43*EU43+FK43*FQ43+FV43*GB43+GG43*GM43+GR43*GX43)/HE43</f>
        <v>6.4071428571428575</v>
      </c>
      <c r="HG43" s="127" t="str">
        <f>TEXT(HF43,"0.00")</f>
        <v>6.41</v>
      </c>
      <c r="HH43" s="86">
        <f>(DV43*DY43+EG43*EJ43+FC43*FF43+ER43*EU43+FN43*FQ43+FY43*GB43+GJ43*GM43+GU43*GX43)/HE43</f>
        <v>2.2857142857142856</v>
      </c>
      <c r="HI43" s="127" t="str">
        <f>TEXT(HH43,"0.00")</f>
        <v>2.29</v>
      </c>
      <c r="HJ43" s="227">
        <f>GY43+CK43</f>
        <v>37</v>
      </c>
      <c r="HK43" s="58">
        <f>HE43+CQ43</f>
        <v>24</v>
      </c>
      <c r="HL43" s="228">
        <f>(HF43*HE43+CR43*CQ43)/HK43</f>
        <v>5.8812499999999988</v>
      </c>
      <c r="HM43" s="127" t="str">
        <f>TEXT(HL43,"0.00")</f>
        <v>5.88</v>
      </c>
      <c r="HN43" s="228">
        <f>(HH43*HE43+CT43*CQ43)/HK43</f>
        <v>1.9166666666666667</v>
      </c>
      <c r="HO43" s="127" t="str">
        <f>TEXT(HN43,"0.00")</f>
        <v>1.92</v>
      </c>
      <c r="HP43" s="52" t="str">
        <f>IF(AND(HN43&lt;1.2),"Cảnh báo KQHT","Lên lớp")</f>
        <v>Lên lớp</v>
      </c>
      <c r="HQ43" s="58" t="s">
        <v>987</v>
      </c>
      <c r="HR43" s="115">
        <v>5</v>
      </c>
      <c r="HS43" s="116">
        <v>0</v>
      </c>
      <c r="HT43" s="128">
        <v>4</v>
      </c>
      <c r="HU43" s="27">
        <f>ROUND((HR43*0.4+HS43*0.6),1)</f>
        <v>2</v>
      </c>
      <c r="HV43" s="282">
        <f>ROUND(MAX((HR43*0.4+HS43*0.6),(HR43*0.4+HT43*0.6)),1)</f>
        <v>4.4000000000000004</v>
      </c>
      <c r="HW43" s="26" t="str">
        <f>TEXT(HV43,"0.0")</f>
        <v>4.4</v>
      </c>
      <c r="HX43" s="283" t="str">
        <f>IF(HV43&gt;=8.5,"A",IF(HV43&gt;=8,"B+",IF(HV43&gt;=7,"B",IF(HV43&gt;=6.5,"C+",IF(HV43&gt;=5.5,"C",IF(HV43&gt;=5,"D+",IF(HV43&gt;=4,"D","F")))))))</f>
        <v>D</v>
      </c>
      <c r="HY43" s="281">
        <f>IF(HX43="A",4,IF(HX43="B+",3.5,IF(HX43="B",3,IF(HX43="C+",2.5,IF(HX43="C",2,IF(HX43="D+",1.5,IF(HX43="D",1,0)))))))</f>
        <v>1</v>
      </c>
      <c r="HZ43" s="44" t="str">
        <f>TEXT(HY43,"0.0")</f>
        <v>1.0</v>
      </c>
      <c r="IA43" s="64">
        <v>3</v>
      </c>
      <c r="IB43" s="68">
        <v>3</v>
      </c>
      <c r="IC43" s="115">
        <v>7.3</v>
      </c>
      <c r="ID43" s="116">
        <v>0</v>
      </c>
      <c r="IE43" s="128">
        <v>0</v>
      </c>
      <c r="IF43" s="27">
        <f>ROUND((IC43*0.4+ID43*0.6),1)</f>
        <v>2.9</v>
      </c>
      <c r="IG43" s="282">
        <f>ROUND(MAX((IC43*0.4+ID43*0.6),(IC43*0.4+IE43*0.6)),1)</f>
        <v>2.9</v>
      </c>
      <c r="IH43" s="26" t="str">
        <f>TEXT(IG43,"0.0")</f>
        <v>2.9</v>
      </c>
      <c r="II43" s="283" t="str">
        <f>IF(IG43&gt;=8.5,"A",IF(IG43&gt;=8,"B+",IF(IG43&gt;=7,"B",IF(IG43&gt;=6.5,"C+",IF(IG43&gt;=5.5,"C",IF(IG43&gt;=5,"D+",IF(IG43&gt;=4,"D","F")))))))</f>
        <v>F</v>
      </c>
      <c r="IJ43" s="281">
        <f>IF(II43="A",4,IF(II43="B+",3.5,IF(II43="B",3,IF(II43="C+",2.5,IF(II43="C",2,IF(II43="D+",1.5,IF(II43="D",1,0)))))))</f>
        <v>0</v>
      </c>
      <c r="IK43" s="44" t="str">
        <f>TEXT(IJ43,"0.0")</f>
        <v>0.0</v>
      </c>
      <c r="IL43" s="64">
        <v>1</v>
      </c>
      <c r="IM43" s="68">
        <v>1</v>
      </c>
      <c r="IN43" s="96">
        <v>0</v>
      </c>
      <c r="IO43" s="106"/>
      <c r="IP43" s="285"/>
      <c r="IQ43" s="27">
        <f>ROUND((IN43*0.4+IO43*0.6),1)</f>
        <v>0</v>
      </c>
      <c r="IR43" s="28">
        <f>ROUND(MAX((IN43*0.4+IO43*0.6),(IN43*0.4+IP43*0.6)),1)</f>
        <v>0</v>
      </c>
      <c r="IS43" s="26" t="str">
        <f>TEXT(IR43,"0.0")</f>
        <v>0.0</v>
      </c>
      <c r="IT43" s="32" t="str">
        <f>IF(IR43&gt;=8.5,"A",IF(IR43&gt;=8,"B+",IF(IR43&gt;=7,"B",IF(IR43&gt;=6.5,"C+",IF(IR43&gt;=5.5,"C",IF(IR43&gt;=5,"D+",IF(IR43&gt;=4,"D","F")))))))</f>
        <v>F</v>
      </c>
      <c r="IU43" s="30">
        <f>IF(IT43="A",4,IF(IT43="B+",3.5,IF(IT43="B",3,IF(IT43="C+",2.5,IF(IT43="C",2,IF(IT43="D+",1.5,IF(IT43="D",1,0)))))))</f>
        <v>0</v>
      </c>
      <c r="IV43" s="37" t="str">
        <f>TEXT(IU43,"0.0")</f>
        <v>0.0</v>
      </c>
      <c r="IW43" s="64">
        <v>2</v>
      </c>
      <c r="IX43" s="68"/>
      <c r="IY43" s="21">
        <v>5.8</v>
      </c>
      <c r="IZ43" s="24">
        <v>6</v>
      </c>
      <c r="JA43" s="25"/>
      <c r="JB43" s="19">
        <f>ROUND((IY43*0.4+IZ43*0.6),1)</f>
        <v>5.9</v>
      </c>
      <c r="JC43" s="26">
        <f>ROUND(MAX((IY43*0.4+IZ43*0.6),(IY43*0.4+JA43*0.6)),1)</f>
        <v>5.9</v>
      </c>
      <c r="JD43" s="26" t="str">
        <f>TEXT(JC43,"0.0")</f>
        <v>5.9</v>
      </c>
      <c r="JE43" s="32" t="str">
        <f>IF(JC43&gt;=8.5,"A",IF(JC43&gt;=8,"B+",IF(JC43&gt;=7,"B",IF(JC43&gt;=6.5,"C+",IF(JC43&gt;=5.5,"C",IF(JC43&gt;=5,"D+",IF(JC43&gt;=4,"D","F")))))))</f>
        <v>C</v>
      </c>
      <c r="JF43" s="30">
        <f>IF(JE43="A",4,IF(JE43="B+",3.5,IF(JE43="B",3,IF(JE43="C+",2.5,IF(JE43="C",2,IF(JE43="D+",1.5,IF(JE43="D",1,0)))))))</f>
        <v>2</v>
      </c>
      <c r="JG43" s="37" t="str">
        <f>TEXT(JF43,"0.0")</f>
        <v>2.0</v>
      </c>
      <c r="JH43" s="64">
        <v>2</v>
      </c>
      <c r="JI43" s="68">
        <v>2</v>
      </c>
      <c r="JJ43" s="96">
        <v>0.6</v>
      </c>
      <c r="JK43" s="106"/>
      <c r="JL43" s="285"/>
      <c r="JM43" s="19">
        <f>ROUND((JJ43*0.4+JK43*0.6),1)</f>
        <v>0.2</v>
      </c>
      <c r="JN43" s="26">
        <f>ROUND(MAX((JJ43*0.4+JK43*0.6),(JJ43*0.4+JL43*0.6)),1)</f>
        <v>0.2</v>
      </c>
      <c r="JO43" s="26" t="str">
        <f>TEXT(JN43,"0.0")</f>
        <v>0.2</v>
      </c>
      <c r="JP43" s="32" t="str">
        <f>IF(JN43&gt;=8.5,"A",IF(JN43&gt;=8,"B+",IF(JN43&gt;=7,"B",IF(JN43&gt;=6.5,"C+",IF(JN43&gt;=5.5,"C",IF(JN43&gt;=5,"D+",IF(JN43&gt;=4,"D","F")))))))</f>
        <v>F</v>
      </c>
      <c r="JQ43" s="30">
        <f>IF(JP43="A",4,IF(JP43="B+",3.5,IF(JP43="B",3,IF(JP43="C+",2.5,IF(JP43="C",2,IF(JP43="D+",1.5,IF(JP43="D",1,0)))))))</f>
        <v>0</v>
      </c>
      <c r="JR43" s="37" t="str">
        <f>TEXT(JQ43,"0.0")</f>
        <v>0.0</v>
      </c>
      <c r="JS43" s="64">
        <v>1</v>
      </c>
      <c r="JT43" s="68">
        <v>1</v>
      </c>
      <c r="JU43" s="96">
        <v>0</v>
      </c>
      <c r="JV43" s="106"/>
      <c r="JW43" s="285"/>
      <c r="JX43" s="27">
        <f>ROUND((JU43*0.4+JV43*0.6),1)</f>
        <v>0</v>
      </c>
      <c r="JY43" s="28">
        <f>ROUND(MAX((JU43*0.4+JV43*0.6),(JU43*0.4+JW43*0.6)),1)</f>
        <v>0</v>
      </c>
      <c r="JZ43" s="28" t="str">
        <f>TEXT(JY43,"0.0")</f>
        <v>0.0</v>
      </c>
      <c r="KA43" s="32" t="str">
        <f>IF(JY43&gt;=8.5,"A",IF(JY43&gt;=8,"B+",IF(JY43&gt;=7,"B",IF(JY43&gt;=6.5,"C+",IF(JY43&gt;=5.5,"C",IF(JY43&gt;=5,"D+",IF(JY43&gt;=4,"D","F")))))))</f>
        <v>F</v>
      </c>
      <c r="KB43" s="30">
        <f>IF(KA43="A",4,IF(KA43="B+",3.5,IF(KA43="B",3,IF(KA43="C+",2.5,IF(KA43="C",2,IF(KA43="D+",1.5,IF(KA43="D",1,0)))))))</f>
        <v>0</v>
      </c>
      <c r="KC43" s="37" t="str">
        <f>TEXT(KB43,"0.0")</f>
        <v>0.0</v>
      </c>
      <c r="KD43" s="64">
        <v>2</v>
      </c>
      <c r="KE43" s="68">
        <v>2</v>
      </c>
      <c r="KF43" s="96">
        <v>0</v>
      </c>
      <c r="KG43" s="106"/>
      <c r="KH43" s="285"/>
      <c r="KI43" s="27">
        <f>ROUND((KF43*0.4+KG43*0.6),1)</f>
        <v>0</v>
      </c>
      <c r="KJ43" s="28">
        <f>ROUND(MAX((KF43*0.4+KG43*0.6),(KF43*0.4+KH43*0.6)),1)</f>
        <v>0</v>
      </c>
      <c r="KK43" s="26" t="str">
        <f>TEXT(KJ43,"0.0")</f>
        <v>0.0</v>
      </c>
      <c r="KL43" s="32" t="str">
        <f>IF(KJ43&gt;=8.5,"A",IF(KJ43&gt;=8,"B+",IF(KJ43&gt;=7,"B",IF(KJ43&gt;=6.5,"C+",IF(KJ43&gt;=5.5,"C",IF(KJ43&gt;=5,"D+",IF(KJ43&gt;=4,"D","F")))))))</f>
        <v>F</v>
      </c>
      <c r="KM43" s="30">
        <f>IF(KL43="A",4,IF(KL43="B+",3.5,IF(KL43="B",3,IF(KL43="C+",2.5,IF(KL43="C",2,IF(KL43="D+",1.5,IF(KL43="D",1,0)))))))</f>
        <v>0</v>
      </c>
      <c r="KN43" s="37" t="str">
        <f>TEXT(KM43,"0.0")</f>
        <v>0.0</v>
      </c>
      <c r="KO43" s="64">
        <v>2</v>
      </c>
      <c r="KP43" s="68">
        <v>2</v>
      </c>
      <c r="KQ43" s="98">
        <v>0</v>
      </c>
      <c r="KR43" s="99"/>
      <c r="KS43" s="187"/>
      <c r="KT43" s="27">
        <f>ROUND((KQ43*0.4+KR43*0.6),1)</f>
        <v>0</v>
      </c>
      <c r="KU43" s="28">
        <f>ROUND(MAX((KQ43*0.4+KR43*0.6),(KQ43*0.4+KS43*0.6)),1)</f>
        <v>0</v>
      </c>
      <c r="KV43" s="26" t="str">
        <f>TEXT(KU43,"0.0")</f>
        <v>0.0</v>
      </c>
      <c r="KW43" s="32" t="str">
        <f>IF(KU43&gt;=8.5,"A",IF(KU43&gt;=8,"B+",IF(KU43&gt;=7,"B",IF(KU43&gt;=6.5,"C+",IF(KU43&gt;=5.5,"C",IF(KU43&gt;=5,"D+",IF(KU43&gt;=4,"D","F")))))))</f>
        <v>F</v>
      </c>
      <c r="KX43" s="30">
        <f>IF(KW43="A",4,IF(KW43="B+",3.5,IF(KW43="B",3,IF(KW43="C+",2.5,IF(KW43="C",2,IF(KW43="D+",1.5,IF(KW43="D",1,0)))))))</f>
        <v>0</v>
      </c>
      <c r="KY43" s="37" t="str">
        <f>TEXT(KX43,"0.0")</f>
        <v>0.0</v>
      </c>
      <c r="KZ43" s="64">
        <v>2</v>
      </c>
      <c r="LA43" s="68">
        <v>2</v>
      </c>
      <c r="LB43" s="21">
        <v>5.9</v>
      </c>
      <c r="LC43" s="24"/>
      <c r="LD43" s="25"/>
      <c r="LE43" s="19">
        <f>ROUND((LB43*0.4+LC43*0.6),1)</f>
        <v>2.4</v>
      </c>
      <c r="LF43" s="26">
        <f>ROUND(MAX((LB43*0.4+LC43*0.6),(LB43*0.4+LD43*0.6)),1)</f>
        <v>2.4</v>
      </c>
      <c r="LG43" s="26" t="str">
        <f>TEXT(LF43,"0.0")</f>
        <v>2.4</v>
      </c>
      <c r="LH43" s="32" t="str">
        <f>IF(LF43&gt;=8.5,"A",IF(LF43&gt;=8,"B+",IF(LF43&gt;=7,"B",IF(LF43&gt;=6.5,"C+",IF(LF43&gt;=5.5,"C",IF(LF43&gt;=5,"D+",IF(LF43&gt;=4,"D","F")))))))</f>
        <v>F</v>
      </c>
      <c r="LI43" s="30">
        <f>IF(LH43="A",4,IF(LH43="B+",3.5,IF(LH43="B",3,IF(LH43="C+",2.5,IF(LH43="C",2,IF(LH43="D+",1.5,IF(LH43="D",1,0)))))))</f>
        <v>0</v>
      </c>
      <c r="LJ43" s="37" t="str">
        <f>TEXT(LI43,"0.0")</f>
        <v>0.0</v>
      </c>
      <c r="LK43" s="64">
        <v>3</v>
      </c>
      <c r="LL43" s="68">
        <v>3</v>
      </c>
      <c r="LM43" s="85">
        <f>IL43+IW43+JS43+JH43+KD43+KO43+KZ43+LK43</f>
        <v>15</v>
      </c>
      <c r="LN43" s="86">
        <f>(IG43*IL43+IR43*IW43+JN43*JS43+JC43*JH43+JY43*KD43+KJ43*KO43+KU43*KZ43+LF43*LK43)/LM43</f>
        <v>1.4733333333333334</v>
      </c>
      <c r="LO43" s="124" t="str">
        <f>TEXT(LN43,"0.00")</f>
        <v>1.47</v>
      </c>
      <c r="LP43" s="86">
        <f>(IJ43*IL43+IU43*IW43+JQ43*JS43+JF43*JH43+KB43*KD43+KM43*KO43+KX43*KZ43+LI43*LK43)/LM43</f>
        <v>0.26666666666666666</v>
      </c>
      <c r="LQ43" s="124" t="str">
        <f>TEXT(LP43,"0.00")</f>
        <v>0.27</v>
      </c>
      <c r="LR43" s="8"/>
      <c r="LS43" s="8"/>
      <c r="LT43" s="8"/>
      <c r="LU43" s="8"/>
      <c r="LV43" s="8"/>
      <c r="LW43" s="8"/>
      <c r="LX43" s="8"/>
      <c r="LY43" s="8"/>
      <c r="LZ43" s="8"/>
      <c r="MA43" s="8"/>
    </row>
    <row r="44" spans="1:339" s="233" customFormat="1">
      <c r="CQ44" s="240"/>
      <c r="CR44" s="240"/>
      <c r="CS44" s="240"/>
      <c r="CT44" s="240"/>
      <c r="CU44" s="240"/>
      <c r="CW44" s="238"/>
      <c r="CX44" s="238"/>
      <c r="CY44" s="238"/>
      <c r="CZ44" s="238"/>
      <c r="DA44" s="238"/>
      <c r="DB44" s="238"/>
      <c r="DC44" s="238"/>
      <c r="DD44" s="238"/>
      <c r="DE44" s="238"/>
      <c r="DF44" s="238"/>
      <c r="DG44" s="238"/>
      <c r="DH44" s="238"/>
      <c r="DI44" s="238"/>
      <c r="DJ44" s="238"/>
      <c r="DK44" s="238"/>
      <c r="DL44" s="238"/>
      <c r="DM44" s="238"/>
      <c r="DN44" s="238"/>
      <c r="DO44" s="238"/>
      <c r="DP44" s="238"/>
      <c r="DQ44" s="238"/>
      <c r="DR44" s="238"/>
      <c r="HL44" s="239"/>
      <c r="HR44" s="21"/>
      <c r="HS44" s="24"/>
      <c r="HT44" s="25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/>
      <c r="KO44" s="8"/>
      <c r="KP44" s="8"/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  <c r="LC44" s="8"/>
      <c r="LD44" s="8"/>
      <c r="LE44" s="8"/>
      <c r="LF44" s="8"/>
      <c r="LG44" s="8"/>
      <c r="LH44" s="8"/>
      <c r="LI44" s="8"/>
      <c r="LJ44" s="8"/>
      <c r="LK44" s="8"/>
      <c r="LL44" s="8"/>
      <c r="LR44" s="8"/>
      <c r="LS44" s="8"/>
      <c r="LT44" s="8"/>
      <c r="LU44" s="8"/>
      <c r="LV44" s="8"/>
      <c r="LW44" s="8"/>
      <c r="LX44" s="8"/>
      <c r="LY44" s="8"/>
      <c r="LZ44" s="8"/>
      <c r="MA44" s="8"/>
    </row>
    <row r="45" spans="1:339" s="233" customFormat="1">
      <c r="CQ45" s="240"/>
      <c r="CR45" s="240"/>
      <c r="CS45" s="240"/>
      <c r="CT45" s="240"/>
      <c r="CU45" s="240"/>
      <c r="CW45" s="238"/>
      <c r="CX45" s="238"/>
      <c r="CY45" s="238"/>
      <c r="CZ45" s="238"/>
      <c r="DA45" s="238"/>
      <c r="DB45" s="238"/>
      <c r="DC45" s="238"/>
      <c r="DD45" s="238"/>
      <c r="DE45" s="238"/>
      <c r="DF45" s="238"/>
      <c r="DG45" s="238"/>
      <c r="DH45" s="238"/>
      <c r="DI45" s="238"/>
      <c r="DJ45" s="238"/>
      <c r="DK45" s="238"/>
      <c r="DL45" s="238"/>
      <c r="DM45" s="238"/>
      <c r="DN45" s="238"/>
      <c r="DO45" s="238"/>
      <c r="DP45" s="238"/>
      <c r="DQ45" s="238"/>
      <c r="DR45" s="238"/>
      <c r="HL45" s="239"/>
      <c r="HR45" s="21"/>
      <c r="HS45" s="24"/>
      <c r="HT45" s="25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8"/>
      <c r="LL45" s="8"/>
      <c r="LR45" s="8"/>
      <c r="LS45" s="8"/>
      <c r="LT45" s="8"/>
      <c r="LU45" s="8"/>
      <c r="LV45" s="8"/>
      <c r="LW45" s="8"/>
      <c r="LX45" s="8"/>
      <c r="LY45" s="8"/>
      <c r="LZ45" s="8"/>
      <c r="MA45" s="8"/>
    </row>
    <row r="46" spans="1:339" s="233" customFormat="1">
      <c r="CQ46" s="240"/>
      <c r="CR46" s="240"/>
      <c r="CS46" s="240"/>
      <c r="CT46" s="240"/>
      <c r="CU46" s="240"/>
      <c r="CW46" s="238"/>
      <c r="CX46" s="238"/>
      <c r="CY46" s="238"/>
      <c r="CZ46" s="238"/>
      <c r="DA46" s="238"/>
      <c r="DB46" s="238"/>
      <c r="DC46" s="238"/>
      <c r="DD46" s="238"/>
      <c r="DE46" s="238"/>
      <c r="DF46" s="238"/>
      <c r="DG46" s="238"/>
      <c r="DH46" s="238"/>
      <c r="DI46" s="238"/>
      <c r="DJ46" s="238"/>
      <c r="DK46" s="238"/>
      <c r="DL46" s="238"/>
      <c r="DM46" s="238"/>
      <c r="DN46" s="238"/>
      <c r="DO46" s="238"/>
      <c r="DP46" s="238"/>
      <c r="DQ46" s="238"/>
      <c r="DR46" s="238"/>
      <c r="HL46" s="239"/>
      <c r="HR46" s="21"/>
      <c r="HS46" s="24"/>
      <c r="HT46" s="25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R46" s="8"/>
      <c r="LS46" s="8"/>
      <c r="LT46" s="8"/>
      <c r="LU46" s="8"/>
      <c r="LV46" s="8"/>
      <c r="LW46" s="8"/>
      <c r="LX46" s="8"/>
      <c r="LY46" s="8"/>
      <c r="LZ46" s="8"/>
      <c r="MA46" s="8"/>
    </row>
    <row r="47" spans="1:339" s="233" customFormat="1">
      <c r="CQ47" s="240"/>
      <c r="CR47" s="240"/>
      <c r="CS47" s="240"/>
      <c r="CT47" s="240"/>
      <c r="CU47" s="240"/>
      <c r="CW47" s="238"/>
      <c r="CX47" s="238"/>
      <c r="CY47" s="238"/>
      <c r="CZ47" s="238"/>
      <c r="DA47" s="238"/>
      <c r="DB47" s="238"/>
      <c r="DC47" s="238"/>
      <c r="DD47" s="238"/>
      <c r="DE47" s="238"/>
      <c r="DF47" s="238"/>
      <c r="DG47" s="238"/>
      <c r="DH47" s="238"/>
      <c r="DI47" s="238"/>
      <c r="DJ47" s="238"/>
      <c r="DK47" s="238"/>
      <c r="DL47" s="238"/>
      <c r="DM47" s="238"/>
      <c r="DN47" s="238"/>
      <c r="DO47" s="238"/>
      <c r="DP47" s="238"/>
      <c r="DQ47" s="238"/>
      <c r="DR47" s="238"/>
      <c r="HL47" s="239"/>
      <c r="HR47" s="21"/>
      <c r="HS47" s="24"/>
      <c r="HT47" s="25"/>
      <c r="JU47" s="21"/>
      <c r="JV47" s="24"/>
      <c r="JW47" s="25"/>
      <c r="JX47" s="27">
        <f>ROUND((JU47*0.4+JV47*0.6),1)</f>
        <v>0</v>
      </c>
      <c r="JY47" s="28">
        <f>ROUND(MAX((JU47*0.4+JV47*0.6),(JU47*0.4+JW47*0.6)),1)</f>
        <v>0</v>
      </c>
      <c r="JZ47" s="28" t="str">
        <f>TEXT(JY47,"0.0")</f>
        <v>0.0</v>
      </c>
      <c r="KA47" s="32" t="str">
        <f>IF(JY47&gt;=8.5,"A",IF(JY47&gt;=8,"B+",IF(JY47&gt;=7,"B",IF(JY47&gt;=6.5,"C+",IF(JY47&gt;=5.5,"C",IF(JY47&gt;=5,"D+",IF(JY47&gt;=4,"D","F")))))))</f>
        <v>F</v>
      </c>
      <c r="KB47" s="30">
        <f>IF(KA47="A",4,IF(KA47="B+",3.5,IF(KA47="B",3,IF(KA47="C+",2.5,IF(KA47="C",2,IF(KA47="D+",1.5,IF(KA47="D",1,0)))))))</f>
        <v>0</v>
      </c>
      <c r="KC47" s="37" t="str">
        <f>TEXT(KB47,"0.0")</f>
        <v>0.0</v>
      </c>
      <c r="KD47" s="64"/>
      <c r="KE47" s="6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R47" s="8"/>
      <c r="LS47" s="8"/>
      <c r="LT47" s="8"/>
      <c r="LU47" s="8"/>
      <c r="LV47" s="8"/>
      <c r="LW47" s="8"/>
      <c r="LX47" s="8"/>
      <c r="LY47" s="8"/>
      <c r="LZ47" s="8"/>
      <c r="MA47" s="8"/>
    </row>
    <row r="48" spans="1:339" s="233" customFormat="1" ht="18">
      <c r="CQ48" s="240"/>
      <c r="CR48" s="240"/>
      <c r="CS48" s="240"/>
      <c r="CT48" s="240"/>
      <c r="CU48" s="240"/>
      <c r="CW48" s="238"/>
      <c r="CX48" s="238"/>
      <c r="CY48" s="238"/>
      <c r="CZ48" s="238"/>
      <c r="DA48" s="238"/>
      <c r="DB48" s="238"/>
      <c r="DC48" s="238"/>
      <c r="DD48" s="238"/>
      <c r="DE48" s="238"/>
      <c r="DF48" s="238"/>
      <c r="DG48" s="238"/>
      <c r="DH48" s="238"/>
      <c r="DI48" s="238"/>
      <c r="DJ48" s="238"/>
      <c r="DK48" s="238"/>
      <c r="DL48" s="238"/>
      <c r="DM48" s="238"/>
      <c r="DN48" s="238"/>
      <c r="DO48" s="238"/>
      <c r="DP48" s="238"/>
      <c r="DQ48" s="238"/>
      <c r="DR48" s="238"/>
      <c r="HL48" s="239"/>
      <c r="HR48" s="21"/>
      <c r="HS48" s="24"/>
      <c r="HT48" s="25"/>
      <c r="JU48" s="96">
        <v>0</v>
      </c>
      <c r="JV48" s="24"/>
      <c r="JW48" s="25"/>
      <c r="JX48" s="19">
        <f>ROUND((JU48*0.4+JV48*0.6),1)</f>
        <v>0</v>
      </c>
      <c r="JY48" s="26">
        <f>ROUND(MAX((JU48*0.4+JV48*0.6),(JU48*0.4+JW48*0.6)),1)</f>
        <v>0</v>
      </c>
      <c r="JZ48" s="26" t="str">
        <f>TEXT(JY48,"0.0")</f>
        <v>0.0</v>
      </c>
      <c r="KA48" s="32" t="str">
        <f>IF(JY48&gt;=8.5,"A",IF(JY48&gt;=8,"B+",IF(JY48&gt;=7,"B",IF(JY48&gt;=6.5,"C+",IF(JY48&gt;=5.5,"C",IF(JY48&gt;=5,"D+",IF(JY48&gt;=4,"D","F")))))))</f>
        <v>F</v>
      </c>
      <c r="KB48" s="30">
        <f>IF(KA48="A",4,IF(KA48="B+",3.5,IF(KA48="B",3,IF(KA48="C+",2.5,IF(KA48="C",2,IF(KA48="D+",1.5,IF(KA48="D",1,0)))))))</f>
        <v>0</v>
      </c>
      <c r="KC48" s="37" t="str">
        <f>TEXT(KB48,"0.0")</f>
        <v>0.0</v>
      </c>
      <c r="KD48" s="64">
        <v>2</v>
      </c>
      <c r="KE48" s="6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R48" s="8"/>
      <c r="LS48" s="8"/>
      <c r="LT48" s="8"/>
      <c r="LU48" s="8"/>
      <c r="LV48" s="8"/>
      <c r="LW48" s="8"/>
      <c r="LX48" s="8"/>
      <c r="LY48" s="8"/>
      <c r="LZ48" s="8"/>
      <c r="MA48" s="8"/>
    </row>
    <row r="49" spans="95:339" s="233" customFormat="1" ht="18">
      <c r="CQ49" s="240"/>
      <c r="CR49" s="240"/>
      <c r="CS49" s="240"/>
      <c r="CT49" s="240"/>
      <c r="CU49" s="240"/>
      <c r="CW49" s="238"/>
      <c r="CX49" s="238"/>
      <c r="CY49" s="238"/>
      <c r="CZ49" s="238"/>
      <c r="DA49" s="238"/>
      <c r="DB49" s="238"/>
      <c r="DC49" s="238"/>
      <c r="DD49" s="238"/>
      <c r="DE49" s="238"/>
      <c r="DF49" s="238"/>
      <c r="DG49" s="238"/>
      <c r="DH49" s="238"/>
      <c r="DI49" s="238"/>
      <c r="DJ49" s="238"/>
      <c r="DK49" s="238"/>
      <c r="DL49" s="238"/>
      <c r="DM49" s="238"/>
      <c r="DN49" s="238"/>
      <c r="DO49" s="238"/>
      <c r="DP49" s="238"/>
      <c r="DQ49" s="238"/>
      <c r="DR49" s="238"/>
      <c r="HL49" s="239"/>
      <c r="HR49" s="21"/>
      <c r="HS49" s="24"/>
      <c r="HT49" s="25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96">
        <v>0</v>
      </c>
      <c r="KG49" s="24"/>
      <c r="KH49" s="25"/>
      <c r="KI49" s="27">
        <f>ROUND((KF49*0.4+KG49*0.6),1)</f>
        <v>0</v>
      </c>
      <c r="KJ49" s="28">
        <f>ROUND(MAX((KF49*0.4+KG49*0.6),(KF49*0.4+KH49*0.6)),1)</f>
        <v>0</v>
      </c>
      <c r="KK49" s="26" t="str">
        <f>TEXT(KJ49,"0.0")</f>
        <v>0.0</v>
      </c>
      <c r="KL49" s="32" t="str">
        <f>IF(KJ49&gt;=8.5,"A",IF(KJ49&gt;=8,"B+",IF(KJ49&gt;=7,"B",IF(KJ49&gt;=6.5,"C+",IF(KJ49&gt;=5.5,"C",IF(KJ49&gt;=5,"D+",IF(KJ49&gt;=4,"D","F")))))))</f>
        <v>F</v>
      </c>
      <c r="KM49" s="30">
        <f>IF(KL49="A",4,IF(KL49="B+",3.5,IF(KL49="B",3,IF(KL49="C+",2.5,IF(KL49="C",2,IF(KL49="D+",1.5,IF(KL49="D",1,0)))))))</f>
        <v>0</v>
      </c>
      <c r="KN49" s="37" t="str">
        <f>TEXT(KM49,"0.0")</f>
        <v>0.0</v>
      </c>
      <c r="KO49" s="64">
        <v>2</v>
      </c>
      <c r="KP49" s="68">
        <v>2</v>
      </c>
      <c r="KQ49" s="96">
        <v>0</v>
      </c>
      <c r="KR49" s="24"/>
      <c r="KS49" s="25"/>
      <c r="KT49" s="27">
        <f>ROUND((KQ49*0.4+KR49*0.6),1)</f>
        <v>0</v>
      </c>
      <c r="KU49" s="28">
        <f>ROUND(MAX((KQ49*0.4+KR49*0.6),(KQ49*0.4+KS49*0.6)),1)</f>
        <v>0</v>
      </c>
      <c r="KV49" s="26" t="str">
        <f>TEXT(KU49,"0.0")</f>
        <v>0.0</v>
      </c>
      <c r="KW49" s="32" t="str">
        <f>IF(KU49&gt;=8.5,"A",IF(KU49&gt;=8,"B+",IF(KU49&gt;=7,"B",IF(KU49&gt;=6.5,"C+",IF(KU49&gt;=5.5,"C",IF(KU49&gt;=5,"D+",IF(KU49&gt;=4,"D","F")))))))</f>
        <v>F</v>
      </c>
      <c r="KX49" s="30">
        <f>IF(KW49="A",4,IF(KW49="B+",3.5,IF(KW49="B",3,IF(KW49="C+",2.5,IF(KW49="C",2,IF(KW49="D+",1.5,IF(KW49="D",1,0)))))))</f>
        <v>0</v>
      </c>
      <c r="KY49" s="37" t="str">
        <f>TEXT(KX49,"0.0")</f>
        <v>0.0</v>
      </c>
      <c r="KZ49" s="64">
        <v>2</v>
      </c>
      <c r="LA49" s="68"/>
      <c r="LB49" s="96">
        <v>0</v>
      </c>
      <c r="LC49" s="24"/>
      <c r="LD49" s="25"/>
      <c r="LE49" s="19">
        <f>ROUND((LB49*0.4+LC49*0.6),1)</f>
        <v>0</v>
      </c>
      <c r="LF49" s="26">
        <f>ROUND(MAX((LB49*0.4+LC49*0.6),(LB49*0.4+LD49*0.6)),1)</f>
        <v>0</v>
      </c>
      <c r="LG49" s="26" t="str">
        <f>TEXT(LF49,"0.0")</f>
        <v>0.0</v>
      </c>
      <c r="LH49" s="32" t="str">
        <f>IF(LF49&gt;=8.5,"A",IF(LF49&gt;=8,"B+",IF(LF49&gt;=7,"B",IF(LF49&gt;=6.5,"C+",IF(LF49&gt;=5.5,"C",IF(LF49&gt;=5,"D+",IF(LF49&gt;=4,"D","F")))))))</f>
        <v>F</v>
      </c>
      <c r="LI49" s="30">
        <f>IF(LH49="A",4,IF(LH49="B+",3.5,IF(LH49="B",3,IF(LH49="C+",2.5,IF(LH49="C",2,IF(LH49="D+",1.5,IF(LH49="D",1,0)))))))</f>
        <v>0</v>
      </c>
      <c r="LJ49" s="37" t="str">
        <f>TEXT(LI49,"0.0")</f>
        <v>0.0</v>
      </c>
      <c r="LK49" s="64">
        <v>3</v>
      </c>
      <c r="LL49" s="68">
        <v>3</v>
      </c>
      <c r="LR49" s="338"/>
      <c r="LS49" s="338"/>
      <c r="LT49" s="338"/>
      <c r="LU49" s="338"/>
      <c r="LV49" s="338"/>
      <c r="LW49" s="338"/>
      <c r="LX49" s="338"/>
      <c r="LY49" s="338"/>
      <c r="LZ49" s="338"/>
      <c r="MA49" s="338"/>
    </row>
    <row r="50" spans="95:339" s="233" customFormat="1" ht="18">
      <c r="CQ50" s="240"/>
      <c r="CR50" s="240"/>
      <c r="CS50" s="240"/>
      <c r="CT50" s="240"/>
      <c r="CU50" s="240"/>
      <c r="CW50" s="238"/>
      <c r="CX50" s="238"/>
      <c r="CY50" s="238"/>
      <c r="CZ50" s="238"/>
      <c r="DA50" s="238"/>
      <c r="DB50" s="238"/>
      <c r="DC50" s="238"/>
      <c r="DD50" s="238"/>
      <c r="DE50" s="238"/>
      <c r="DF50" s="238"/>
      <c r="DG50" s="238"/>
      <c r="DH50" s="238"/>
      <c r="DI50" s="238"/>
      <c r="DJ50" s="238"/>
      <c r="DK50" s="238"/>
      <c r="DL50" s="238"/>
      <c r="DM50" s="238"/>
      <c r="DN50" s="238"/>
      <c r="DO50" s="238"/>
      <c r="DP50" s="238"/>
      <c r="DQ50" s="238"/>
      <c r="DR50" s="238"/>
      <c r="HL50" s="239"/>
      <c r="HR50" s="21"/>
      <c r="HS50" s="24"/>
      <c r="HT50" s="25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96">
        <v>0</v>
      </c>
      <c r="KG50" s="24"/>
      <c r="KH50" s="25"/>
      <c r="KI50" s="27">
        <f>ROUND((KF50*0.4+KG50*0.6),1)</f>
        <v>0</v>
      </c>
      <c r="KJ50" s="28">
        <f>ROUND(MAX((KF50*0.4+KG50*0.6),(KF50*0.4+KH50*0.6)),1)</f>
        <v>0</v>
      </c>
      <c r="KK50" s="26" t="str">
        <f>TEXT(KJ50,"0.0")</f>
        <v>0.0</v>
      </c>
      <c r="KL50" s="32" t="str">
        <f>IF(KJ50&gt;=8.5,"A",IF(KJ50&gt;=8,"B+",IF(KJ50&gt;=7,"B",IF(KJ50&gt;=6.5,"C+",IF(KJ50&gt;=5.5,"C",IF(KJ50&gt;=5,"D+",IF(KJ50&gt;=4,"D","F")))))))</f>
        <v>F</v>
      </c>
      <c r="KM50" s="30">
        <f>IF(KL50="A",4,IF(KL50="B+",3.5,IF(KL50="B",3,IF(KL50="C+",2.5,IF(KL50="C",2,IF(KL50="D+",1.5,IF(KL50="D",1,0)))))))</f>
        <v>0</v>
      </c>
      <c r="KN50" s="37" t="str">
        <f>TEXT(KM50,"0.0")</f>
        <v>0.0</v>
      </c>
      <c r="KO50" s="64">
        <v>2</v>
      </c>
      <c r="KP50" s="68">
        <v>2</v>
      </c>
      <c r="KQ50" s="96">
        <v>0</v>
      </c>
      <c r="KR50" s="24"/>
      <c r="KS50" s="25"/>
      <c r="KT50" s="19">
        <f>ROUND((KQ50*0.4+KR50*0.6),1)</f>
        <v>0</v>
      </c>
      <c r="KU50" s="26">
        <f>ROUND(MAX((KQ50*0.4+KR50*0.6),(KQ50*0.4+KS50*0.6)),1)</f>
        <v>0</v>
      </c>
      <c r="KV50" s="26" t="str">
        <f>TEXT(KU50,"0.0")</f>
        <v>0.0</v>
      </c>
      <c r="KW50" s="32" t="str">
        <f>IF(KU50&gt;=8.5,"A",IF(KU50&gt;=8,"B+",IF(KU50&gt;=7,"B",IF(KU50&gt;=6.5,"C+",IF(KU50&gt;=5.5,"C",IF(KU50&gt;=5,"D+",IF(KU50&gt;=4,"D","F")))))))</f>
        <v>F</v>
      </c>
      <c r="KX50" s="30">
        <f>IF(KW50="A",4,IF(KW50="B+",3.5,IF(KW50="B",3,IF(KW50="C+",2.5,IF(KW50="C",2,IF(KW50="D+",1.5,IF(KW50="D",1,0)))))))</f>
        <v>0</v>
      </c>
      <c r="KY50" s="37" t="str">
        <f>TEXT(KX50,"0.0")</f>
        <v>0.0</v>
      </c>
      <c r="KZ50" s="64">
        <v>2</v>
      </c>
      <c r="LA50" s="68"/>
      <c r="LB50" s="96">
        <v>3.4</v>
      </c>
      <c r="LC50" s="24"/>
      <c r="LD50" s="25"/>
      <c r="LE50" s="27">
        <f>ROUND((LB50*0.4+LC50*0.6),1)</f>
        <v>1.4</v>
      </c>
      <c r="LF50" s="28">
        <f>ROUND(MAX((LB50*0.4+LC50*0.6),(LB50*0.4+LD50*0.6)),1)</f>
        <v>1.4</v>
      </c>
      <c r="LG50" s="28" t="str">
        <f>TEXT(LF50,"0.0")</f>
        <v>1.4</v>
      </c>
      <c r="LH50" s="32" t="str">
        <f>IF(LF50&gt;=8.5,"A",IF(LF50&gt;=8,"B+",IF(LF50&gt;=7,"B",IF(LF50&gt;=6.5,"C+",IF(LF50&gt;=5.5,"C",IF(LF50&gt;=5,"D+",IF(LF50&gt;=4,"D","F")))))))</f>
        <v>F</v>
      </c>
      <c r="LI50" s="30">
        <f>IF(LH50="A",4,IF(LH50="B+",3.5,IF(LH50="B",3,IF(LH50="C+",2.5,IF(LH50="C",2,IF(LH50="D+",1.5,IF(LH50="D",1,0)))))))</f>
        <v>0</v>
      </c>
      <c r="LJ50" s="37" t="str">
        <f>TEXT(LI50,"0.0")</f>
        <v>0.0</v>
      </c>
      <c r="LK50" s="64">
        <v>3</v>
      </c>
      <c r="LL50" s="68">
        <v>3</v>
      </c>
      <c r="LR50" s="339"/>
      <c r="LS50" s="339"/>
      <c r="LT50" s="339"/>
      <c r="LU50" s="339"/>
      <c r="LV50" s="339"/>
      <c r="LW50" s="339"/>
      <c r="LX50" s="339"/>
      <c r="LY50" s="339"/>
      <c r="LZ50" s="339"/>
      <c r="MA50" s="339"/>
    </row>
    <row r="51" spans="95:339" s="233" customFormat="1">
      <c r="CQ51" s="240"/>
      <c r="CR51" s="240"/>
      <c r="CS51" s="240"/>
      <c r="CT51" s="240"/>
      <c r="CU51" s="240"/>
      <c r="CW51" s="238"/>
      <c r="CX51" s="238"/>
      <c r="CY51" s="238"/>
      <c r="CZ51" s="238"/>
      <c r="DA51" s="238"/>
      <c r="DB51" s="238"/>
      <c r="DC51" s="238"/>
      <c r="DD51" s="238"/>
      <c r="DE51" s="238"/>
      <c r="DF51" s="238"/>
      <c r="DG51" s="238"/>
      <c r="DH51" s="238"/>
      <c r="DI51" s="238"/>
      <c r="DJ51" s="238"/>
      <c r="DK51" s="238"/>
      <c r="DL51" s="238"/>
      <c r="DM51" s="238"/>
      <c r="DN51" s="238"/>
      <c r="DO51" s="238"/>
      <c r="DP51" s="238"/>
      <c r="DQ51" s="238"/>
      <c r="DR51" s="238"/>
      <c r="HL51" s="239"/>
      <c r="HR51" s="21"/>
      <c r="HS51" s="24"/>
      <c r="HT51" s="25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R51" s="8"/>
      <c r="LS51" s="8"/>
      <c r="LT51" s="8"/>
      <c r="LU51" s="8"/>
      <c r="LV51" s="8"/>
      <c r="LW51" s="8"/>
      <c r="LX51" s="8"/>
      <c r="LY51" s="8"/>
      <c r="LZ51" s="8"/>
      <c r="MA51" s="8"/>
    </row>
    <row r="52" spans="95:339" s="233" customFormat="1">
      <c r="CQ52" s="240"/>
      <c r="CR52" s="240"/>
      <c r="CS52" s="240"/>
      <c r="CT52" s="240"/>
      <c r="CU52" s="240"/>
      <c r="CW52" s="238"/>
      <c r="CX52" s="238"/>
      <c r="CY52" s="238"/>
      <c r="CZ52" s="238"/>
      <c r="DA52" s="238"/>
      <c r="DB52" s="238"/>
      <c r="DC52" s="238"/>
      <c r="DD52" s="238"/>
      <c r="DE52" s="238"/>
      <c r="DF52" s="238"/>
      <c r="DG52" s="238"/>
      <c r="DH52" s="238"/>
      <c r="DI52" s="238"/>
      <c r="DJ52" s="238"/>
      <c r="DK52" s="238"/>
      <c r="DL52" s="238"/>
      <c r="DM52" s="238"/>
      <c r="DN52" s="238"/>
      <c r="DO52" s="238"/>
      <c r="DP52" s="238"/>
      <c r="DQ52" s="238"/>
      <c r="DR52" s="238"/>
      <c r="HL52" s="239"/>
      <c r="HR52" s="21"/>
      <c r="HS52" s="24"/>
      <c r="HT52" s="25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R52" s="8"/>
      <c r="LS52" s="8"/>
      <c r="LT52" s="8"/>
      <c r="LU52" s="8"/>
      <c r="LV52" s="8"/>
      <c r="LW52" s="8"/>
      <c r="LX52" s="8"/>
      <c r="LY52" s="8"/>
      <c r="LZ52" s="8"/>
      <c r="MA52" s="8"/>
    </row>
    <row r="53" spans="95:339" s="233" customFormat="1">
      <c r="CQ53" s="240"/>
      <c r="CR53" s="240"/>
      <c r="CS53" s="240"/>
      <c r="CT53" s="240"/>
      <c r="CU53" s="240"/>
      <c r="CW53" s="238"/>
      <c r="CX53" s="238"/>
      <c r="CY53" s="238"/>
      <c r="CZ53" s="238"/>
      <c r="DA53" s="238"/>
      <c r="DB53" s="238"/>
      <c r="DC53" s="238"/>
      <c r="DD53" s="238"/>
      <c r="DE53" s="238"/>
      <c r="DF53" s="238"/>
      <c r="DG53" s="238"/>
      <c r="DH53" s="238"/>
      <c r="DI53" s="238"/>
      <c r="DJ53" s="238"/>
      <c r="DK53" s="238"/>
      <c r="DL53" s="238"/>
      <c r="DM53" s="238"/>
      <c r="DN53" s="238"/>
      <c r="DO53" s="238"/>
      <c r="DP53" s="238"/>
      <c r="DQ53" s="238"/>
      <c r="DR53" s="238"/>
      <c r="HL53" s="239"/>
      <c r="HR53" s="21"/>
      <c r="HS53" s="24"/>
      <c r="HT53" s="25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R53" s="8"/>
      <c r="LS53" s="8"/>
      <c r="LT53" s="8"/>
      <c r="LU53" s="8"/>
      <c r="LV53" s="8"/>
      <c r="LW53" s="8"/>
      <c r="LX53" s="8"/>
      <c r="LY53" s="8"/>
      <c r="LZ53" s="8"/>
      <c r="MA53" s="8"/>
    </row>
    <row r="54" spans="95:339" s="233" customFormat="1">
      <c r="CQ54" s="240"/>
      <c r="CR54" s="240"/>
      <c r="CS54" s="240"/>
      <c r="CT54" s="240"/>
      <c r="CU54" s="240"/>
      <c r="CW54" s="238"/>
      <c r="CX54" s="238"/>
      <c r="CY54" s="238"/>
      <c r="CZ54" s="238"/>
      <c r="DA54" s="238"/>
      <c r="DB54" s="238"/>
      <c r="DC54" s="238"/>
      <c r="DD54" s="238"/>
      <c r="DE54" s="238"/>
      <c r="DF54" s="238"/>
      <c r="DG54" s="238"/>
      <c r="DH54" s="238"/>
      <c r="DI54" s="238"/>
      <c r="DJ54" s="238"/>
      <c r="DK54" s="238"/>
      <c r="DL54" s="238"/>
      <c r="DM54" s="238"/>
      <c r="DN54" s="238"/>
      <c r="DO54" s="238"/>
      <c r="DP54" s="238"/>
      <c r="DQ54" s="238"/>
      <c r="DR54" s="238"/>
      <c r="HL54" s="239"/>
      <c r="HR54" s="8"/>
      <c r="HS54" s="8"/>
      <c r="H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R54" s="8"/>
      <c r="LS54" s="8"/>
      <c r="LT54" s="8"/>
      <c r="LU54" s="8"/>
      <c r="LV54" s="8"/>
      <c r="LW54" s="8"/>
      <c r="LX54" s="8"/>
      <c r="LY54" s="8"/>
      <c r="LZ54" s="8"/>
      <c r="MA54" s="8"/>
    </row>
    <row r="55" spans="95:339" s="233" customFormat="1">
      <c r="CQ55" s="240"/>
      <c r="CR55" s="240"/>
      <c r="CS55" s="240"/>
      <c r="CT55" s="240"/>
      <c r="CU55" s="240"/>
      <c r="CW55" s="238"/>
      <c r="CX55" s="238"/>
      <c r="CY55" s="238"/>
      <c r="CZ55" s="238"/>
      <c r="DA55" s="238"/>
      <c r="DB55" s="238"/>
      <c r="DC55" s="238"/>
      <c r="DD55" s="238"/>
      <c r="DE55" s="238"/>
      <c r="DF55" s="238"/>
      <c r="DG55" s="238"/>
      <c r="DH55" s="238"/>
      <c r="DI55" s="238"/>
      <c r="DJ55" s="238"/>
      <c r="DK55" s="238"/>
      <c r="DL55" s="238"/>
      <c r="DM55" s="238"/>
      <c r="DN55" s="238"/>
      <c r="DO55" s="238"/>
      <c r="DP55" s="238"/>
      <c r="DQ55" s="238"/>
      <c r="DR55" s="238"/>
      <c r="HL55" s="239"/>
      <c r="HR55" s="8"/>
      <c r="HS55" s="8"/>
      <c r="H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/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  <c r="LC55" s="8"/>
      <c r="LD55" s="8"/>
      <c r="LE55" s="8"/>
      <c r="LF55" s="8"/>
      <c r="LG55" s="8"/>
      <c r="LH55" s="8"/>
      <c r="LI55" s="8"/>
      <c r="LJ55" s="8"/>
      <c r="LK55" s="8"/>
      <c r="LL55" s="8"/>
      <c r="LR55" s="8"/>
      <c r="LS55" s="8"/>
      <c r="LT55" s="8"/>
      <c r="LU55" s="8"/>
      <c r="LV55" s="8"/>
      <c r="LW55" s="8"/>
      <c r="LX55" s="8"/>
      <c r="LY55" s="8"/>
      <c r="LZ55" s="8"/>
      <c r="MA55" s="8"/>
    </row>
    <row r="56" spans="95:339" s="233" customFormat="1">
      <c r="CQ56" s="240"/>
      <c r="CR56" s="240"/>
      <c r="CS56" s="240"/>
      <c r="CT56" s="240"/>
      <c r="CU56" s="240"/>
      <c r="CW56" s="238"/>
      <c r="CX56" s="238"/>
      <c r="CY56" s="238"/>
      <c r="CZ56" s="238"/>
      <c r="DA56" s="238"/>
      <c r="DB56" s="238"/>
      <c r="DC56" s="238"/>
      <c r="DD56" s="238"/>
      <c r="DE56" s="238"/>
      <c r="DF56" s="238"/>
      <c r="DG56" s="238"/>
      <c r="DH56" s="238"/>
      <c r="DI56" s="238"/>
      <c r="DJ56" s="238"/>
      <c r="DK56" s="238"/>
      <c r="DL56" s="238"/>
      <c r="DM56" s="238"/>
      <c r="DN56" s="238"/>
      <c r="DO56" s="238"/>
      <c r="DP56" s="238"/>
      <c r="DQ56" s="238"/>
      <c r="DR56" s="238"/>
      <c r="HL56" s="239"/>
      <c r="HR56" s="8"/>
      <c r="HS56" s="8"/>
      <c r="H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  <c r="LC56" s="8"/>
      <c r="LD56" s="8"/>
      <c r="LE56" s="8"/>
      <c r="LF56" s="8"/>
      <c r="LG56" s="8"/>
      <c r="LH56" s="8"/>
      <c r="LI56" s="8"/>
      <c r="LJ56" s="8"/>
      <c r="LK56" s="8"/>
      <c r="LL56" s="8"/>
      <c r="LR56" s="8"/>
      <c r="LS56" s="8"/>
      <c r="LT56" s="8"/>
      <c r="LU56" s="8"/>
      <c r="LV56" s="8"/>
      <c r="LW56" s="8"/>
      <c r="LX56" s="8"/>
      <c r="LY56" s="8"/>
      <c r="LZ56" s="8"/>
      <c r="MA56" s="8"/>
    </row>
    <row r="57" spans="95:339" s="233" customFormat="1">
      <c r="CQ57" s="240"/>
      <c r="CR57" s="240"/>
      <c r="CS57" s="240"/>
      <c r="CT57" s="240"/>
      <c r="CU57" s="240"/>
      <c r="CW57" s="238"/>
      <c r="CX57" s="238"/>
      <c r="CY57" s="238"/>
      <c r="CZ57" s="238"/>
      <c r="DA57" s="238"/>
      <c r="DB57" s="238"/>
      <c r="DC57" s="238"/>
      <c r="DD57" s="238"/>
      <c r="DE57" s="238"/>
      <c r="DF57" s="238"/>
      <c r="DG57" s="238"/>
      <c r="DH57" s="238"/>
      <c r="DI57" s="238"/>
      <c r="DJ57" s="238"/>
      <c r="DK57" s="238"/>
      <c r="DL57" s="238"/>
      <c r="DM57" s="238"/>
      <c r="DN57" s="238"/>
      <c r="DO57" s="238"/>
      <c r="DP57" s="238"/>
      <c r="DQ57" s="238"/>
      <c r="DR57" s="238"/>
      <c r="HL57" s="239"/>
      <c r="HR57" s="8"/>
      <c r="HS57" s="8"/>
      <c r="HT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/>
      <c r="KO57" s="8"/>
      <c r="KP57" s="8"/>
      <c r="KQ57" s="8"/>
      <c r="KR57" s="8"/>
      <c r="KS57" s="8"/>
      <c r="KT57" s="8"/>
      <c r="KU57" s="8"/>
      <c r="KV57" s="8"/>
      <c r="KW57" s="8"/>
      <c r="KX57" s="8"/>
      <c r="KY57" s="8"/>
      <c r="KZ57" s="8"/>
      <c r="LA57" s="8"/>
      <c r="LB57" s="8"/>
      <c r="LC57" s="8"/>
      <c r="LD57" s="8"/>
      <c r="LE57" s="8"/>
      <c r="LF57" s="8"/>
      <c r="LG57" s="8"/>
      <c r="LH57" s="8"/>
      <c r="LI57" s="8"/>
      <c r="LJ57" s="8"/>
      <c r="LK57" s="8"/>
      <c r="LL57" s="8"/>
      <c r="LR57" s="8"/>
      <c r="LS57" s="8"/>
      <c r="LT57" s="8"/>
      <c r="LU57" s="8"/>
      <c r="LV57" s="8"/>
      <c r="LW57" s="8"/>
      <c r="LX57" s="8"/>
      <c r="LY57" s="8"/>
      <c r="LZ57" s="8"/>
      <c r="MA57" s="8"/>
    </row>
    <row r="58" spans="95:339" s="233" customFormat="1">
      <c r="CQ58" s="240"/>
      <c r="CR58" s="240"/>
      <c r="CS58" s="240"/>
      <c r="CT58" s="240"/>
      <c r="CU58" s="240"/>
      <c r="CW58" s="238"/>
      <c r="CX58" s="238"/>
      <c r="CY58" s="238"/>
      <c r="CZ58" s="238"/>
      <c r="DA58" s="238"/>
      <c r="DB58" s="238"/>
      <c r="DC58" s="238"/>
      <c r="DD58" s="238"/>
      <c r="DE58" s="238"/>
      <c r="DF58" s="238"/>
      <c r="DG58" s="238"/>
      <c r="DH58" s="238"/>
      <c r="DI58" s="238"/>
      <c r="DJ58" s="238"/>
      <c r="DK58" s="238"/>
      <c r="DL58" s="238"/>
      <c r="DM58" s="238"/>
      <c r="DN58" s="238"/>
      <c r="DO58" s="238"/>
      <c r="DP58" s="238"/>
      <c r="DQ58" s="238"/>
      <c r="DR58" s="238"/>
      <c r="HL58" s="239"/>
      <c r="HR58" s="8"/>
      <c r="HS58" s="8"/>
      <c r="HT58" s="8"/>
      <c r="JU58" s="8"/>
      <c r="JV58" s="8"/>
      <c r="JW58" s="8"/>
      <c r="JX58" s="8"/>
      <c r="JY58" s="8"/>
      <c r="JZ58" s="8"/>
      <c r="KA58" s="8"/>
      <c r="KB58" s="8"/>
      <c r="KC58" s="8"/>
      <c r="KD58" s="8"/>
      <c r="KE58" s="8"/>
      <c r="KF58" s="8"/>
      <c r="KG58" s="8"/>
      <c r="KH58" s="8"/>
      <c r="KI58" s="8"/>
      <c r="KJ58" s="8"/>
      <c r="KK58" s="8"/>
      <c r="KL58" s="8"/>
      <c r="KM58" s="8"/>
      <c r="KN58" s="8"/>
      <c r="KO58" s="8"/>
      <c r="KP58" s="8"/>
      <c r="KQ58" s="8"/>
      <c r="KR58" s="8"/>
      <c r="KS58" s="8"/>
      <c r="KT58" s="8"/>
      <c r="KU58" s="8"/>
      <c r="KV58" s="8"/>
      <c r="KW58" s="8"/>
      <c r="KX58" s="8"/>
      <c r="KY58" s="8"/>
      <c r="KZ58" s="8"/>
      <c r="LA58" s="8"/>
      <c r="LB58" s="8"/>
      <c r="LC58" s="8"/>
      <c r="LD58" s="8"/>
      <c r="LE58" s="8"/>
      <c r="LF58" s="8"/>
      <c r="LG58" s="8"/>
      <c r="LH58" s="8"/>
      <c r="LI58" s="8"/>
      <c r="LJ58" s="8"/>
      <c r="LK58" s="8"/>
      <c r="LL58" s="8"/>
      <c r="LR58" s="8"/>
      <c r="LS58" s="8"/>
      <c r="LT58" s="8"/>
      <c r="LU58" s="8"/>
      <c r="LV58" s="8"/>
      <c r="LW58" s="8"/>
      <c r="LX58" s="8"/>
      <c r="LY58" s="8"/>
      <c r="LZ58" s="8"/>
      <c r="MA58" s="8"/>
    </row>
    <row r="59" spans="95:339" s="233" customFormat="1">
      <c r="CQ59" s="240"/>
      <c r="CR59" s="240"/>
      <c r="CS59" s="240"/>
      <c r="CT59" s="240"/>
      <c r="CU59" s="240"/>
      <c r="CW59" s="238"/>
      <c r="CX59" s="238"/>
      <c r="CY59" s="238"/>
      <c r="CZ59" s="238"/>
      <c r="DA59" s="238"/>
      <c r="DB59" s="238"/>
      <c r="DC59" s="238"/>
      <c r="DD59" s="238"/>
      <c r="DE59" s="238"/>
      <c r="DF59" s="238"/>
      <c r="DG59" s="238"/>
      <c r="DH59" s="238"/>
      <c r="DI59" s="238"/>
      <c r="DJ59" s="238"/>
      <c r="DK59" s="238"/>
      <c r="DL59" s="238"/>
      <c r="DM59" s="238"/>
      <c r="DN59" s="238"/>
      <c r="DO59" s="238"/>
      <c r="DP59" s="238"/>
      <c r="DQ59" s="238"/>
      <c r="DR59" s="238"/>
      <c r="HL59" s="239"/>
      <c r="HR59" s="8"/>
      <c r="HS59" s="8"/>
      <c r="H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/>
      <c r="KO59" s="8"/>
      <c r="KP59" s="8"/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  <c r="LC59" s="8"/>
      <c r="LD59" s="8"/>
      <c r="LE59" s="8"/>
      <c r="LF59" s="8"/>
      <c r="LG59" s="8"/>
      <c r="LH59" s="8"/>
      <c r="LI59" s="8"/>
      <c r="LJ59" s="8"/>
      <c r="LK59" s="8"/>
      <c r="LL59" s="8"/>
      <c r="LR59" s="8"/>
      <c r="LS59" s="8"/>
      <c r="LT59" s="8"/>
      <c r="LU59" s="8"/>
      <c r="LV59" s="8"/>
      <c r="LW59" s="8"/>
      <c r="LX59" s="8"/>
      <c r="LY59" s="8"/>
      <c r="LZ59" s="8"/>
      <c r="MA59" s="8"/>
    </row>
    <row r="60" spans="95:339" s="233" customFormat="1">
      <c r="CQ60" s="240"/>
      <c r="CR60" s="240"/>
      <c r="CS60" s="240"/>
      <c r="CT60" s="240"/>
      <c r="CU60" s="240"/>
      <c r="CW60" s="238"/>
      <c r="CX60" s="238"/>
      <c r="CY60" s="238"/>
      <c r="CZ60" s="238"/>
      <c r="DA60" s="238"/>
      <c r="DB60" s="238"/>
      <c r="DC60" s="238"/>
      <c r="DD60" s="238"/>
      <c r="DE60" s="238"/>
      <c r="DF60" s="238"/>
      <c r="DG60" s="238"/>
      <c r="DH60" s="238"/>
      <c r="DI60" s="238"/>
      <c r="DJ60" s="238"/>
      <c r="DK60" s="238"/>
      <c r="DL60" s="238"/>
      <c r="DM60" s="238"/>
      <c r="DN60" s="238"/>
      <c r="DO60" s="238"/>
      <c r="DP60" s="238"/>
      <c r="DQ60" s="238"/>
      <c r="DR60" s="238"/>
      <c r="HL60" s="239"/>
      <c r="HR60" s="8"/>
      <c r="HS60" s="8"/>
      <c r="HT60" s="8"/>
      <c r="JU60" s="8"/>
      <c r="JV60" s="8"/>
      <c r="JW60" s="8"/>
      <c r="JX60" s="8"/>
      <c r="JY60" s="8"/>
      <c r="JZ60" s="8"/>
      <c r="KA60" s="8"/>
      <c r="KB60" s="8"/>
      <c r="KC60" s="8"/>
      <c r="KD60" s="8"/>
      <c r="KE60" s="8"/>
      <c r="KF60" s="8"/>
      <c r="KG60" s="8"/>
      <c r="KH60" s="8"/>
      <c r="KI60" s="8"/>
      <c r="KJ60" s="8"/>
      <c r="KK60" s="8"/>
      <c r="KL60" s="8"/>
      <c r="KM60" s="8"/>
      <c r="KN60" s="8"/>
      <c r="KO60" s="8"/>
      <c r="KP60" s="8"/>
      <c r="KQ60" s="8"/>
      <c r="KR60" s="8"/>
      <c r="KS60" s="8"/>
      <c r="KT60" s="8"/>
      <c r="KU60" s="8"/>
      <c r="KV60" s="8"/>
      <c r="KW60" s="8"/>
      <c r="KX60" s="8"/>
      <c r="KY60" s="8"/>
      <c r="KZ60" s="8"/>
      <c r="LA60" s="8"/>
      <c r="LB60" s="8"/>
      <c r="LC60" s="8"/>
      <c r="LD60" s="8"/>
      <c r="LE60" s="8"/>
      <c r="LF60" s="8"/>
      <c r="LG60" s="8"/>
      <c r="LH60" s="8"/>
      <c r="LI60" s="8"/>
      <c r="LJ60" s="8"/>
      <c r="LK60" s="8"/>
      <c r="LL60" s="8"/>
      <c r="LR60" s="8"/>
      <c r="LS60" s="8"/>
      <c r="LT60" s="8"/>
      <c r="LU60" s="8"/>
      <c r="LV60" s="8"/>
      <c r="LW60" s="8"/>
      <c r="LX60" s="8"/>
      <c r="LY60" s="8"/>
      <c r="LZ60" s="8"/>
      <c r="MA60" s="8"/>
    </row>
    <row r="61" spans="95:339" s="233" customFormat="1">
      <c r="CQ61" s="240"/>
      <c r="CR61" s="240"/>
      <c r="CS61" s="240"/>
      <c r="CT61" s="240"/>
      <c r="CU61" s="240"/>
      <c r="CW61" s="238"/>
      <c r="CX61" s="238"/>
      <c r="CY61" s="238"/>
      <c r="CZ61" s="238"/>
      <c r="DA61" s="238"/>
      <c r="DB61" s="238"/>
      <c r="DC61" s="238"/>
      <c r="DD61" s="238"/>
      <c r="DE61" s="238"/>
      <c r="DF61" s="238"/>
      <c r="DG61" s="238"/>
      <c r="DH61" s="238"/>
      <c r="DI61" s="238"/>
      <c r="DJ61" s="238"/>
      <c r="DK61" s="238"/>
      <c r="DL61" s="238"/>
      <c r="DM61" s="238"/>
      <c r="DN61" s="238"/>
      <c r="DO61" s="238"/>
      <c r="DP61" s="238"/>
      <c r="DQ61" s="238"/>
      <c r="DR61" s="238"/>
      <c r="HL61" s="239"/>
      <c r="HR61" s="8"/>
      <c r="HS61" s="8"/>
      <c r="HT61" s="8"/>
      <c r="JU61" s="8"/>
      <c r="JV61" s="8"/>
      <c r="JW61" s="8"/>
      <c r="JX61" s="8"/>
      <c r="JY61" s="8"/>
      <c r="JZ61" s="8"/>
      <c r="KA61" s="8"/>
      <c r="KB61" s="8"/>
      <c r="KC61" s="8"/>
      <c r="KD61" s="8"/>
      <c r="KE61" s="8"/>
      <c r="KF61" s="8"/>
      <c r="KG61" s="8"/>
      <c r="KH61" s="8"/>
      <c r="KI61" s="8"/>
      <c r="KJ61" s="8"/>
      <c r="KK61" s="8"/>
      <c r="KL61" s="8"/>
      <c r="KM61" s="8"/>
      <c r="KN61" s="8"/>
      <c r="KO61" s="8"/>
      <c r="KP61" s="8"/>
      <c r="KQ61" s="8"/>
      <c r="KR61" s="8"/>
      <c r="KS61" s="8"/>
      <c r="KT61" s="8"/>
      <c r="KU61" s="8"/>
      <c r="KV61" s="8"/>
      <c r="KW61" s="8"/>
      <c r="KX61" s="8"/>
      <c r="KY61" s="8"/>
      <c r="KZ61" s="8"/>
      <c r="LA61" s="8"/>
      <c r="LB61" s="8"/>
      <c r="LC61" s="8"/>
      <c r="LD61" s="8"/>
      <c r="LE61" s="8"/>
      <c r="LF61" s="8"/>
      <c r="LG61" s="8"/>
      <c r="LH61" s="8"/>
      <c r="LI61" s="8"/>
      <c r="LJ61" s="8"/>
      <c r="LK61" s="8"/>
      <c r="LL61" s="8"/>
      <c r="LR61" s="8"/>
      <c r="LS61" s="8"/>
      <c r="LT61" s="8"/>
      <c r="LU61" s="8"/>
      <c r="LV61" s="8"/>
      <c r="LW61" s="8"/>
      <c r="LX61" s="8"/>
      <c r="LY61" s="8"/>
      <c r="LZ61" s="8"/>
      <c r="MA61" s="8"/>
    </row>
    <row r="62" spans="95:339" s="233" customFormat="1">
      <c r="CQ62" s="240"/>
      <c r="CR62" s="240"/>
      <c r="CS62" s="240"/>
      <c r="CT62" s="240"/>
      <c r="CU62" s="240"/>
      <c r="CW62" s="238"/>
      <c r="CX62" s="238"/>
      <c r="CY62" s="238"/>
      <c r="CZ62" s="238"/>
      <c r="DA62" s="238"/>
      <c r="DB62" s="238"/>
      <c r="DC62" s="238"/>
      <c r="DD62" s="238"/>
      <c r="DE62" s="238"/>
      <c r="DF62" s="238"/>
      <c r="DG62" s="238"/>
      <c r="DH62" s="238"/>
      <c r="DI62" s="238"/>
      <c r="DJ62" s="238"/>
      <c r="DK62" s="238"/>
      <c r="DL62" s="238"/>
      <c r="DM62" s="238"/>
      <c r="DN62" s="238"/>
      <c r="DO62" s="238"/>
      <c r="DP62" s="238"/>
      <c r="DQ62" s="238"/>
      <c r="DR62" s="238"/>
      <c r="HL62" s="239"/>
      <c r="HR62" s="8"/>
      <c r="HS62" s="8"/>
      <c r="HT62" s="8"/>
      <c r="JU62" s="8"/>
      <c r="JV62" s="8"/>
      <c r="JW62" s="8"/>
      <c r="JX62" s="8"/>
      <c r="JY62" s="8"/>
      <c r="JZ62" s="8"/>
      <c r="KA62" s="8"/>
      <c r="KB62" s="8"/>
      <c r="KC62" s="8"/>
      <c r="KD62" s="8"/>
      <c r="KE62" s="8"/>
      <c r="KF62" s="8"/>
      <c r="KG62" s="8"/>
      <c r="KH62" s="8"/>
      <c r="KI62" s="8"/>
      <c r="KJ62" s="8"/>
      <c r="KK62" s="8"/>
      <c r="KL62" s="8"/>
      <c r="KM62" s="8"/>
      <c r="KN62" s="8"/>
      <c r="KO62" s="8"/>
      <c r="KP62" s="8"/>
      <c r="KQ62" s="8"/>
      <c r="KR62" s="8"/>
      <c r="KS62" s="8"/>
      <c r="KT62" s="8"/>
      <c r="KU62" s="8"/>
      <c r="KV62" s="8"/>
      <c r="KW62" s="8"/>
      <c r="KX62" s="8"/>
      <c r="KY62" s="8"/>
      <c r="KZ62" s="8"/>
      <c r="LA62" s="8"/>
      <c r="LB62" s="8"/>
      <c r="LC62" s="8"/>
      <c r="LD62" s="8"/>
      <c r="LE62" s="8"/>
      <c r="LF62" s="8"/>
      <c r="LG62" s="8"/>
      <c r="LH62" s="8"/>
      <c r="LI62" s="8"/>
      <c r="LJ62" s="8"/>
      <c r="LK62" s="8"/>
      <c r="LL62" s="8"/>
      <c r="LR62" s="8"/>
      <c r="LS62" s="8"/>
      <c r="LT62" s="8"/>
      <c r="LU62" s="8"/>
      <c r="LV62" s="8"/>
      <c r="LW62" s="8"/>
      <c r="LX62" s="8"/>
      <c r="LY62" s="8"/>
      <c r="LZ62" s="8"/>
      <c r="MA62" s="8"/>
    </row>
    <row r="63" spans="95:339" s="233" customFormat="1">
      <c r="CQ63" s="240"/>
      <c r="CR63" s="240"/>
      <c r="CS63" s="240"/>
      <c r="CT63" s="240"/>
      <c r="CU63" s="240"/>
      <c r="CW63" s="238"/>
      <c r="CX63" s="238"/>
      <c r="CY63" s="238"/>
      <c r="CZ63" s="238"/>
      <c r="DA63" s="238"/>
      <c r="DB63" s="238"/>
      <c r="DC63" s="238"/>
      <c r="DD63" s="238"/>
      <c r="DE63" s="238"/>
      <c r="DF63" s="238"/>
      <c r="DG63" s="238"/>
      <c r="DH63" s="238"/>
      <c r="DI63" s="238"/>
      <c r="DJ63" s="238"/>
      <c r="DK63" s="238"/>
      <c r="DL63" s="238"/>
      <c r="DM63" s="238"/>
      <c r="DN63" s="238"/>
      <c r="DO63" s="238"/>
      <c r="DP63" s="238"/>
      <c r="DQ63" s="238"/>
      <c r="DR63" s="238"/>
      <c r="HL63" s="239"/>
      <c r="HR63" s="8"/>
      <c r="HS63" s="8"/>
      <c r="HT63" s="8"/>
      <c r="JU63" s="8"/>
      <c r="JV63" s="8"/>
      <c r="JW63" s="8"/>
      <c r="JX63" s="8"/>
      <c r="JY63" s="8"/>
      <c r="JZ63" s="8"/>
      <c r="KA63" s="8"/>
      <c r="KB63" s="8"/>
      <c r="KC63" s="8"/>
      <c r="KD63" s="8"/>
      <c r="KE63" s="8"/>
      <c r="KF63" s="8"/>
      <c r="KG63" s="8"/>
      <c r="KH63" s="8"/>
      <c r="KI63" s="8"/>
      <c r="KJ63" s="8"/>
      <c r="KK63" s="8"/>
      <c r="KL63" s="8"/>
      <c r="KM63" s="8"/>
      <c r="KN63" s="8"/>
      <c r="KO63" s="8"/>
      <c r="KP63" s="8"/>
      <c r="KQ63" s="8"/>
      <c r="KR63" s="8"/>
      <c r="KS63" s="8"/>
      <c r="KT63" s="8"/>
      <c r="KU63" s="8"/>
      <c r="KV63" s="8"/>
      <c r="KW63" s="8"/>
      <c r="KX63" s="8"/>
      <c r="KY63" s="8"/>
      <c r="KZ63" s="8"/>
      <c r="LA63" s="8"/>
      <c r="LB63" s="8"/>
      <c r="LC63" s="8"/>
      <c r="LD63" s="8"/>
      <c r="LE63" s="8"/>
      <c r="LF63" s="8"/>
      <c r="LG63" s="8"/>
      <c r="LH63" s="8"/>
      <c r="LI63" s="8"/>
      <c r="LJ63" s="8"/>
      <c r="LK63" s="8"/>
      <c r="LL63" s="8"/>
      <c r="LR63" s="8"/>
      <c r="LS63" s="8"/>
      <c r="LT63" s="8"/>
      <c r="LU63" s="8"/>
      <c r="LV63" s="8"/>
      <c r="LW63" s="8"/>
      <c r="LX63" s="8"/>
      <c r="LY63" s="8"/>
      <c r="LZ63" s="8"/>
      <c r="MA63" s="8"/>
    </row>
    <row r="64" spans="95:339" s="233" customFormat="1">
      <c r="CQ64" s="240"/>
      <c r="CR64" s="240"/>
      <c r="CS64" s="240"/>
      <c r="CT64" s="240"/>
      <c r="CU64" s="240"/>
      <c r="CW64" s="238"/>
      <c r="CX64" s="238"/>
      <c r="CY64" s="238"/>
      <c r="CZ64" s="238"/>
      <c r="DA64" s="238"/>
      <c r="DB64" s="238"/>
      <c r="DC64" s="238"/>
      <c r="DD64" s="238"/>
      <c r="DE64" s="238"/>
      <c r="DF64" s="238"/>
      <c r="DG64" s="238"/>
      <c r="DH64" s="238"/>
      <c r="DI64" s="238"/>
      <c r="DJ64" s="238"/>
      <c r="DK64" s="238"/>
      <c r="DL64" s="238"/>
      <c r="DM64" s="238"/>
      <c r="DN64" s="238"/>
      <c r="DO64" s="238"/>
      <c r="DP64" s="238"/>
      <c r="DQ64" s="238"/>
      <c r="DR64" s="238"/>
      <c r="HL64" s="239"/>
      <c r="HR64" s="8"/>
      <c r="HS64" s="8"/>
      <c r="HT64" s="8"/>
      <c r="JU64" s="8"/>
      <c r="JV64" s="8"/>
      <c r="JW64" s="8"/>
      <c r="JX64" s="8"/>
      <c r="JY64" s="8"/>
      <c r="JZ64" s="8"/>
      <c r="KA64" s="8"/>
      <c r="KB64" s="8"/>
      <c r="KC64" s="8"/>
      <c r="KD64" s="8"/>
      <c r="KE64" s="8"/>
      <c r="KF64" s="8"/>
      <c r="KG64" s="8"/>
      <c r="KH64" s="8"/>
      <c r="KI64" s="8"/>
      <c r="KJ64" s="8"/>
      <c r="KK64" s="8"/>
      <c r="KL64" s="8"/>
      <c r="KM64" s="8"/>
      <c r="KN64" s="8"/>
      <c r="KO64" s="8"/>
      <c r="KP64" s="8"/>
      <c r="KQ64" s="8"/>
      <c r="KR64" s="8"/>
      <c r="KS64" s="8"/>
      <c r="KT64" s="8"/>
      <c r="KU64" s="8"/>
      <c r="KV64" s="8"/>
      <c r="KW64" s="8"/>
      <c r="KX64" s="8"/>
      <c r="KY64" s="8"/>
      <c r="KZ64" s="8"/>
      <c r="LA64" s="8"/>
      <c r="LB64" s="8"/>
      <c r="LC64" s="8"/>
      <c r="LD64" s="8"/>
      <c r="LE64" s="8"/>
      <c r="LF64" s="8"/>
      <c r="LG64" s="8"/>
      <c r="LH64" s="8"/>
      <c r="LI64" s="8"/>
      <c r="LJ64" s="8"/>
      <c r="LK64" s="8"/>
      <c r="LL64" s="8"/>
      <c r="LR64" s="8"/>
      <c r="LS64" s="8"/>
      <c r="LT64" s="8"/>
      <c r="LU64" s="8"/>
      <c r="LV64" s="8"/>
      <c r="LW64" s="8"/>
      <c r="LX64" s="8"/>
      <c r="LY64" s="8"/>
      <c r="LZ64" s="8"/>
      <c r="MA64" s="8"/>
    </row>
    <row r="65" spans="95:339" s="233" customFormat="1">
      <c r="CQ65" s="240"/>
      <c r="CR65" s="240"/>
      <c r="CS65" s="240"/>
      <c r="CT65" s="240"/>
      <c r="CU65" s="240"/>
      <c r="CW65" s="238"/>
      <c r="CX65" s="238"/>
      <c r="CY65" s="238"/>
      <c r="CZ65" s="238"/>
      <c r="DA65" s="238"/>
      <c r="DB65" s="238"/>
      <c r="DC65" s="238"/>
      <c r="DD65" s="238"/>
      <c r="DE65" s="238"/>
      <c r="DF65" s="238"/>
      <c r="DG65" s="238"/>
      <c r="DH65" s="238"/>
      <c r="DI65" s="238"/>
      <c r="DJ65" s="238"/>
      <c r="DK65" s="238"/>
      <c r="DL65" s="238"/>
      <c r="DM65" s="238"/>
      <c r="DN65" s="238"/>
      <c r="DO65" s="238"/>
      <c r="DP65" s="238"/>
      <c r="DQ65" s="238"/>
      <c r="DR65" s="238"/>
      <c r="HL65" s="239"/>
      <c r="HR65" s="8"/>
      <c r="HS65" s="8"/>
      <c r="HT65" s="8"/>
      <c r="JU65" s="8"/>
      <c r="JV65" s="8"/>
      <c r="JW65" s="8"/>
      <c r="JX65" s="8"/>
      <c r="JY65" s="8"/>
      <c r="JZ65" s="8"/>
      <c r="KA65" s="8"/>
      <c r="KB65" s="8"/>
      <c r="KC65" s="8"/>
      <c r="KD65" s="8"/>
      <c r="KE65" s="8"/>
      <c r="KF65" s="8"/>
      <c r="KG65" s="8"/>
      <c r="KH65" s="8"/>
      <c r="KI65" s="8"/>
      <c r="KJ65" s="8"/>
      <c r="KK65" s="8"/>
      <c r="KL65" s="8"/>
      <c r="KM65" s="8"/>
      <c r="KN65" s="8"/>
      <c r="KO65" s="8"/>
      <c r="KP65" s="8"/>
      <c r="KQ65" s="8"/>
      <c r="KR65" s="8"/>
      <c r="KS65" s="8"/>
      <c r="KT65" s="8"/>
      <c r="KU65" s="8"/>
      <c r="KV65" s="8"/>
      <c r="KW65" s="8"/>
      <c r="KX65" s="8"/>
      <c r="KY65" s="8"/>
      <c r="KZ65" s="8"/>
      <c r="LA65" s="8"/>
      <c r="LB65" s="8"/>
      <c r="LC65" s="8"/>
      <c r="LD65" s="8"/>
      <c r="LE65" s="8"/>
      <c r="LF65" s="8"/>
      <c r="LG65" s="8"/>
      <c r="LH65" s="8"/>
      <c r="LI65" s="8"/>
      <c r="LJ65" s="8"/>
      <c r="LK65" s="8"/>
      <c r="LL65" s="8"/>
      <c r="LR65" s="8"/>
      <c r="LS65" s="8"/>
      <c r="LT65" s="8"/>
      <c r="LU65" s="8"/>
      <c r="LV65" s="8"/>
      <c r="LW65" s="8"/>
      <c r="LX65" s="8"/>
      <c r="LY65" s="8"/>
      <c r="LZ65" s="8"/>
      <c r="MA65" s="8"/>
    </row>
    <row r="66" spans="95:339" s="233" customFormat="1">
      <c r="CQ66" s="240"/>
      <c r="CR66" s="240"/>
      <c r="CS66" s="240"/>
      <c r="CT66" s="240"/>
      <c r="CU66" s="240"/>
      <c r="CW66" s="238"/>
      <c r="CX66" s="238"/>
      <c r="CY66" s="238"/>
      <c r="CZ66" s="238"/>
      <c r="DA66" s="238"/>
      <c r="DB66" s="238"/>
      <c r="DC66" s="238"/>
      <c r="DD66" s="238"/>
      <c r="DE66" s="238"/>
      <c r="DF66" s="238"/>
      <c r="DG66" s="238"/>
      <c r="DH66" s="238"/>
      <c r="DI66" s="238"/>
      <c r="DJ66" s="238"/>
      <c r="DK66" s="238"/>
      <c r="DL66" s="238"/>
      <c r="DM66" s="238"/>
      <c r="DN66" s="238"/>
      <c r="DO66" s="238"/>
      <c r="DP66" s="238"/>
      <c r="DQ66" s="238"/>
      <c r="DR66" s="238"/>
      <c r="HL66" s="239"/>
      <c r="HR66" s="8"/>
      <c r="HS66" s="8"/>
      <c r="HT66" s="8"/>
      <c r="JU66" s="8"/>
      <c r="JV66" s="8"/>
      <c r="JW66" s="8"/>
      <c r="JX66" s="8"/>
      <c r="JY66" s="8"/>
      <c r="JZ66" s="8"/>
      <c r="KA66" s="8"/>
      <c r="KB66" s="8"/>
      <c r="KC66" s="8"/>
      <c r="KD66" s="8"/>
      <c r="KE66" s="8"/>
      <c r="KF66" s="8"/>
      <c r="KG66" s="8"/>
      <c r="KH66" s="8"/>
      <c r="KI66" s="8"/>
      <c r="KJ66" s="8"/>
      <c r="KK66" s="8"/>
      <c r="KL66" s="8"/>
      <c r="KM66" s="8"/>
      <c r="KN66" s="8"/>
      <c r="KO66" s="8"/>
      <c r="KP66" s="8"/>
      <c r="KQ66" s="8"/>
      <c r="KR66" s="8"/>
      <c r="KS66" s="8"/>
      <c r="KT66" s="8"/>
      <c r="KU66" s="8"/>
      <c r="KV66" s="8"/>
      <c r="KW66" s="8"/>
      <c r="KX66" s="8"/>
      <c r="KY66" s="8"/>
      <c r="KZ66" s="8"/>
      <c r="LA66" s="8"/>
      <c r="LB66" s="8"/>
      <c r="LC66" s="8"/>
      <c r="LD66" s="8"/>
      <c r="LE66" s="8"/>
      <c r="LF66" s="8"/>
      <c r="LG66" s="8"/>
      <c r="LH66" s="8"/>
      <c r="LI66" s="8"/>
      <c r="LJ66" s="8"/>
      <c r="LK66" s="8"/>
      <c r="LL66" s="8"/>
      <c r="LR66" s="8"/>
      <c r="LS66" s="8"/>
      <c r="LT66" s="8"/>
      <c r="LU66" s="8"/>
      <c r="LV66" s="8"/>
      <c r="LW66" s="8"/>
      <c r="LX66" s="8"/>
      <c r="LY66" s="8"/>
      <c r="LZ66" s="8"/>
      <c r="MA66" s="8"/>
    </row>
    <row r="67" spans="95:339" s="233" customFormat="1">
      <c r="CQ67" s="240"/>
      <c r="CR67" s="240"/>
      <c r="CS67" s="240"/>
      <c r="CT67" s="240"/>
      <c r="CU67" s="240"/>
      <c r="CW67" s="238"/>
      <c r="CX67" s="238"/>
      <c r="CY67" s="238"/>
      <c r="CZ67" s="238"/>
      <c r="DA67" s="238"/>
      <c r="DB67" s="238"/>
      <c r="DC67" s="238"/>
      <c r="DD67" s="238"/>
      <c r="DE67" s="238"/>
      <c r="DF67" s="238"/>
      <c r="DG67" s="238"/>
      <c r="DH67" s="238"/>
      <c r="DI67" s="238"/>
      <c r="DJ67" s="238"/>
      <c r="DK67" s="238"/>
      <c r="DL67" s="238"/>
      <c r="DM67" s="238"/>
      <c r="DN67" s="238"/>
      <c r="DO67" s="238"/>
      <c r="DP67" s="238"/>
      <c r="DQ67" s="238"/>
      <c r="DR67" s="238"/>
      <c r="HL67" s="239"/>
      <c r="HR67" s="8"/>
      <c r="HS67" s="8"/>
      <c r="HT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/>
      <c r="KO67" s="8"/>
      <c r="KP67" s="8"/>
      <c r="KQ67" s="8"/>
      <c r="KR67" s="8"/>
      <c r="KS67" s="8"/>
      <c r="KT67" s="8"/>
      <c r="KU67" s="8"/>
      <c r="KV67" s="8"/>
      <c r="KW67" s="8"/>
      <c r="KX67" s="8"/>
      <c r="KY67" s="8"/>
      <c r="KZ67" s="8"/>
      <c r="LA67" s="8"/>
      <c r="LB67" s="8"/>
      <c r="LC67" s="8"/>
      <c r="LD67" s="8"/>
      <c r="LE67" s="8"/>
      <c r="LF67" s="8"/>
      <c r="LG67" s="8"/>
      <c r="LH67" s="8"/>
      <c r="LI67" s="8"/>
      <c r="LJ67" s="8"/>
      <c r="LK67" s="8"/>
      <c r="LL67" s="8"/>
      <c r="LR67" s="8"/>
      <c r="LS67" s="8"/>
      <c r="LT67" s="8"/>
      <c r="LU67" s="8"/>
      <c r="LV67" s="8"/>
      <c r="LW67" s="8"/>
      <c r="LX67" s="8"/>
      <c r="LY67" s="8"/>
      <c r="LZ67" s="8"/>
      <c r="MA67" s="8"/>
    </row>
    <row r="68" spans="95:339" s="233" customFormat="1">
      <c r="CQ68" s="240"/>
      <c r="CR68" s="240"/>
      <c r="CS68" s="240"/>
      <c r="CT68" s="240"/>
      <c r="CU68" s="240"/>
      <c r="CW68" s="238"/>
      <c r="CX68" s="238"/>
      <c r="CY68" s="238"/>
      <c r="CZ68" s="238"/>
      <c r="DA68" s="238"/>
      <c r="DB68" s="238"/>
      <c r="DC68" s="238"/>
      <c r="DD68" s="238"/>
      <c r="DE68" s="238"/>
      <c r="DF68" s="238"/>
      <c r="DG68" s="238"/>
      <c r="DH68" s="238"/>
      <c r="DI68" s="238"/>
      <c r="DJ68" s="238"/>
      <c r="DK68" s="238"/>
      <c r="DL68" s="238"/>
      <c r="DM68" s="238"/>
      <c r="DN68" s="238"/>
      <c r="DO68" s="238"/>
      <c r="DP68" s="238"/>
      <c r="DQ68" s="238"/>
      <c r="DR68" s="238"/>
      <c r="HL68" s="239"/>
      <c r="HR68" s="8"/>
      <c r="HS68" s="8"/>
      <c r="HT68" s="8"/>
      <c r="JU68" s="8"/>
      <c r="JV68" s="8"/>
      <c r="JW68" s="8"/>
      <c r="JX68" s="8"/>
      <c r="JY68" s="8"/>
      <c r="JZ68" s="8"/>
      <c r="KA68" s="8"/>
      <c r="KB68" s="8"/>
      <c r="KC68" s="8"/>
      <c r="KD68" s="8"/>
      <c r="KE68" s="8"/>
      <c r="KF68" s="8"/>
      <c r="KG68" s="8"/>
      <c r="KH68" s="8"/>
      <c r="KI68" s="8"/>
      <c r="KJ68" s="8"/>
      <c r="KK68" s="8"/>
      <c r="KL68" s="8"/>
      <c r="KM68" s="8"/>
      <c r="KN68" s="8"/>
      <c r="KO68" s="8"/>
      <c r="KP68" s="8"/>
      <c r="KQ68" s="8"/>
      <c r="KR68" s="8"/>
      <c r="KS68" s="8"/>
      <c r="KT68" s="8"/>
      <c r="KU68" s="8"/>
      <c r="KV68" s="8"/>
      <c r="KW68" s="8"/>
      <c r="KX68" s="8"/>
      <c r="KY68" s="8"/>
      <c r="KZ68" s="8"/>
      <c r="LA68" s="8"/>
      <c r="LB68" s="8"/>
      <c r="LC68" s="8"/>
      <c r="LD68" s="8"/>
      <c r="LE68" s="8"/>
      <c r="LF68" s="8"/>
      <c r="LG68" s="8"/>
      <c r="LH68" s="8"/>
      <c r="LI68" s="8"/>
      <c r="LJ68" s="8"/>
      <c r="LK68" s="8"/>
      <c r="LL68" s="8"/>
      <c r="LR68" s="8"/>
      <c r="LS68" s="8"/>
      <c r="LT68" s="8"/>
      <c r="LU68" s="8"/>
      <c r="LV68" s="8"/>
      <c r="LW68" s="8"/>
      <c r="LX68" s="8"/>
      <c r="LY68" s="8"/>
      <c r="LZ68" s="8"/>
      <c r="MA68" s="8"/>
    </row>
    <row r="69" spans="95:339" s="233" customFormat="1">
      <c r="CQ69" s="240"/>
      <c r="CR69" s="240"/>
      <c r="CS69" s="240"/>
      <c r="CT69" s="240"/>
      <c r="CU69" s="240"/>
      <c r="CW69" s="238"/>
      <c r="CX69" s="238"/>
      <c r="CY69" s="238"/>
      <c r="CZ69" s="238"/>
      <c r="DA69" s="238"/>
      <c r="DB69" s="238"/>
      <c r="DC69" s="238"/>
      <c r="DD69" s="238"/>
      <c r="DE69" s="238"/>
      <c r="DF69" s="238"/>
      <c r="DG69" s="238"/>
      <c r="DH69" s="238"/>
      <c r="DI69" s="238"/>
      <c r="DJ69" s="238"/>
      <c r="DK69" s="238"/>
      <c r="DL69" s="238"/>
      <c r="DM69" s="238"/>
      <c r="DN69" s="238"/>
      <c r="DO69" s="238"/>
      <c r="DP69" s="238"/>
      <c r="DQ69" s="238"/>
      <c r="DR69" s="238"/>
      <c r="HL69" s="239"/>
      <c r="HR69" s="8"/>
      <c r="HS69" s="8"/>
      <c r="HT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/>
      <c r="KO69" s="8"/>
      <c r="KP69" s="8"/>
      <c r="KQ69" s="8"/>
      <c r="KR69" s="8"/>
      <c r="KS69" s="8"/>
      <c r="KT69" s="8"/>
      <c r="KU69" s="8"/>
      <c r="KV69" s="8"/>
      <c r="KW69" s="8"/>
      <c r="KX69" s="8"/>
      <c r="KY69" s="8"/>
      <c r="KZ69" s="8"/>
      <c r="LA69" s="8"/>
      <c r="LB69" s="8"/>
      <c r="LC69" s="8"/>
      <c r="LD69" s="8"/>
      <c r="LE69" s="8"/>
      <c r="LF69" s="8"/>
      <c r="LG69" s="8"/>
      <c r="LH69" s="8"/>
      <c r="LI69" s="8"/>
      <c r="LJ69" s="8"/>
      <c r="LK69" s="8"/>
      <c r="LL69" s="8"/>
      <c r="LR69" s="8"/>
      <c r="LS69" s="8"/>
      <c r="LT69" s="8"/>
      <c r="LU69" s="8"/>
      <c r="LV69" s="8"/>
      <c r="LW69" s="8"/>
      <c r="LX69" s="8"/>
      <c r="LY69" s="8"/>
      <c r="LZ69" s="8"/>
      <c r="MA69" s="8"/>
    </row>
    <row r="70" spans="95:339" s="233" customFormat="1">
      <c r="CQ70" s="240"/>
      <c r="CR70" s="240"/>
      <c r="CS70" s="240"/>
      <c r="CT70" s="240"/>
      <c r="CU70" s="240"/>
      <c r="CW70" s="238"/>
      <c r="CX70" s="238"/>
      <c r="CY70" s="238"/>
      <c r="CZ70" s="238"/>
      <c r="DA70" s="238"/>
      <c r="DB70" s="238"/>
      <c r="DC70" s="238"/>
      <c r="DD70" s="238"/>
      <c r="DE70" s="238"/>
      <c r="DF70" s="238"/>
      <c r="DG70" s="238"/>
      <c r="DH70" s="238"/>
      <c r="DI70" s="238"/>
      <c r="DJ70" s="238"/>
      <c r="DK70" s="238"/>
      <c r="DL70" s="238"/>
      <c r="DM70" s="238"/>
      <c r="DN70" s="238"/>
      <c r="DO70" s="238"/>
      <c r="DP70" s="238"/>
      <c r="DQ70" s="238"/>
      <c r="DR70" s="238"/>
      <c r="HL70" s="239"/>
      <c r="HR70" s="8"/>
      <c r="HS70" s="8"/>
      <c r="HT70" s="8"/>
      <c r="JU70" s="8"/>
      <c r="JV70" s="8"/>
      <c r="JW70" s="8"/>
      <c r="JX70" s="8"/>
      <c r="JY70" s="8"/>
      <c r="JZ70" s="8"/>
      <c r="KA70" s="8"/>
      <c r="KB70" s="8"/>
      <c r="KC70" s="8"/>
      <c r="KD70" s="8"/>
      <c r="KE70" s="8"/>
      <c r="KF70" s="8"/>
      <c r="KG70" s="8"/>
      <c r="KH70" s="8"/>
      <c r="KI70" s="8"/>
      <c r="KJ70" s="8"/>
      <c r="KK70" s="8"/>
      <c r="KL70" s="8"/>
      <c r="KM70" s="8"/>
      <c r="KN70" s="8"/>
      <c r="KO70" s="8"/>
      <c r="KP70" s="8"/>
      <c r="KQ70" s="8"/>
      <c r="KR70" s="8"/>
      <c r="KS70" s="8"/>
      <c r="KT70" s="8"/>
      <c r="KU70" s="8"/>
      <c r="KV70" s="8"/>
      <c r="KW70" s="8"/>
      <c r="KX70" s="8"/>
      <c r="KY70" s="8"/>
      <c r="KZ70" s="8"/>
      <c r="LA70" s="8"/>
      <c r="LB70" s="8"/>
      <c r="LC70" s="8"/>
      <c r="LD70" s="8"/>
      <c r="LE70" s="8"/>
      <c r="LF70" s="8"/>
      <c r="LG70" s="8"/>
      <c r="LH70" s="8"/>
      <c r="LI70" s="8"/>
      <c r="LJ70" s="8"/>
      <c r="LK70" s="8"/>
      <c r="LL70" s="8"/>
      <c r="LR70" s="8"/>
      <c r="LS70" s="8"/>
      <c r="LT70" s="8"/>
      <c r="LU70" s="8"/>
      <c r="LV70" s="8"/>
      <c r="LW70" s="8"/>
      <c r="LX70" s="8"/>
      <c r="LY70" s="8"/>
      <c r="LZ70" s="8"/>
      <c r="MA70" s="8"/>
    </row>
    <row r="71" spans="95:339" s="233" customFormat="1">
      <c r="CQ71" s="240"/>
      <c r="CR71" s="240"/>
      <c r="CS71" s="240"/>
      <c r="CT71" s="240"/>
      <c r="CU71" s="240"/>
      <c r="CW71" s="238"/>
      <c r="CX71" s="238"/>
      <c r="CY71" s="238"/>
      <c r="CZ71" s="238"/>
      <c r="DA71" s="238"/>
      <c r="DB71" s="238"/>
      <c r="DC71" s="238"/>
      <c r="DD71" s="238"/>
      <c r="DE71" s="238"/>
      <c r="DF71" s="238"/>
      <c r="DG71" s="238"/>
      <c r="DH71" s="238"/>
      <c r="DI71" s="238"/>
      <c r="DJ71" s="238"/>
      <c r="DK71" s="238"/>
      <c r="DL71" s="238"/>
      <c r="DM71" s="238"/>
      <c r="DN71" s="238"/>
      <c r="DO71" s="238"/>
      <c r="DP71" s="238"/>
      <c r="DQ71" s="238"/>
      <c r="DR71" s="238"/>
      <c r="HL71" s="239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JU71" s="8"/>
      <c r="JV71" s="8"/>
      <c r="JW71" s="8"/>
      <c r="JX71" s="8"/>
      <c r="JY71" s="8"/>
      <c r="JZ71" s="8"/>
      <c r="KA71" s="8"/>
      <c r="KB71" s="8"/>
      <c r="KC71" s="8"/>
      <c r="KD71" s="8"/>
      <c r="KE71" s="8"/>
      <c r="KF71" s="8"/>
      <c r="KG71" s="8"/>
      <c r="KH71" s="8"/>
      <c r="KI71" s="8"/>
      <c r="KJ71" s="8"/>
      <c r="KK71" s="8"/>
      <c r="KL71" s="8"/>
      <c r="KM71" s="8"/>
      <c r="KN71" s="8"/>
      <c r="KO71" s="8"/>
      <c r="KP71" s="8"/>
      <c r="KQ71" s="8"/>
      <c r="KR71" s="8"/>
      <c r="KS71" s="8"/>
      <c r="KT71" s="8"/>
      <c r="KU71" s="8"/>
      <c r="KV71" s="8"/>
      <c r="KW71" s="8"/>
      <c r="KX71" s="8"/>
      <c r="KY71" s="8"/>
      <c r="KZ71" s="8"/>
      <c r="LA71" s="8"/>
      <c r="LB71" s="8"/>
      <c r="LC71" s="8"/>
      <c r="LD71" s="8"/>
      <c r="LE71" s="8"/>
      <c r="LF71" s="8"/>
      <c r="LG71" s="8"/>
      <c r="LH71" s="8"/>
      <c r="LI71" s="8"/>
      <c r="LJ71" s="8"/>
      <c r="LK71" s="8"/>
      <c r="LL71" s="8"/>
      <c r="LR71" s="8"/>
      <c r="LS71" s="8"/>
      <c r="LT71" s="8"/>
      <c r="LU71" s="8"/>
      <c r="LV71" s="8"/>
      <c r="LW71" s="8"/>
      <c r="LX71" s="8"/>
      <c r="LY71" s="8"/>
      <c r="LZ71" s="8"/>
      <c r="MA71" s="8"/>
    </row>
    <row r="72" spans="95:339" s="233" customFormat="1">
      <c r="CQ72" s="240"/>
      <c r="CR72" s="240"/>
      <c r="CS72" s="240"/>
      <c r="CT72" s="240"/>
      <c r="CU72" s="240"/>
      <c r="CW72" s="238"/>
      <c r="CX72" s="238"/>
      <c r="CY72" s="238"/>
      <c r="CZ72" s="238"/>
      <c r="DA72" s="238"/>
      <c r="DB72" s="238"/>
      <c r="DC72" s="238"/>
      <c r="DD72" s="238"/>
      <c r="DE72" s="238"/>
      <c r="DF72" s="238"/>
      <c r="DG72" s="238"/>
      <c r="DH72" s="238"/>
      <c r="DI72" s="238"/>
      <c r="DJ72" s="238"/>
      <c r="DK72" s="238"/>
      <c r="DL72" s="238"/>
      <c r="DM72" s="238"/>
      <c r="DN72" s="238"/>
      <c r="DO72" s="238"/>
      <c r="DP72" s="238"/>
      <c r="DQ72" s="238"/>
      <c r="DR72" s="238"/>
      <c r="HL72" s="239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JU72" s="8"/>
      <c r="JV72" s="8"/>
      <c r="JW72" s="8"/>
      <c r="JX72" s="8"/>
      <c r="JY72" s="8"/>
      <c r="JZ72" s="8"/>
      <c r="KA72" s="8"/>
      <c r="KB72" s="8"/>
      <c r="KC72" s="8"/>
      <c r="KD72" s="8"/>
      <c r="KE72" s="8"/>
      <c r="KF72" s="8"/>
      <c r="KG72" s="8"/>
      <c r="KH72" s="8"/>
      <c r="KI72" s="8"/>
      <c r="KJ72" s="8"/>
      <c r="KK72" s="8"/>
      <c r="KL72" s="8"/>
      <c r="KM72" s="8"/>
      <c r="KN72" s="8"/>
      <c r="KO72" s="8"/>
      <c r="KP72" s="8"/>
      <c r="KQ72" s="8"/>
      <c r="KR72" s="8"/>
      <c r="KS72" s="8"/>
      <c r="KT72" s="8"/>
      <c r="KU72" s="8"/>
      <c r="KV72" s="8"/>
      <c r="KW72" s="8"/>
      <c r="KX72" s="8"/>
      <c r="KY72" s="8"/>
      <c r="KZ72" s="8"/>
      <c r="LA72" s="8"/>
      <c r="LB72" s="8"/>
      <c r="LC72" s="8"/>
      <c r="LD72" s="8"/>
      <c r="LE72" s="8"/>
      <c r="LF72" s="8"/>
      <c r="LG72" s="8"/>
      <c r="LH72" s="8"/>
      <c r="LI72" s="8"/>
      <c r="LJ72" s="8"/>
      <c r="LK72" s="8"/>
      <c r="LL72" s="8"/>
      <c r="LR72" s="8"/>
      <c r="LS72" s="8"/>
      <c r="LT72" s="8"/>
      <c r="LU72" s="8"/>
      <c r="LV72" s="8"/>
      <c r="LW72" s="8"/>
      <c r="LX72" s="8"/>
      <c r="LY72" s="8"/>
      <c r="LZ72" s="8"/>
      <c r="MA72" s="8"/>
    </row>
    <row r="73" spans="95:339" s="233" customFormat="1">
      <c r="CQ73" s="240"/>
      <c r="CR73" s="240"/>
      <c r="CS73" s="240"/>
      <c r="CT73" s="240"/>
      <c r="CU73" s="240"/>
      <c r="CW73" s="238"/>
      <c r="CX73" s="238"/>
      <c r="CY73" s="238"/>
      <c r="CZ73" s="238"/>
      <c r="DA73" s="238"/>
      <c r="DB73" s="238"/>
      <c r="DC73" s="238"/>
      <c r="DD73" s="238"/>
      <c r="DE73" s="238"/>
      <c r="DF73" s="238"/>
      <c r="DG73" s="238"/>
      <c r="DH73" s="238"/>
      <c r="DI73" s="238"/>
      <c r="DJ73" s="238"/>
      <c r="DK73" s="238"/>
      <c r="DL73" s="238"/>
      <c r="DM73" s="238"/>
      <c r="DN73" s="238"/>
      <c r="DO73" s="238"/>
      <c r="DP73" s="238"/>
      <c r="DQ73" s="238"/>
      <c r="DR73" s="238"/>
      <c r="HL73" s="239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JU73" s="8"/>
      <c r="JV73" s="8"/>
      <c r="JW73" s="8"/>
      <c r="JX73" s="8"/>
      <c r="JY73" s="8"/>
      <c r="JZ73" s="8"/>
      <c r="KA73" s="8"/>
      <c r="KB73" s="8"/>
      <c r="KC73" s="8"/>
      <c r="KD73" s="8"/>
      <c r="KE73" s="8"/>
      <c r="KF73" s="8"/>
      <c r="KG73" s="8"/>
      <c r="KH73" s="8"/>
      <c r="KI73" s="8"/>
      <c r="KJ73" s="8"/>
      <c r="KK73" s="8"/>
      <c r="KL73" s="8"/>
      <c r="KM73" s="8"/>
      <c r="KN73" s="8"/>
      <c r="KO73" s="8"/>
      <c r="KP73" s="8"/>
      <c r="KQ73" s="8"/>
      <c r="KR73" s="8"/>
      <c r="KS73" s="8"/>
      <c r="KT73" s="8"/>
      <c r="KU73" s="8"/>
      <c r="KV73" s="8"/>
      <c r="KW73" s="8"/>
      <c r="KX73" s="8"/>
      <c r="KY73" s="8"/>
      <c r="KZ73" s="8"/>
      <c r="LA73" s="8"/>
      <c r="LB73" s="8"/>
      <c r="LC73" s="8"/>
      <c r="LD73" s="8"/>
      <c r="LE73" s="8"/>
      <c r="LF73" s="8"/>
      <c r="LG73" s="8"/>
      <c r="LH73" s="8"/>
      <c r="LI73" s="8"/>
      <c r="LJ73" s="8"/>
      <c r="LK73" s="8"/>
      <c r="LL73" s="8"/>
      <c r="LR73" s="8"/>
      <c r="LS73" s="8"/>
      <c r="LT73" s="8"/>
      <c r="LU73" s="8"/>
      <c r="LV73" s="8"/>
      <c r="LW73" s="8"/>
      <c r="LX73" s="8"/>
      <c r="LY73" s="8"/>
      <c r="LZ73" s="8"/>
      <c r="MA73" s="8"/>
    </row>
    <row r="74" spans="95:339" s="233" customFormat="1">
      <c r="CQ74" s="240"/>
      <c r="CR74" s="240"/>
      <c r="CS74" s="240"/>
      <c r="CT74" s="240"/>
      <c r="CU74" s="240"/>
      <c r="CW74" s="238"/>
      <c r="CX74" s="238"/>
      <c r="CY74" s="238"/>
      <c r="CZ74" s="238"/>
      <c r="DA74" s="238"/>
      <c r="DB74" s="238"/>
      <c r="DC74" s="238"/>
      <c r="DD74" s="238"/>
      <c r="DE74" s="238"/>
      <c r="DF74" s="238"/>
      <c r="DG74" s="238"/>
      <c r="DH74" s="238"/>
      <c r="DI74" s="238"/>
      <c r="DJ74" s="238"/>
      <c r="DK74" s="238"/>
      <c r="DL74" s="238"/>
      <c r="DM74" s="238"/>
      <c r="DN74" s="238"/>
      <c r="DO74" s="238"/>
      <c r="DP74" s="238"/>
      <c r="DQ74" s="238"/>
      <c r="DR74" s="238"/>
      <c r="HL74" s="239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JU74" s="8"/>
      <c r="JV74" s="8"/>
      <c r="JW74" s="8"/>
      <c r="JX74" s="8"/>
      <c r="JY74" s="8"/>
      <c r="JZ74" s="8"/>
      <c r="KA74" s="8"/>
      <c r="KB74" s="8"/>
      <c r="KC74" s="8"/>
      <c r="KD74" s="8"/>
      <c r="KE74" s="8"/>
      <c r="KF74" s="8"/>
      <c r="KG74" s="8"/>
      <c r="KH74" s="8"/>
      <c r="KI74" s="8"/>
      <c r="KJ74" s="8"/>
      <c r="KK74" s="8"/>
      <c r="KL74" s="8"/>
      <c r="KM74" s="8"/>
      <c r="KN74" s="8"/>
      <c r="KO74" s="8"/>
      <c r="KP74" s="8"/>
      <c r="KQ74" s="8"/>
      <c r="KR74" s="8"/>
      <c r="KS74" s="8"/>
      <c r="KT74" s="8"/>
      <c r="KU74" s="8"/>
      <c r="KV74" s="8"/>
      <c r="KW74" s="8"/>
      <c r="KX74" s="8"/>
      <c r="KY74" s="8"/>
      <c r="KZ74" s="8"/>
      <c r="LA74" s="8"/>
      <c r="LB74" s="8"/>
      <c r="LC74" s="8"/>
      <c r="LD74" s="8"/>
      <c r="LE74" s="8"/>
      <c r="LF74" s="8"/>
      <c r="LG74" s="8"/>
      <c r="LH74" s="8"/>
      <c r="LI74" s="8"/>
      <c r="LJ74" s="8"/>
      <c r="LK74" s="8"/>
      <c r="LL74" s="8"/>
      <c r="LR74" s="8"/>
      <c r="LS74" s="8"/>
      <c r="LT74" s="8"/>
      <c r="LU74" s="8"/>
      <c r="LV74" s="8"/>
      <c r="LW74" s="8"/>
      <c r="LX74" s="8"/>
      <c r="LY74" s="8"/>
      <c r="LZ74" s="8"/>
      <c r="MA74" s="8"/>
    </row>
    <row r="75" spans="95:339" s="233" customFormat="1">
      <c r="CQ75" s="240"/>
      <c r="CR75" s="240"/>
      <c r="CS75" s="240"/>
      <c r="CT75" s="240"/>
      <c r="CU75" s="240"/>
      <c r="CW75" s="238"/>
      <c r="CX75" s="238"/>
      <c r="CY75" s="238"/>
      <c r="CZ75" s="238"/>
      <c r="DA75" s="238"/>
      <c r="DB75" s="238"/>
      <c r="DC75" s="238"/>
      <c r="DD75" s="238"/>
      <c r="DE75" s="238"/>
      <c r="DF75" s="238"/>
      <c r="DG75" s="238"/>
      <c r="DH75" s="238"/>
      <c r="DI75" s="238"/>
      <c r="DJ75" s="238"/>
      <c r="DK75" s="238"/>
      <c r="DL75" s="238"/>
      <c r="DM75" s="238"/>
      <c r="DN75" s="238"/>
      <c r="DO75" s="238"/>
      <c r="DP75" s="238"/>
      <c r="DQ75" s="238"/>
      <c r="DR75" s="238"/>
      <c r="HL75" s="239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JU75" s="8"/>
      <c r="JV75" s="8"/>
      <c r="JW75" s="8"/>
      <c r="JX75" s="8"/>
      <c r="JY75" s="8"/>
      <c r="JZ75" s="8"/>
      <c r="KA75" s="8"/>
      <c r="KB75" s="8"/>
      <c r="KC75" s="8"/>
      <c r="KD75" s="8"/>
      <c r="KE75" s="8"/>
      <c r="KF75" s="8"/>
      <c r="KG75" s="8"/>
      <c r="KH75" s="8"/>
      <c r="KI75" s="8"/>
      <c r="KJ75" s="8"/>
      <c r="KK75" s="8"/>
      <c r="KL75" s="8"/>
      <c r="KM75" s="8"/>
      <c r="KN75" s="8"/>
      <c r="KO75" s="8"/>
      <c r="KP75" s="8"/>
      <c r="KQ75" s="8"/>
      <c r="KR75" s="8"/>
      <c r="KS75" s="8"/>
      <c r="KT75" s="8"/>
      <c r="KU75" s="8"/>
      <c r="KV75" s="8"/>
      <c r="KW75" s="8"/>
      <c r="KX75" s="8"/>
      <c r="KY75" s="8"/>
      <c r="KZ75" s="8"/>
      <c r="LA75" s="8"/>
      <c r="LB75" s="8"/>
      <c r="LC75" s="8"/>
      <c r="LD75" s="8"/>
      <c r="LE75" s="8"/>
      <c r="LF75" s="8"/>
      <c r="LG75" s="8"/>
      <c r="LH75" s="8"/>
      <c r="LI75" s="8"/>
      <c r="LJ75" s="8"/>
      <c r="LK75" s="8"/>
      <c r="LL75" s="8"/>
      <c r="LR75" s="8"/>
      <c r="LS75" s="8"/>
      <c r="LT75" s="8"/>
      <c r="LU75" s="8"/>
      <c r="LV75" s="8"/>
      <c r="LW75" s="8"/>
      <c r="LX75" s="8"/>
      <c r="LY75" s="8"/>
      <c r="LZ75" s="8"/>
      <c r="MA75" s="8"/>
    </row>
    <row r="76" spans="95:339" s="233" customFormat="1">
      <c r="CQ76" s="240"/>
      <c r="CR76" s="240"/>
      <c r="CS76" s="240"/>
      <c r="CT76" s="240"/>
      <c r="CU76" s="240"/>
      <c r="CW76" s="238"/>
      <c r="CX76" s="238"/>
      <c r="CY76" s="238"/>
      <c r="CZ76" s="238"/>
      <c r="DA76" s="238"/>
      <c r="DB76" s="238"/>
      <c r="DC76" s="238"/>
      <c r="DD76" s="238"/>
      <c r="DE76" s="238"/>
      <c r="DF76" s="238"/>
      <c r="DG76" s="238"/>
      <c r="DH76" s="238"/>
      <c r="DI76" s="238"/>
      <c r="DJ76" s="238"/>
      <c r="DK76" s="238"/>
      <c r="DL76" s="238"/>
      <c r="DM76" s="238"/>
      <c r="DN76" s="238"/>
      <c r="DO76" s="238"/>
      <c r="DP76" s="238"/>
      <c r="DQ76" s="238"/>
      <c r="DR76" s="238"/>
      <c r="HL76" s="239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  <c r="IW76" s="8"/>
      <c r="IX76" s="8"/>
      <c r="JU76" s="8"/>
      <c r="JV76" s="8"/>
      <c r="JW76" s="8"/>
      <c r="JX76" s="8"/>
      <c r="JY76" s="8"/>
      <c r="JZ76" s="8"/>
      <c r="KA76" s="8"/>
      <c r="KB76" s="8"/>
      <c r="KC76" s="8"/>
      <c r="KD76" s="8"/>
      <c r="KE76" s="8"/>
      <c r="KF76" s="8"/>
      <c r="KG76" s="8"/>
      <c r="KH76" s="8"/>
      <c r="KI76" s="8"/>
      <c r="KJ76" s="8"/>
      <c r="KK76" s="8"/>
      <c r="KL76" s="8"/>
      <c r="KM76" s="8"/>
      <c r="KN76" s="8"/>
      <c r="KO76" s="8"/>
      <c r="KP76" s="8"/>
      <c r="KQ76" s="8"/>
      <c r="KR76" s="8"/>
      <c r="KS76" s="8"/>
      <c r="KT76" s="8"/>
      <c r="KU76" s="8"/>
      <c r="KV76" s="8"/>
      <c r="KW76" s="8"/>
      <c r="KX76" s="8"/>
      <c r="KY76" s="8"/>
      <c r="KZ76" s="8"/>
      <c r="LA76" s="8"/>
      <c r="LB76" s="8"/>
      <c r="LC76" s="8"/>
      <c r="LD76" s="8"/>
      <c r="LE76" s="8"/>
      <c r="LF76" s="8"/>
      <c r="LG76" s="8"/>
      <c r="LH76" s="8"/>
      <c r="LI76" s="8"/>
      <c r="LJ76" s="8"/>
      <c r="LK76" s="8"/>
      <c r="LL76" s="8"/>
      <c r="LR76" s="8"/>
      <c r="LS76" s="8"/>
      <c r="LT76" s="8"/>
      <c r="LU76" s="8"/>
      <c r="LV76" s="8"/>
      <c r="LW76" s="8"/>
      <c r="LX76" s="8"/>
      <c r="LY76" s="8"/>
      <c r="LZ76" s="8"/>
      <c r="MA76" s="8"/>
    </row>
    <row r="77" spans="95:339" s="233" customFormat="1">
      <c r="CQ77" s="240"/>
      <c r="CR77" s="240"/>
      <c r="CS77" s="240"/>
      <c r="CT77" s="240"/>
      <c r="CU77" s="240"/>
      <c r="CW77" s="238"/>
      <c r="CX77" s="238"/>
      <c r="CY77" s="238"/>
      <c r="CZ77" s="238"/>
      <c r="DA77" s="238"/>
      <c r="DB77" s="238"/>
      <c r="DC77" s="238"/>
      <c r="DD77" s="238"/>
      <c r="DE77" s="238"/>
      <c r="DF77" s="238"/>
      <c r="DG77" s="238"/>
      <c r="DH77" s="238"/>
      <c r="DI77" s="238"/>
      <c r="DJ77" s="238"/>
      <c r="DK77" s="238"/>
      <c r="DL77" s="238"/>
      <c r="DM77" s="238"/>
      <c r="DN77" s="238"/>
      <c r="DO77" s="238"/>
      <c r="DP77" s="238"/>
      <c r="DQ77" s="238"/>
      <c r="DR77" s="238"/>
      <c r="HL77" s="239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  <c r="IW77" s="8"/>
      <c r="IX77" s="8"/>
      <c r="JU77" s="8"/>
      <c r="JV77" s="8"/>
      <c r="JW77" s="8"/>
      <c r="JX77" s="8"/>
      <c r="JY77" s="8"/>
      <c r="JZ77" s="8"/>
      <c r="KA77" s="8"/>
      <c r="KB77" s="8"/>
      <c r="KC77" s="8"/>
      <c r="KD77" s="8"/>
      <c r="KE77" s="8"/>
      <c r="KF77" s="8"/>
      <c r="KG77" s="8"/>
      <c r="KH77" s="8"/>
      <c r="KI77" s="8"/>
      <c r="KJ77" s="8"/>
      <c r="KK77" s="8"/>
      <c r="KL77" s="8"/>
      <c r="KM77" s="8"/>
      <c r="KN77" s="8"/>
      <c r="KO77" s="8"/>
      <c r="KP77" s="8"/>
      <c r="KQ77" s="8"/>
      <c r="KR77" s="8"/>
      <c r="KS77" s="8"/>
      <c r="KT77" s="8"/>
      <c r="KU77" s="8"/>
      <c r="KV77" s="8"/>
      <c r="KW77" s="8"/>
      <c r="KX77" s="8"/>
      <c r="KY77" s="8"/>
      <c r="KZ77" s="8"/>
      <c r="LA77" s="8"/>
      <c r="LB77" s="8"/>
      <c r="LC77" s="8"/>
      <c r="LD77" s="8"/>
      <c r="LE77" s="8"/>
      <c r="LF77" s="8"/>
      <c r="LG77" s="8"/>
      <c r="LH77" s="8"/>
      <c r="LI77" s="8"/>
      <c r="LJ77" s="8"/>
      <c r="LK77" s="8"/>
      <c r="LL77" s="8"/>
      <c r="LR77" s="8"/>
      <c r="LS77" s="8"/>
      <c r="LT77" s="8"/>
      <c r="LU77" s="8"/>
      <c r="LV77" s="8"/>
      <c r="LW77" s="8"/>
      <c r="LX77" s="8"/>
      <c r="LY77" s="8"/>
      <c r="LZ77" s="8"/>
      <c r="MA77" s="8"/>
    </row>
    <row r="78" spans="95:339" s="233" customFormat="1">
      <c r="CQ78" s="240"/>
      <c r="CR78" s="240"/>
      <c r="CS78" s="240"/>
      <c r="CT78" s="240"/>
      <c r="CU78" s="240"/>
      <c r="CW78" s="238"/>
      <c r="CX78" s="238"/>
      <c r="CY78" s="238"/>
      <c r="CZ78" s="238"/>
      <c r="DA78" s="238"/>
      <c r="DB78" s="238"/>
      <c r="DC78" s="238"/>
      <c r="DD78" s="238"/>
      <c r="DE78" s="238"/>
      <c r="DF78" s="238"/>
      <c r="DG78" s="238"/>
      <c r="DH78" s="238"/>
      <c r="DI78" s="238"/>
      <c r="DJ78" s="238"/>
      <c r="DK78" s="238"/>
      <c r="DL78" s="238"/>
      <c r="DM78" s="238"/>
      <c r="DN78" s="238"/>
      <c r="DO78" s="238"/>
      <c r="DP78" s="238"/>
      <c r="DQ78" s="238"/>
      <c r="DR78" s="238"/>
      <c r="HL78" s="239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  <c r="IW78" s="8"/>
      <c r="IX78" s="8"/>
      <c r="JU78" s="8"/>
      <c r="JV78" s="8"/>
      <c r="JW78" s="8"/>
      <c r="JX78" s="8"/>
      <c r="JY78" s="8"/>
      <c r="JZ78" s="8"/>
      <c r="KA78" s="8"/>
      <c r="KB78" s="8"/>
      <c r="KC78" s="8"/>
      <c r="KD78" s="8"/>
      <c r="KE78" s="8"/>
      <c r="KF78" s="8"/>
      <c r="KG78" s="8"/>
      <c r="KH78" s="8"/>
      <c r="KI78" s="8"/>
      <c r="KJ78" s="8"/>
      <c r="KK78" s="8"/>
      <c r="KL78" s="8"/>
      <c r="KM78" s="8"/>
      <c r="KN78" s="8"/>
      <c r="KO78" s="8"/>
      <c r="KP78" s="8"/>
      <c r="KQ78" s="8"/>
      <c r="KR78" s="8"/>
      <c r="KS78" s="8"/>
      <c r="KT78" s="8"/>
      <c r="KU78" s="8"/>
      <c r="KV78" s="8"/>
      <c r="KW78" s="8"/>
      <c r="KX78" s="8"/>
      <c r="KY78" s="8"/>
      <c r="KZ78" s="8"/>
      <c r="LA78" s="8"/>
      <c r="LB78" s="8"/>
      <c r="LC78" s="8"/>
      <c r="LD78" s="8"/>
      <c r="LE78" s="8"/>
      <c r="LF78" s="8"/>
      <c r="LG78" s="8"/>
      <c r="LH78" s="8"/>
      <c r="LI78" s="8"/>
      <c r="LJ78" s="8"/>
      <c r="LK78" s="8"/>
      <c r="LL78" s="8"/>
      <c r="LR78" s="8"/>
      <c r="LS78" s="8"/>
      <c r="LT78" s="8"/>
      <c r="LU78" s="8"/>
      <c r="LV78" s="8"/>
      <c r="LW78" s="8"/>
      <c r="LX78" s="8"/>
      <c r="LY78" s="8"/>
      <c r="LZ78" s="8"/>
      <c r="MA78" s="8"/>
    </row>
    <row r="79" spans="95:339" s="233" customFormat="1">
      <c r="CQ79" s="240"/>
      <c r="CR79" s="240"/>
      <c r="CS79" s="240"/>
      <c r="CT79" s="240"/>
      <c r="CU79" s="240"/>
      <c r="CW79" s="238"/>
      <c r="CX79" s="238"/>
      <c r="CY79" s="238"/>
      <c r="CZ79" s="238"/>
      <c r="DA79" s="238"/>
      <c r="DB79" s="238"/>
      <c r="DC79" s="238"/>
      <c r="DD79" s="238"/>
      <c r="DE79" s="238"/>
      <c r="DF79" s="238"/>
      <c r="DG79" s="238"/>
      <c r="DH79" s="238"/>
      <c r="DI79" s="238"/>
      <c r="DJ79" s="238"/>
      <c r="DK79" s="238"/>
      <c r="DL79" s="238"/>
      <c r="DM79" s="238"/>
      <c r="DN79" s="238"/>
      <c r="DO79" s="238"/>
      <c r="DP79" s="238"/>
      <c r="DQ79" s="238"/>
      <c r="DR79" s="238"/>
      <c r="HL79" s="239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  <c r="IW79" s="8"/>
      <c r="IX79" s="8"/>
      <c r="JU79" s="8"/>
      <c r="JV79" s="8"/>
      <c r="JW79" s="8"/>
      <c r="JX79" s="8"/>
      <c r="JY79" s="8"/>
      <c r="JZ79" s="8"/>
      <c r="KA79" s="8"/>
      <c r="KB79" s="8"/>
      <c r="KC79" s="8"/>
      <c r="KD79" s="8"/>
      <c r="KE79" s="8"/>
      <c r="KF79" s="8"/>
      <c r="KG79" s="8"/>
      <c r="KH79" s="8"/>
      <c r="KI79" s="8"/>
      <c r="KJ79" s="8"/>
      <c r="KK79" s="8"/>
      <c r="KL79" s="8"/>
      <c r="KM79" s="8"/>
      <c r="KN79" s="8"/>
      <c r="KO79" s="8"/>
      <c r="KP79" s="8"/>
      <c r="KQ79" s="8"/>
      <c r="KR79" s="8"/>
      <c r="KS79" s="8"/>
      <c r="KT79" s="8"/>
      <c r="KU79" s="8"/>
      <c r="KV79" s="8"/>
      <c r="KW79" s="8"/>
      <c r="KX79" s="8"/>
      <c r="KY79" s="8"/>
      <c r="KZ79" s="8"/>
      <c r="LA79" s="8"/>
      <c r="LB79" s="8"/>
      <c r="LC79" s="8"/>
      <c r="LD79" s="8"/>
      <c r="LE79" s="8"/>
      <c r="LF79" s="8"/>
      <c r="LG79" s="8"/>
      <c r="LH79" s="8"/>
      <c r="LI79" s="8"/>
      <c r="LJ79" s="8"/>
      <c r="LK79" s="8"/>
      <c r="LL79" s="8"/>
      <c r="LR79" s="8"/>
      <c r="LS79" s="8"/>
      <c r="LT79" s="8"/>
      <c r="LU79" s="8"/>
      <c r="LV79" s="8"/>
      <c r="LW79" s="8"/>
      <c r="LX79" s="8"/>
      <c r="LY79" s="8"/>
      <c r="LZ79" s="8"/>
      <c r="MA79" s="8"/>
    </row>
    <row r="80" spans="95:339" s="233" customFormat="1">
      <c r="CQ80" s="240"/>
      <c r="CR80" s="240"/>
      <c r="CS80" s="240"/>
      <c r="CT80" s="240"/>
      <c r="CU80" s="240"/>
      <c r="CW80" s="238"/>
      <c r="CX80" s="238"/>
      <c r="CY80" s="238"/>
      <c r="CZ80" s="238"/>
      <c r="DA80" s="238"/>
      <c r="DB80" s="238"/>
      <c r="DC80" s="238"/>
      <c r="DD80" s="238"/>
      <c r="DE80" s="238"/>
      <c r="DF80" s="238"/>
      <c r="DG80" s="238"/>
      <c r="DH80" s="238"/>
      <c r="DI80" s="238"/>
      <c r="DJ80" s="238"/>
      <c r="DK80" s="238"/>
      <c r="DL80" s="238"/>
      <c r="DM80" s="238"/>
      <c r="DN80" s="238"/>
      <c r="DO80" s="238"/>
      <c r="DP80" s="238"/>
      <c r="DQ80" s="238"/>
      <c r="DR80" s="238"/>
      <c r="HL80" s="239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  <c r="IW80" s="8"/>
      <c r="IX80" s="8"/>
      <c r="JU80" s="8"/>
      <c r="JV80" s="8"/>
      <c r="JW80" s="8"/>
      <c r="JX80" s="8"/>
      <c r="JY80" s="8"/>
      <c r="JZ80" s="8"/>
      <c r="KA80" s="8"/>
      <c r="KB80" s="8"/>
      <c r="KC80" s="8"/>
      <c r="KD80" s="8"/>
      <c r="KE80" s="8"/>
      <c r="KF80" s="8"/>
      <c r="KG80" s="8"/>
      <c r="KH80" s="8"/>
      <c r="KI80" s="8"/>
      <c r="KJ80" s="8"/>
      <c r="KK80" s="8"/>
      <c r="KL80" s="8"/>
      <c r="KM80" s="8"/>
      <c r="KN80" s="8"/>
      <c r="KO80" s="8"/>
      <c r="KP80" s="8"/>
      <c r="KQ80" s="8"/>
      <c r="KR80" s="8"/>
      <c r="KS80" s="8"/>
      <c r="KT80" s="8"/>
      <c r="KU80" s="8"/>
      <c r="KV80" s="8"/>
      <c r="KW80" s="8"/>
      <c r="KX80" s="8"/>
      <c r="KY80" s="8"/>
      <c r="KZ80" s="8"/>
      <c r="LA80" s="8"/>
      <c r="LB80" s="8"/>
      <c r="LC80" s="8"/>
      <c r="LD80" s="8"/>
      <c r="LE80" s="8"/>
      <c r="LF80" s="8"/>
      <c r="LG80" s="8"/>
      <c r="LH80" s="8"/>
      <c r="LI80" s="8"/>
      <c r="LJ80" s="8"/>
      <c r="LK80" s="8"/>
      <c r="LL80" s="8"/>
      <c r="LR80" s="8"/>
      <c r="LS80" s="8"/>
      <c r="LT80" s="8"/>
      <c r="LU80" s="8"/>
      <c r="LV80" s="8"/>
      <c r="LW80" s="8"/>
      <c r="LX80" s="8"/>
      <c r="LY80" s="8"/>
      <c r="LZ80" s="8"/>
      <c r="MA80" s="8"/>
    </row>
    <row r="81" spans="95:339" s="233" customFormat="1">
      <c r="CQ81" s="240"/>
      <c r="CR81" s="240"/>
      <c r="CS81" s="240"/>
      <c r="CT81" s="240"/>
      <c r="CU81" s="240"/>
      <c r="CW81" s="238"/>
      <c r="CX81" s="238"/>
      <c r="CY81" s="238"/>
      <c r="CZ81" s="238"/>
      <c r="DA81" s="238"/>
      <c r="DB81" s="238"/>
      <c r="DC81" s="238"/>
      <c r="DD81" s="238"/>
      <c r="DE81" s="238"/>
      <c r="DF81" s="238"/>
      <c r="DG81" s="238"/>
      <c r="DH81" s="238"/>
      <c r="DI81" s="238"/>
      <c r="DJ81" s="238"/>
      <c r="DK81" s="238"/>
      <c r="DL81" s="238"/>
      <c r="DM81" s="238"/>
      <c r="DN81" s="238"/>
      <c r="DO81" s="238"/>
      <c r="DP81" s="238"/>
      <c r="DQ81" s="238"/>
      <c r="DR81" s="238"/>
      <c r="HL81" s="239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  <c r="IW81" s="8"/>
      <c r="IX81" s="8"/>
      <c r="JU81" s="8"/>
      <c r="JV81" s="8"/>
      <c r="JW81" s="8"/>
      <c r="JX81" s="8"/>
      <c r="JY81" s="8"/>
      <c r="JZ81" s="8"/>
      <c r="KA81" s="8"/>
      <c r="KB81" s="8"/>
      <c r="KC81" s="8"/>
      <c r="KD81" s="8"/>
      <c r="KE81" s="8"/>
      <c r="KF81" s="8"/>
      <c r="KG81" s="8"/>
      <c r="KH81" s="8"/>
      <c r="KI81" s="8"/>
      <c r="KJ81" s="8"/>
      <c r="KK81" s="8"/>
      <c r="KL81" s="8"/>
      <c r="KM81" s="8"/>
      <c r="KN81" s="8"/>
      <c r="KO81" s="8"/>
      <c r="KP81" s="8"/>
      <c r="KQ81" s="8"/>
      <c r="KR81" s="8"/>
      <c r="KS81" s="8"/>
      <c r="KT81" s="8"/>
      <c r="KU81" s="8"/>
      <c r="KV81" s="8"/>
      <c r="KW81" s="8"/>
      <c r="KX81" s="8"/>
      <c r="KY81" s="8"/>
      <c r="KZ81" s="8"/>
      <c r="LA81" s="8"/>
      <c r="LB81" s="8"/>
      <c r="LC81" s="8"/>
      <c r="LD81" s="8"/>
      <c r="LE81" s="8"/>
      <c r="LF81" s="8"/>
      <c r="LG81" s="8"/>
      <c r="LH81" s="8"/>
      <c r="LI81" s="8"/>
      <c r="LJ81" s="8"/>
      <c r="LK81" s="8"/>
      <c r="LL81" s="8"/>
      <c r="LR81" s="8"/>
      <c r="LS81" s="8"/>
      <c r="LT81" s="8"/>
      <c r="LU81" s="8"/>
      <c r="LV81" s="8"/>
      <c r="LW81" s="8"/>
      <c r="LX81" s="8"/>
      <c r="LY81" s="8"/>
      <c r="LZ81" s="8"/>
      <c r="MA81" s="8"/>
    </row>
    <row r="82" spans="95:339" s="233" customFormat="1">
      <c r="CQ82" s="240"/>
      <c r="CR82" s="240"/>
      <c r="CS82" s="240"/>
      <c r="CT82" s="240"/>
      <c r="CU82" s="240"/>
      <c r="CW82" s="238"/>
      <c r="CX82" s="238"/>
      <c r="CY82" s="238"/>
      <c r="CZ82" s="238"/>
      <c r="DA82" s="238"/>
      <c r="DB82" s="238"/>
      <c r="DC82" s="238"/>
      <c r="DD82" s="238"/>
      <c r="DE82" s="238"/>
      <c r="DF82" s="238"/>
      <c r="DG82" s="238"/>
      <c r="DH82" s="238"/>
      <c r="DI82" s="238"/>
      <c r="DJ82" s="238"/>
      <c r="DK82" s="238"/>
      <c r="DL82" s="238"/>
      <c r="DM82" s="238"/>
      <c r="DN82" s="238"/>
      <c r="DO82" s="238"/>
      <c r="DP82" s="238"/>
      <c r="DQ82" s="238"/>
      <c r="DR82" s="238"/>
      <c r="HL82" s="239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  <c r="IW82" s="8"/>
      <c r="IX82" s="8"/>
      <c r="JU82" s="8"/>
      <c r="JV82" s="8"/>
      <c r="JW82" s="8"/>
      <c r="JX82" s="8"/>
      <c r="JY82" s="8"/>
      <c r="JZ82" s="8"/>
      <c r="KA82" s="8"/>
      <c r="KB82" s="8"/>
      <c r="KC82" s="8"/>
      <c r="KD82" s="8"/>
      <c r="KE82" s="8"/>
      <c r="KF82" s="8"/>
      <c r="KG82" s="8"/>
      <c r="KH82" s="8"/>
      <c r="KI82" s="8"/>
      <c r="KJ82" s="8"/>
      <c r="KK82" s="8"/>
      <c r="KL82" s="8"/>
      <c r="KM82" s="8"/>
      <c r="KN82" s="8"/>
      <c r="KO82" s="8"/>
      <c r="KP82" s="8"/>
      <c r="KQ82" s="8"/>
      <c r="KR82" s="8"/>
      <c r="KS82" s="8"/>
      <c r="KT82" s="8"/>
      <c r="KU82" s="8"/>
      <c r="KV82" s="8"/>
      <c r="KW82" s="8"/>
      <c r="KX82" s="8"/>
      <c r="KY82" s="8"/>
      <c r="KZ82" s="8"/>
      <c r="LA82" s="8"/>
      <c r="LB82" s="8"/>
      <c r="LC82" s="8"/>
      <c r="LD82" s="8"/>
      <c r="LE82" s="8"/>
      <c r="LF82" s="8"/>
      <c r="LG82" s="8"/>
      <c r="LH82" s="8"/>
      <c r="LI82" s="8"/>
      <c r="LJ82" s="8"/>
      <c r="LK82" s="8"/>
      <c r="LL82" s="8"/>
      <c r="LR82" s="8"/>
      <c r="LS82" s="8"/>
      <c r="LT82" s="8"/>
      <c r="LU82" s="8"/>
      <c r="LV82" s="8"/>
      <c r="LW82" s="8"/>
      <c r="LX82" s="8"/>
      <c r="LY82" s="8"/>
      <c r="LZ82" s="8"/>
      <c r="MA82" s="8"/>
    </row>
    <row r="83" spans="95:339" s="233" customFormat="1">
      <c r="CQ83" s="240"/>
      <c r="CR83" s="240"/>
      <c r="CS83" s="240"/>
      <c r="CT83" s="240"/>
      <c r="CU83" s="240"/>
      <c r="CW83" s="238"/>
      <c r="CX83" s="238"/>
      <c r="CY83" s="238"/>
      <c r="CZ83" s="238"/>
      <c r="DA83" s="238"/>
      <c r="DB83" s="238"/>
      <c r="DC83" s="238"/>
      <c r="DD83" s="238"/>
      <c r="DE83" s="238"/>
      <c r="DF83" s="238"/>
      <c r="DG83" s="238"/>
      <c r="DH83" s="238"/>
      <c r="DI83" s="238"/>
      <c r="DJ83" s="238"/>
      <c r="DK83" s="238"/>
      <c r="DL83" s="238"/>
      <c r="DM83" s="238"/>
      <c r="DN83" s="238"/>
      <c r="DO83" s="238"/>
      <c r="DP83" s="238"/>
      <c r="DQ83" s="238"/>
      <c r="DR83" s="238"/>
      <c r="HL83" s="239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  <c r="IW83" s="8"/>
      <c r="IX83" s="8"/>
      <c r="JU83" s="8"/>
      <c r="JV83" s="8"/>
      <c r="JW83" s="8"/>
      <c r="JX83" s="8"/>
      <c r="JY83" s="8"/>
      <c r="JZ83" s="8"/>
      <c r="KA83" s="8"/>
      <c r="KB83" s="8"/>
      <c r="KC83" s="8"/>
      <c r="KD83" s="8"/>
      <c r="KE83" s="8"/>
      <c r="KF83" s="8"/>
      <c r="KG83" s="8"/>
      <c r="KH83" s="8"/>
      <c r="KI83" s="8"/>
      <c r="KJ83" s="8"/>
      <c r="KK83" s="8"/>
      <c r="KL83" s="8"/>
      <c r="KM83" s="8"/>
      <c r="KN83" s="8"/>
      <c r="KO83" s="8"/>
      <c r="KP83" s="8"/>
      <c r="KQ83" s="8"/>
      <c r="KR83" s="8"/>
      <c r="KS83" s="8"/>
      <c r="KT83" s="8"/>
      <c r="KU83" s="8"/>
      <c r="KV83" s="8"/>
      <c r="KW83" s="8"/>
      <c r="KX83" s="8"/>
      <c r="KY83" s="8"/>
      <c r="KZ83" s="8"/>
      <c r="LA83" s="8"/>
      <c r="LB83" s="8"/>
      <c r="LC83" s="8"/>
      <c r="LD83" s="8"/>
      <c r="LE83" s="8"/>
      <c r="LF83" s="8"/>
      <c r="LG83" s="8"/>
      <c r="LH83" s="8"/>
      <c r="LI83" s="8"/>
      <c r="LJ83" s="8"/>
      <c r="LK83" s="8"/>
      <c r="LL83" s="8"/>
      <c r="LR83" s="8"/>
      <c r="LS83" s="8"/>
      <c r="LT83" s="8"/>
      <c r="LU83" s="8"/>
      <c r="LV83" s="8"/>
      <c r="LW83" s="8"/>
      <c r="LX83" s="8"/>
      <c r="LY83" s="8"/>
      <c r="LZ83" s="8"/>
      <c r="MA83" s="8"/>
    </row>
    <row r="84" spans="95:339" s="233" customFormat="1">
      <c r="CQ84" s="240"/>
      <c r="CR84" s="240"/>
      <c r="CS84" s="240"/>
      <c r="CT84" s="240"/>
      <c r="CU84" s="240"/>
      <c r="CW84" s="238"/>
      <c r="CX84" s="238"/>
      <c r="CY84" s="238"/>
      <c r="CZ84" s="238"/>
      <c r="DA84" s="238"/>
      <c r="DB84" s="238"/>
      <c r="DC84" s="238"/>
      <c r="DD84" s="238"/>
      <c r="DE84" s="238"/>
      <c r="DF84" s="238"/>
      <c r="DG84" s="238"/>
      <c r="DH84" s="238"/>
      <c r="DI84" s="238"/>
      <c r="DJ84" s="238"/>
      <c r="DK84" s="238"/>
      <c r="DL84" s="238"/>
      <c r="DM84" s="238"/>
      <c r="DN84" s="238"/>
      <c r="DO84" s="238"/>
      <c r="DP84" s="238"/>
      <c r="DQ84" s="238"/>
      <c r="DR84" s="238"/>
      <c r="HL84" s="239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  <c r="IW84" s="8"/>
      <c r="IX84" s="8"/>
      <c r="JU84" s="8"/>
      <c r="JV84" s="8"/>
      <c r="JW84" s="8"/>
      <c r="JX84" s="8"/>
      <c r="JY84" s="8"/>
      <c r="JZ84" s="8"/>
      <c r="KA84" s="8"/>
      <c r="KB84" s="8"/>
      <c r="KC84" s="8"/>
      <c r="KD84" s="8"/>
      <c r="KE84" s="8"/>
      <c r="KF84" s="8"/>
      <c r="KG84" s="8"/>
      <c r="KH84" s="8"/>
      <c r="KI84" s="8"/>
      <c r="KJ84" s="8"/>
      <c r="KK84" s="8"/>
      <c r="KL84" s="8"/>
      <c r="KM84" s="8"/>
      <c r="KN84" s="8"/>
      <c r="KO84" s="8"/>
      <c r="KP84" s="8"/>
      <c r="KQ84" s="8"/>
      <c r="KR84" s="8"/>
      <c r="KS84" s="8"/>
      <c r="KT84" s="8"/>
      <c r="KU84" s="8"/>
      <c r="KV84" s="8"/>
      <c r="KW84" s="8"/>
      <c r="KX84" s="8"/>
      <c r="KY84" s="8"/>
      <c r="KZ84" s="8"/>
      <c r="LA84" s="8"/>
      <c r="LB84" s="8"/>
      <c r="LC84" s="8"/>
      <c r="LD84" s="8"/>
      <c r="LE84" s="8"/>
      <c r="LF84" s="8"/>
      <c r="LG84" s="8"/>
      <c r="LH84" s="8"/>
      <c r="LI84" s="8"/>
      <c r="LJ84" s="8"/>
      <c r="LK84" s="8"/>
      <c r="LL84" s="8"/>
      <c r="LR84" s="8"/>
      <c r="LS84" s="8"/>
      <c r="LT84" s="8"/>
      <c r="LU84" s="8"/>
      <c r="LV84" s="8"/>
      <c r="LW84" s="8"/>
      <c r="LX84" s="8"/>
      <c r="LY84" s="8"/>
      <c r="LZ84" s="8"/>
      <c r="MA84" s="8"/>
    </row>
    <row r="85" spans="95:339" s="233" customFormat="1">
      <c r="CQ85" s="240"/>
      <c r="CR85" s="240"/>
      <c r="CS85" s="240"/>
      <c r="CT85" s="240"/>
      <c r="CU85" s="240"/>
      <c r="CW85" s="238"/>
      <c r="CX85" s="238"/>
      <c r="CY85" s="238"/>
      <c r="CZ85" s="238"/>
      <c r="DA85" s="238"/>
      <c r="DB85" s="238"/>
      <c r="DC85" s="238"/>
      <c r="DD85" s="238"/>
      <c r="DE85" s="238"/>
      <c r="DF85" s="238"/>
      <c r="DG85" s="238"/>
      <c r="DH85" s="238"/>
      <c r="DI85" s="238"/>
      <c r="DJ85" s="238"/>
      <c r="DK85" s="238"/>
      <c r="DL85" s="238"/>
      <c r="DM85" s="238"/>
      <c r="DN85" s="238"/>
      <c r="DO85" s="238"/>
      <c r="DP85" s="238"/>
      <c r="DQ85" s="238"/>
      <c r="DR85" s="238"/>
      <c r="HL85" s="239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  <c r="IW85" s="8"/>
      <c r="IX85" s="8"/>
      <c r="JU85" s="8"/>
      <c r="JV85" s="8"/>
      <c r="JW85" s="8"/>
      <c r="JX85" s="8"/>
      <c r="JY85" s="8"/>
      <c r="JZ85" s="8"/>
      <c r="KA85" s="8"/>
      <c r="KB85" s="8"/>
      <c r="KC85" s="8"/>
      <c r="KD85" s="8"/>
      <c r="KE85" s="8"/>
      <c r="KF85" s="8"/>
      <c r="KG85" s="8"/>
      <c r="KH85" s="8"/>
      <c r="KI85" s="8"/>
      <c r="KJ85" s="8"/>
      <c r="KK85" s="8"/>
      <c r="KL85" s="8"/>
      <c r="KM85" s="8"/>
      <c r="KN85" s="8"/>
      <c r="KO85" s="8"/>
      <c r="KP85" s="8"/>
      <c r="KQ85" s="8"/>
      <c r="KR85" s="8"/>
      <c r="KS85" s="8"/>
      <c r="KT85" s="8"/>
      <c r="KU85" s="8"/>
      <c r="KV85" s="8"/>
      <c r="KW85" s="8"/>
      <c r="KX85" s="8"/>
      <c r="KY85" s="8"/>
      <c r="KZ85" s="8"/>
      <c r="LA85" s="8"/>
      <c r="LB85" s="8"/>
      <c r="LC85" s="8"/>
      <c r="LD85" s="8"/>
      <c r="LE85" s="8"/>
      <c r="LF85" s="8"/>
      <c r="LG85" s="8"/>
      <c r="LH85" s="8"/>
      <c r="LI85" s="8"/>
      <c r="LJ85" s="8"/>
      <c r="LK85" s="8"/>
      <c r="LL85" s="8"/>
      <c r="LR85" s="8"/>
      <c r="LS85" s="8"/>
      <c r="LT85" s="8"/>
      <c r="LU85" s="8"/>
      <c r="LV85" s="8"/>
      <c r="LW85" s="8"/>
      <c r="LX85" s="8"/>
      <c r="LY85" s="8"/>
      <c r="LZ85" s="8"/>
      <c r="MA85" s="8"/>
    </row>
    <row r="86" spans="95:339" s="233" customFormat="1">
      <c r="CQ86" s="240"/>
      <c r="CR86" s="240"/>
      <c r="CS86" s="240"/>
      <c r="CT86" s="240"/>
      <c r="CU86" s="240"/>
      <c r="CW86" s="238"/>
      <c r="CX86" s="238"/>
      <c r="CY86" s="238"/>
      <c r="CZ86" s="238"/>
      <c r="DA86" s="238"/>
      <c r="DB86" s="238"/>
      <c r="DC86" s="238"/>
      <c r="DD86" s="238"/>
      <c r="DE86" s="238"/>
      <c r="DF86" s="238"/>
      <c r="DG86" s="238"/>
      <c r="DH86" s="238"/>
      <c r="DI86" s="238"/>
      <c r="DJ86" s="238"/>
      <c r="DK86" s="238"/>
      <c r="DL86" s="238"/>
      <c r="DM86" s="238"/>
      <c r="DN86" s="238"/>
      <c r="DO86" s="238"/>
      <c r="DP86" s="238"/>
      <c r="DQ86" s="238"/>
      <c r="DR86" s="238"/>
      <c r="HL86" s="239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  <c r="IW86" s="8"/>
      <c r="IX86" s="8"/>
      <c r="JU86" s="8"/>
      <c r="JV86" s="8"/>
      <c r="JW86" s="8"/>
      <c r="JX86" s="8"/>
      <c r="JY86" s="8"/>
      <c r="JZ86" s="8"/>
      <c r="KA86" s="8"/>
      <c r="KB86" s="8"/>
      <c r="KC86" s="8"/>
      <c r="KD86" s="8"/>
      <c r="KE86" s="8"/>
      <c r="KF86" s="8"/>
      <c r="KG86" s="8"/>
      <c r="KH86" s="8"/>
      <c r="KI86" s="8"/>
      <c r="KJ86" s="8"/>
      <c r="KK86" s="8"/>
      <c r="KL86" s="8"/>
      <c r="KM86" s="8"/>
      <c r="KN86" s="8"/>
      <c r="KO86" s="8"/>
      <c r="KP86" s="8"/>
      <c r="KQ86" s="8"/>
      <c r="KR86" s="8"/>
      <c r="KS86" s="8"/>
      <c r="KT86" s="8"/>
      <c r="KU86" s="8"/>
      <c r="KV86" s="8"/>
      <c r="KW86" s="8"/>
      <c r="KX86" s="8"/>
      <c r="KY86" s="8"/>
      <c r="KZ86" s="8"/>
      <c r="LA86" s="8"/>
      <c r="LB86" s="8"/>
      <c r="LC86" s="8"/>
      <c r="LD86" s="8"/>
      <c r="LE86" s="8"/>
      <c r="LF86" s="8"/>
      <c r="LG86" s="8"/>
      <c r="LH86" s="8"/>
      <c r="LI86" s="8"/>
      <c r="LJ86" s="8"/>
      <c r="LK86" s="8"/>
      <c r="LL86" s="8"/>
      <c r="LR86" s="8"/>
      <c r="LS86" s="8"/>
      <c r="LT86" s="8"/>
      <c r="LU86" s="8"/>
      <c r="LV86" s="8"/>
      <c r="LW86" s="8"/>
      <c r="LX86" s="8"/>
      <c r="LY86" s="8"/>
      <c r="LZ86" s="8"/>
      <c r="MA86" s="8"/>
    </row>
    <row r="87" spans="95:339" s="233" customFormat="1">
      <c r="CQ87" s="240"/>
      <c r="CR87" s="240"/>
      <c r="CS87" s="240"/>
      <c r="CT87" s="240"/>
      <c r="CU87" s="240"/>
      <c r="CW87" s="238"/>
      <c r="CX87" s="238"/>
      <c r="CY87" s="238"/>
      <c r="CZ87" s="238"/>
      <c r="DA87" s="238"/>
      <c r="DB87" s="238"/>
      <c r="DC87" s="238"/>
      <c r="DD87" s="238"/>
      <c r="DE87" s="238"/>
      <c r="DF87" s="238"/>
      <c r="DG87" s="238"/>
      <c r="DH87" s="238"/>
      <c r="DI87" s="238"/>
      <c r="DJ87" s="238"/>
      <c r="DK87" s="238"/>
      <c r="DL87" s="238"/>
      <c r="DM87" s="238"/>
      <c r="DN87" s="238"/>
      <c r="DO87" s="238"/>
      <c r="DP87" s="238"/>
      <c r="DQ87" s="238"/>
      <c r="DR87" s="238"/>
      <c r="HL87" s="239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  <c r="IW87" s="8"/>
      <c r="IX87" s="8"/>
      <c r="JU87" s="8"/>
      <c r="JV87" s="8"/>
      <c r="JW87" s="8"/>
      <c r="JX87" s="8"/>
      <c r="JY87" s="8"/>
      <c r="JZ87" s="8"/>
      <c r="KA87" s="8"/>
      <c r="KB87" s="8"/>
      <c r="KC87" s="8"/>
      <c r="KD87" s="8"/>
      <c r="KE87" s="8"/>
      <c r="KF87" s="8"/>
      <c r="KG87" s="8"/>
      <c r="KH87" s="8"/>
      <c r="KI87" s="8"/>
      <c r="KJ87" s="8"/>
      <c r="KK87" s="8"/>
      <c r="KL87" s="8"/>
      <c r="KM87" s="8"/>
      <c r="KN87" s="8"/>
      <c r="KO87" s="8"/>
      <c r="KP87" s="8"/>
      <c r="KQ87" s="8"/>
      <c r="KR87" s="8"/>
      <c r="KS87" s="8"/>
      <c r="KT87" s="8"/>
      <c r="KU87" s="8"/>
      <c r="KV87" s="8"/>
      <c r="KW87" s="8"/>
      <c r="KX87" s="8"/>
      <c r="KY87" s="8"/>
      <c r="KZ87" s="8"/>
      <c r="LA87" s="8"/>
      <c r="LB87" s="8"/>
      <c r="LC87" s="8"/>
      <c r="LD87" s="8"/>
      <c r="LE87" s="8"/>
      <c r="LF87" s="8"/>
      <c r="LG87" s="8"/>
      <c r="LH87" s="8"/>
      <c r="LI87" s="8"/>
      <c r="LJ87" s="8"/>
      <c r="LK87" s="8"/>
      <c r="LL87" s="8"/>
      <c r="LR87" s="8"/>
      <c r="LS87" s="8"/>
      <c r="LT87" s="8"/>
      <c r="LU87" s="8"/>
      <c r="LV87" s="8"/>
      <c r="LW87" s="8"/>
      <c r="LX87" s="8"/>
      <c r="LY87" s="8"/>
      <c r="LZ87" s="8"/>
      <c r="MA87" s="8"/>
    </row>
    <row r="88" spans="95:339" s="233" customFormat="1">
      <c r="CQ88" s="240"/>
      <c r="CR88" s="240"/>
      <c r="CS88" s="240"/>
      <c r="CT88" s="240"/>
      <c r="CU88" s="240"/>
      <c r="CW88" s="238"/>
      <c r="CX88" s="238"/>
      <c r="CY88" s="238"/>
      <c r="CZ88" s="238"/>
      <c r="DA88" s="238"/>
      <c r="DB88" s="238"/>
      <c r="DC88" s="238"/>
      <c r="DD88" s="238"/>
      <c r="DE88" s="238"/>
      <c r="DF88" s="238"/>
      <c r="DG88" s="238"/>
      <c r="DH88" s="238"/>
      <c r="DI88" s="238"/>
      <c r="DJ88" s="238"/>
      <c r="DK88" s="238"/>
      <c r="DL88" s="238"/>
      <c r="DM88" s="238"/>
      <c r="DN88" s="238"/>
      <c r="DO88" s="238"/>
      <c r="DP88" s="238"/>
      <c r="DQ88" s="238"/>
      <c r="DR88" s="238"/>
      <c r="HL88" s="239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  <c r="IW88" s="8"/>
      <c r="IX88" s="8"/>
      <c r="JU88" s="8"/>
      <c r="JV88" s="8"/>
      <c r="JW88" s="8"/>
      <c r="JX88" s="8"/>
      <c r="JY88" s="8"/>
      <c r="JZ88" s="8"/>
      <c r="KA88" s="8"/>
      <c r="KB88" s="8"/>
      <c r="KC88" s="8"/>
      <c r="KD88" s="8"/>
      <c r="KE88" s="8"/>
      <c r="KF88" s="8"/>
      <c r="KG88" s="8"/>
      <c r="KH88" s="8"/>
      <c r="KI88" s="8"/>
      <c r="KJ88" s="8"/>
      <c r="KK88" s="8"/>
      <c r="KL88" s="8"/>
      <c r="KM88" s="8"/>
      <c r="KN88" s="8"/>
      <c r="KO88" s="8"/>
      <c r="KP88" s="8"/>
      <c r="KQ88" s="8"/>
      <c r="KR88" s="8"/>
      <c r="KS88" s="8"/>
      <c r="KT88" s="8"/>
      <c r="KU88" s="8"/>
      <c r="KV88" s="8"/>
      <c r="KW88" s="8"/>
      <c r="KX88" s="8"/>
      <c r="KY88" s="8"/>
      <c r="KZ88" s="8"/>
      <c r="LA88" s="8"/>
      <c r="LB88" s="8"/>
      <c r="LC88" s="8"/>
      <c r="LD88" s="8"/>
      <c r="LE88" s="8"/>
      <c r="LF88" s="8"/>
      <c r="LG88" s="8"/>
      <c r="LH88" s="8"/>
      <c r="LI88" s="8"/>
      <c r="LJ88" s="8"/>
      <c r="LK88" s="8"/>
      <c r="LL88" s="8"/>
      <c r="LR88" s="8"/>
      <c r="LS88" s="8"/>
      <c r="LT88" s="8"/>
      <c r="LU88" s="8"/>
      <c r="LV88" s="8"/>
      <c r="LW88" s="8"/>
      <c r="LX88" s="8"/>
      <c r="LY88" s="8"/>
      <c r="LZ88" s="8"/>
      <c r="MA88" s="8"/>
    </row>
    <row r="89" spans="95:339" s="233" customFormat="1">
      <c r="CQ89" s="240"/>
      <c r="CR89" s="240"/>
      <c r="CS89" s="240"/>
      <c r="CT89" s="240"/>
      <c r="CU89" s="240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HL89" s="239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  <c r="IW89" s="8"/>
      <c r="IX89" s="8"/>
      <c r="JU89" s="8"/>
      <c r="JV89" s="8"/>
      <c r="JW89" s="8"/>
      <c r="JX89" s="8"/>
      <c r="JY89" s="8"/>
      <c r="JZ89" s="8"/>
      <c r="KA89" s="8"/>
      <c r="KB89" s="8"/>
      <c r="KC89" s="8"/>
      <c r="KD89" s="8"/>
      <c r="KE89" s="8"/>
      <c r="KF89" s="8"/>
      <c r="KG89" s="8"/>
      <c r="KH89" s="8"/>
      <c r="KI89" s="8"/>
      <c r="KJ89" s="8"/>
      <c r="KK89" s="8"/>
      <c r="KL89" s="8"/>
      <c r="KM89" s="8"/>
      <c r="KN89" s="8"/>
      <c r="KO89" s="8"/>
      <c r="KP89" s="8"/>
      <c r="KQ89" s="8"/>
      <c r="KR89" s="8"/>
      <c r="KS89" s="8"/>
      <c r="KT89" s="8"/>
      <c r="KU89" s="8"/>
      <c r="KV89" s="8"/>
      <c r="KW89" s="8"/>
      <c r="KX89" s="8"/>
      <c r="KY89" s="8"/>
      <c r="KZ89" s="8"/>
      <c r="LA89" s="8"/>
      <c r="LB89" s="8"/>
      <c r="LC89" s="8"/>
      <c r="LD89" s="8"/>
      <c r="LE89" s="8"/>
      <c r="LF89" s="8"/>
      <c r="LG89" s="8"/>
      <c r="LH89" s="8"/>
      <c r="LI89" s="8"/>
      <c r="LJ89" s="8"/>
      <c r="LK89" s="8"/>
      <c r="LL89" s="8"/>
      <c r="LR89" s="8"/>
      <c r="LS89" s="8"/>
      <c r="LT89" s="8"/>
      <c r="LU89" s="8"/>
      <c r="LV89" s="8"/>
      <c r="LW89" s="8"/>
      <c r="LX89" s="8"/>
      <c r="LY89" s="8"/>
      <c r="LZ89" s="8"/>
      <c r="MA89" s="8"/>
    </row>
    <row r="90" spans="95:339" s="233" customFormat="1">
      <c r="CQ90" s="240"/>
      <c r="CR90" s="240"/>
      <c r="CS90" s="240"/>
      <c r="CT90" s="240"/>
      <c r="CU90" s="240"/>
      <c r="CW90" s="238"/>
      <c r="CX90" s="238"/>
      <c r="CY90" s="238"/>
      <c r="CZ90" s="238"/>
      <c r="DA90" s="238"/>
      <c r="DB90" s="238"/>
      <c r="DC90" s="238"/>
      <c r="DD90" s="238"/>
      <c r="DE90" s="238"/>
      <c r="DF90" s="238"/>
      <c r="DG90" s="238"/>
      <c r="DH90" s="238"/>
      <c r="DI90" s="238"/>
      <c r="DJ90" s="238"/>
      <c r="DK90" s="238"/>
      <c r="DL90" s="238"/>
      <c r="DM90" s="238"/>
      <c r="DN90" s="238"/>
      <c r="DO90" s="238"/>
      <c r="DP90" s="238"/>
      <c r="DQ90" s="238"/>
      <c r="DR90" s="238"/>
      <c r="HL90" s="239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  <c r="IW90" s="8"/>
      <c r="IX90" s="8"/>
      <c r="JU90" s="8"/>
      <c r="JV90" s="8"/>
      <c r="JW90" s="8"/>
      <c r="JX90" s="8"/>
      <c r="JY90" s="8"/>
      <c r="JZ90" s="8"/>
      <c r="KA90" s="8"/>
      <c r="KB90" s="8"/>
      <c r="KC90" s="8"/>
      <c r="KD90" s="8"/>
      <c r="KE90" s="8"/>
      <c r="KF90" s="8"/>
      <c r="KG90" s="8"/>
      <c r="KH90" s="8"/>
      <c r="KI90" s="8"/>
      <c r="KJ90" s="8"/>
      <c r="KK90" s="8"/>
      <c r="KL90" s="8"/>
      <c r="KM90" s="8"/>
      <c r="KN90" s="8"/>
      <c r="KO90" s="8"/>
      <c r="KP90" s="8"/>
      <c r="KQ90" s="8"/>
      <c r="KR90" s="8"/>
      <c r="KS90" s="8"/>
      <c r="KT90" s="8"/>
      <c r="KU90" s="8"/>
      <c r="KV90" s="8"/>
      <c r="KW90" s="8"/>
      <c r="KX90" s="8"/>
      <c r="KY90" s="8"/>
      <c r="KZ90" s="8"/>
      <c r="LA90" s="8"/>
      <c r="LB90" s="8"/>
      <c r="LC90" s="8"/>
      <c r="LD90" s="8"/>
      <c r="LE90" s="8"/>
      <c r="LF90" s="8"/>
      <c r="LG90" s="8"/>
      <c r="LH90" s="8"/>
      <c r="LI90" s="8"/>
      <c r="LJ90" s="8"/>
      <c r="LK90" s="8"/>
      <c r="LL90" s="8"/>
      <c r="LR90" s="8"/>
      <c r="LS90" s="8"/>
      <c r="LT90" s="8"/>
      <c r="LU90" s="8"/>
      <c r="LV90" s="8"/>
      <c r="LW90" s="8"/>
      <c r="LX90" s="8"/>
      <c r="LY90" s="8"/>
      <c r="LZ90" s="8"/>
      <c r="MA90" s="8"/>
    </row>
    <row r="91" spans="95:339" s="233" customFormat="1">
      <c r="CQ91" s="240"/>
      <c r="CR91" s="240"/>
      <c r="CS91" s="240"/>
      <c r="CT91" s="240"/>
      <c r="CU91" s="240"/>
      <c r="CW91" s="238"/>
      <c r="CX91" s="238"/>
      <c r="CY91" s="238"/>
      <c r="CZ91" s="238"/>
      <c r="DA91" s="238"/>
      <c r="DB91" s="238"/>
      <c r="DC91" s="238"/>
      <c r="DD91" s="238"/>
      <c r="DE91" s="238"/>
      <c r="DF91" s="238"/>
      <c r="DG91" s="238"/>
      <c r="DH91" s="238"/>
      <c r="DI91" s="238"/>
      <c r="DJ91" s="238"/>
      <c r="DK91" s="238"/>
      <c r="DL91" s="238"/>
      <c r="DM91" s="238"/>
      <c r="DN91" s="238"/>
      <c r="DO91" s="238"/>
      <c r="DP91" s="238"/>
      <c r="DQ91" s="238"/>
      <c r="DR91" s="238"/>
      <c r="HL91" s="239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  <c r="IW91" s="8"/>
      <c r="IX91" s="8"/>
      <c r="JU91" s="8"/>
      <c r="JV91" s="8"/>
      <c r="JW91" s="8"/>
      <c r="JX91" s="8"/>
      <c r="JY91" s="8"/>
      <c r="JZ91" s="8"/>
      <c r="KA91" s="8"/>
      <c r="KB91" s="8"/>
      <c r="KC91" s="8"/>
      <c r="KD91" s="8"/>
      <c r="KE91" s="8"/>
      <c r="KF91" s="8"/>
      <c r="KG91" s="8"/>
      <c r="KH91" s="8"/>
      <c r="KI91" s="8"/>
      <c r="KJ91" s="8"/>
      <c r="KK91" s="8"/>
      <c r="KL91" s="8"/>
      <c r="KM91" s="8"/>
      <c r="KN91" s="8"/>
      <c r="KO91" s="8"/>
      <c r="KP91" s="8"/>
      <c r="KQ91" s="8"/>
      <c r="KR91" s="8"/>
      <c r="KS91" s="8"/>
      <c r="KT91" s="8"/>
      <c r="KU91" s="8"/>
      <c r="KV91" s="8"/>
      <c r="KW91" s="8"/>
      <c r="KX91" s="8"/>
      <c r="KY91" s="8"/>
      <c r="KZ91" s="8"/>
      <c r="LA91" s="8"/>
      <c r="LB91" s="8"/>
      <c r="LC91" s="8"/>
      <c r="LD91" s="8"/>
      <c r="LE91" s="8"/>
      <c r="LF91" s="8"/>
      <c r="LG91" s="8"/>
      <c r="LH91" s="8"/>
      <c r="LI91" s="8"/>
      <c r="LJ91" s="8"/>
      <c r="LK91" s="8"/>
      <c r="LL91" s="8"/>
      <c r="LR91" s="8"/>
      <c r="LS91" s="8"/>
      <c r="LT91" s="8"/>
      <c r="LU91" s="8"/>
      <c r="LV91" s="8"/>
      <c r="LW91" s="8"/>
      <c r="LX91" s="8"/>
      <c r="LY91" s="8"/>
      <c r="LZ91" s="8"/>
      <c r="MA91" s="8"/>
    </row>
    <row r="92" spans="95:339" s="233" customFormat="1">
      <c r="CQ92" s="240"/>
      <c r="CR92" s="240"/>
      <c r="CS92" s="240"/>
      <c r="CT92" s="240"/>
      <c r="CU92" s="240"/>
      <c r="CW92" s="238"/>
      <c r="CX92" s="238"/>
      <c r="CY92" s="238"/>
      <c r="CZ92" s="238"/>
      <c r="DA92" s="238"/>
      <c r="DB92" s="238"/>
      <c r="DC92" s="238"/>
      <c r="DD92" s="238"/>
      <c r="DE92" s="238"/>
      <c r="DF92" s="238"/>
      <c r="DG92" s="238"/>
      <c r="DH92" s="238"/>
      <c r="DI92" s="238"/>
      <c r="DJ92" s="238"/>
      <c r="DK92" s="238"/>
      <c r="DL92" s="238"/>
      <c r="DM92" s="238"/>
      <c r="DN92" s="238"/>
      <c r="DO92" s="238"/>
      <c r="DP92" s="238"/>
      <c r="DQ92" s="238"/>
      <c r="DR92" s="238"/>
      <c r="HL92" s="239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  <c r="IW92" s="8"/>
      <c r="IX92" s="8"/>
      <c r="JU92" s="8"/>
      <c r="JV92" s="8"/>
      <c r="JW92" s="8"/>
      <c r="JX92" s="8"/>
      <c r="JY92" s="8"/>
      <c r="JZ92" s="8"/>
      <c r="KA92" s="8"/>
      <c r="KB92" s="8"/>
      <c r="KC92" s="8"/>
      <c r="KD92" s="8"/>
      <c r="KE92" s="8"/>
      <c r="KF92" s="8"/>
      <c r="KG92" s="8"/>
      <c r="KH92" s="8"/>
      <c r="KI92" s="8"/>
      <c r="KJ92" s="8"/>
      <c r="KK92" s="8"/>
      <c r="KL92" s="8"/>
      <c r="KM92" s="8"/>
      <c r="KN92" s="8"/>
      <c r="KO92" s="8"/>
      <c r="KP92" s="8"/>
      <c r="KQ92" s="8"/>
      <c r="KR92" s="8"/>
      <c r="KS92" s="8"/>
      <c r="KT92" s="8"/>
      <c r="KU92" s="8"/>
      <c r="KV92" s="8"/>
      <c r="KW92" s="8"/>
      <c r="KX92" s="8"/>
      <c r="KY92" s="8"/>
      <c r="KZ92" s="8"/>
      <c r="LA92" s="8"/>
      <c r="LB92" s="8"/>
      <c r="LC92" s="8"/>
      <c r="LD92" s="8"/>
      <c r="LE92" s="8"/>
      <c r="LF92" s="8"/>
      <c r="LG92" s="8"/>
      <c r="LH92" s="8"/>
      <c r="LI92" s="8"/>
      <c r="LJ92" s="8"/>
      <c r="LK92" s="8"/>
      <c r="LL92" s="8"/>
      <c r="LR92" s="8"/>
      <c r="LS92" s="8"/>
      <c r="LT92" s="8"/>
      <c r="LU92" s="8"/>
      <c r="LV92" s="8"/>
      <c r="LW92" s="8"/>
      <c r="LX92" s="8"/>
      <c r="LY92" s="8"/>
      <c r="LZ92" s="8"/>
      <c r="MA92" s="8"/>
    </row>
    <row r="93" spans="95:339" s="233" customFormat="1">
      <c r="CQ93" s="240"/>
      <c r="CR93" s="240"/>
      <c r="CS93" s="240"/>
      <c r="CT93" s="240"/>
      <c r="CU93" s="240"/>
      <c r="CW93" s="238"/>
      <c r="CX93" s="238"/>
      <c r="CY93" s="238"/>
      <c r="CZ93" s="238"/>
      <c r="DA93" s="238"/>
      <c r="DB93" s="238"/>
      <c r="DC93" s="238"/>
      <c r="DD93" s="238"/>
      <c r="DE93" s="238"/>
      <c r="DF93" s="238"/>
      <c r="DG93" s="238"/>
      <c r="DH93" s="238"/>
      <c r="DI93" s="238"/>
      <c r="DJ93" s="238"/>
      <c r="DK93" s="238"/>
      <c r="DL93" s="238"/>
      <c r="DM93" s="238"/>
      <c r="DN93" s="238"/>
      <c r="DO93" s="238"/>
      <c r="DP93" s="238"/>
      <c r="DQ93" s="238"/>
      <c r="DR93" s="238"/>
      <c r="HL93" s="239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  <c r="IW93" s="8"/>
      <c r="IX93" s="8"/>
      <c r="JU93" s="8"/>
      <c r="JV93" s="8"/>
      <c r="JW93" s="8"/>
      <c r="JX93" s="8"/>
      <c r="JY93" s="8"/>
      <c r="JZ93" s="8"/>
      <c r="KA93" s="8"/>
      <c r="KB93" s="8"/>
      <c r="KC93" s="8"/>
      <c r="KD93" s="8"/>
      <c r="KE93" s="8"/>
      <c r="KF93" s="8"/>
      <c r="KG93" s="8"/>
      <c r="KH93" s="8"/>
      <c r="KI93" s="8"/>
      <c r="KJ93" s="8"/>
      <c r="KK93" s="8"/>
      <c r="KL93" s="8"/>
      <c r="KM93" s="8"/>
      <c r="KN93" s="8"/>
      <c r="KO93" s="8"/>
      <c r="KP93" s="8"/>
      <c r="KQ93" s="8"/>
      <c r="KR93" s="8"/>
      <c r="KS93" s="8"/>
      <c r="KT93" s="8"/>
      <c r="KU93" s="8"/>
      <c r="KV93" s="8"/>
      <c r="KW93" s="8"/>
      <c r="KX93" s="8"/>
      <c r="KY93" s="8"/>
      <c r="KZ93" s="8"/>
      <c r="LA93" s="8"/>
      <c r="LB93" s="8"/>
      <c r="LC93" s="8"/>
      <c r="LD93" s="8"/>
      <c r="LE93" s="8"/>
      <c r="LF93" s="8"/>
      <c r="LG93" s="8"/>
      <c r="LH93" s="8"/>
      <c r="LI93" s="8"/>
      <c r="LJ93" s="8"/>
      <c r="LK93" s="8"/>
      <c r="LL93" s="8"/>
      <c r="LR93" s="8"/>
      <c r="LS93" s="8"/>
      <c r="LT93" s="8"/>
      <c r="LU93" s="8"/>
      <c r="LV93" s="8"/>
      <c r="LW93" s="8"/>
      <c r="LX93" s="8"/>
      <c r="LY93" s="8"/>
      <c r="LZ93" s="8"/>
      <c r="MA93" s="8"/>
    </row>
    <row r="94" spans="95:339" s="233" customFormat="1">
      <c r="CQ94" s="240"/>
      <c r="CR94" s="240"/>
      <c r="CS94" s="240"/>
      <c r="CT94" s="240"/>
      <c r="CU94" s="240"/>
      <c r="CW94" s="238"/>
      <c r="CX94" s="238"/>
      <c r="CY94" s="238"/>
      <c r="CZ94" s="238"/>
      <c r="DA94" s="238"/>
      <c r="DB94" s="238"/>
      <c r="DC94" s="238"/>
      <c r="DD94" s="238"/>
      <c r="DE94" s="238"/>
      <c r="DF94" s="238"/>
      <c r="DG94" s="238"/>
      <c r="DH94" s="238"/>
      <c r="DI94" s="238"/>
      <c r="DJ94" s="238"/>
      <c r="DK94" s="238"/>
      <c r="DL94" s="238"/>
      <c r="DM94" s="238"/>
      <c r="DN94" s="238"/>
      <c r="DO94" s="238"/>
      <c r="DP94" s="238"/>
      <c r="DQ94" s="238"/>
      <c r="DR94" s="238"/>
      <c r="HL94" s="239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  <c r="IW94" s="8"/>
      <c r="IX94" s="8"/>
      <c r="JU94" s="8"/>
      <c r="JV94" s="8"/>
      <c r="JW94" s="8"/>
      <c r="JX94" s="8"/>
      <c r="JY94" s="8"/>
      <c r="JZ94" s="8"/>
      <c r="KA94" s="8"/>
      <c r="KB94" s="8"/>
      <c r="KC94" s="8"/>
      <c r="KD94" s="8"/>
      <c r="KE94" s="8"/>
      <c r="KF94" s="8"/>
      <c r="KG94" s="8"/>
      <c r="KH94" s="8"/>
      <c r="KI94" s="8"/>
      <c r="KJ94" s="8"/>
      <c r="KK94" s="8"/>
      <c r="KL94" s="8"/>
      <c r="KM94" s="8"/>
      <c r="KN94" s="8"/>
      <c r="KO94" s="8"/>
      <c r="KP94" s="8"/>
      <c r="KQ94" s="8"/>
      <c r="KR94" s="8"/>
      <c r="KS94" s="8"/>
      <c r="KT94" s="8"/>
      <c r="KU94" s="8"/>
      <c r="KV94" s="8"/>
      <c r="KW94" s="8"/>
      <c r="KX94" s="8"/>
      <c r="KY94" s="8"/>
      <c r="KZ94" s="8"/>
      <c r="LA94" s="8"/>
      <c r="LB94" s="8"/>
      <c r="LC94" s="8"/>
      <c r="LD94" s="8"/>
      <c r="LE94" s="8"/>
      <c r="LF94" s="8"/>
      <c r="LG94" s="8"/>
      <c r="LH94" s="8"/>
      <c r="LI94" s="8"/>
      <c r="LJ94" s="8"/>
      <c r="LK94" s="8"/>
      <c r="LL94" s="8"/>
      <c r="LR94" s="8"/>
      <c r="LS94" s="8"/>
      <c r="LT94" s="8"/>
      <c r="LU94" s="8"/>
      <c r="LV94" s="8"/>
      <c r="LW94" s="8"/>
      <c r="LX94" s="8"/>
      <c r="LY94" s="8"/>
      <c r="LZ94" s="8"/>
      <c r="MA94" s="8"/>
    </row>
    <row r="95" spans="95:339" s="233" customFormat="1">
      <c r="CQ95" s="240"/>
      <c r="CR95" s="240"/>
      <c r="CS95" s="240"/>
      <c r="CT95" s="240"/>
      <c r="CU95" s="240"/>
      <c r="CW95" s="238"/>
      <c r="CX95" s="238"/>
      <c r="CY95" s="238"/>
      <c r="CZ95" s="238"/>
      <c r="DA95" s="238"/>
      <c r="DB95" s="238"/>
      <c r="DC95" s="238"/>
      <c r="DD95" s="238"/>
      <c r="DE95" s="238"/>
      <c r="DF95" s="238"/>
      <c r="DG95" s="238"/>
      <c r="DH95" s="238"/>
      <c r="DI95" s="238"/>
      <c r="DJ95" s="238"/>
      <c r="DK95" s="238"/>
      <c r="DL95" s="238"/>
      <c r="DM95" s="238"/>
      <c r="DN95" s="238"/>
      <c r="DO95" s="238"/>
      <c r="DP95" s="238"/>
      <c r="DQ95" s="238"/>
      <c r="DR95" s="238"/>
      <c r="HL95" s="239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  <c r="IW95" s="8"/>
      <c r="IX95" s="8"/>
      <c r="JU95" s="8"/>
      <c r="JV95" s="8"/>
      <c r="JW95" s="8"/>
      <c r="JX95" s="8"/>
      <c r="JY95" s="8"/>
      <c r="JZ95" s="8"/>
      <c r="KA95" s="8"/>
      <c r="KB95" s="8"/>
      <c r="KC95" s="8"/>
      <c r="KD95" s="8"/>
      <c r="KE95" s="8"/>
      <c r="KF95" s="8"/>
      <c r="KG95" s="8"/>
      <c r="KH95" s="8"/>
      <c r="KI95" s="8"/>
      <c r="KJ95" s="8"/>
      <c r="KK95" s="8"/>
      <c r="KL95" s="8"/>
      <c r="KM95" s="8"/>
      <c r="KN95" s="8"/>
      <c r="KO95" s="8"/>
      <c r="KP95" s="8"/>
      <c r="KQ95" s="8"/>
      <c r="KR95" s="8"/>
      <c r="KS95" s="8"/>
      <c r="KT95" s="8"/>
      <c r="KU95" s="8"/>
      <c r="KV95" s="8"/>
      <c r="KW95" s="8"/>
      <c r="KX95" s="8"/>
      <c r="KY95" s="8"/>
      <c r="KZ95" s="8"/>
      <c r="LA95" s="8"/>
      <c r="LB95" s="8"/>
      <c r="LC95" s="8"/>
      <c r="LD95" s="8"/>
      <c r="LE95" s="8"/>
      <c r="LF95" s="8"/>
      <c r="LG95" s="8"/>
      <c r="LH95" s="8"/>
      <c r="LI95" s="8"/>
      <c r="LJ95" s="8"/>
      <c r="LK95" s="8"/>
      <c r="LL95" s="8"/>
      <c r="LR95" s="8"/>
      <c r="LS95" s="8"/>
      <c r="LT95" s="8"/>
      <c r="LU95" s="8"/>
      <c r="LV95" s="8"/>
      <c r="LW95" s="8"/>
      <c r="LX95" s="8"/>
      <c r="LY95" s="8"/>
      <c r="LZ95" s="8"/>
      <c r="MA95" s="8"/>
    </row>
    <row r="96" spans="95:339" s="233" customFormat="1">
      <c r="CQ96" s="240"/>
      <c r="CR96" s="240"/>
      <c r="CS96" s="240"/>
      <c r="CT96" s="240"/>
      <c r="CU96" s="240"/>
      <c r="CW96" s="238"/>
      <c r="CX96" s="238"/>
      <c r="CY96" s="238"/>
      <c r="CZ96" s="238"/>
      <c r="DA96" s="238"/>
      <c r="DB96" s="238"/>
      <c r="DC96" s="238"/>
      <c r="DD96" s="238"/>
      <c r="DE96" s="238"/>
      <c r="DF96" s="238"/>
      <c r="DG96" s="238"/>
      <c r="DH96" s="238"/>
      <c r="DI96" s="238"/>
      <c r="DJ96" s="238"/>
      <c r="DK96" s="238"/>
      <c r="DL96" s="238"/>
      <c r="DM96" s="238"/>
      <c r="DN96" s="238"/>
      <c r="DO96" s="238"/>
      <c r="DP96" s="238"/>
      <c r="DQ96" s="238"/>
      <c r="DR96" s="238"/>
      <c r="HL96" s="239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  <c r="IW96" s="8"/>
      <c r="IX96" s="8"/>
      <c r="JU96" s="8"/>
      <c r="JV96" s="8"/>
      <c r="JW96" s="8"/>
      <c r="JX96" s="8"/>
      <c r="JY96" s="8"/>
      <c r="JZ96" s="8"/>
      <c r="KA96" s="8"/>
      <c r="KB96" s="8"/>
      <c r="KC96" s="8"/>
      <c r="KD96" s="8"/>
      <c r="KE96" s="8"/>
      <c r="KF96" s="8"/>
      <c r="KG96" s="8"/>
      <c r="KH96" s="8"/>
      <c r="KI96" s="8"/>
      <c r="KJ96" s="8"/>
      <c r="KK96" s="8"/>
      <c r="KL96" s="8"/>
      <c r="KM96" s="8"/>
      <c r="KN96" s="8"/>
      <c r="KO96" s="8"/>
      <c r="KP96" s="8"/>
      <c r="KQ96" s="8"/>
      <c r="KR96" s="8"/>
      <c r="KS96" s="8"/>
      <c r="KT96" s="8"/>
      <c r="KU96" s="8"/>
      <c r="KV96" s="8"/>
      <c r="KW96" s="8"/>
      <c r="KX96" s="8"/>
      <c r="KY96" s="8"/>
      <c r="KZ96" s="8"/>
      <c r="LA96" s="8"/>
      <c r="LB96" s="8"/>
      <c r="LC96" s="8"/>
      <c r="LD96" s="8"/>
      <c r="LE96" s="8"/>
      <c r="LF96" s="8"/>
      <c r="LG96" s="8"/>
      <c r="LH96" s="8"/>
      <c r="LI96" s="8"/>
      <c r="LJ96" s="8"/>
      <c r="LK96" s="8"/>
      <c r="LL96" s="8"/>
      <c r="LR96" s="8"/>
      <c r="LS96" s="8"/>
      <c r="LT96" s="8"/>
      <c r="LU96" s="8"/>
      <c r="LV96" s="8"/>
      <c r="LW96" s="8"/>
      <c r="LX96" s="8"/>
      <c r="LY96" s="8"/>
      <c r="LZ96" s="8"/>
      <c r="MA96" s="8"/>
    </row>
    <row r="97" spans="95:339" s="233" customFormat="1">
      <c r="CQ97" s="240"/>
      <c r="CR97" s="240"/>
      <c r="CS97" s="240"/>
      <c r="CT97" s="240"/>
      <c r="CU97" s="240"/>
      <c r="CW97" s="238"/>
      <c r="CX97" s="238"/>
      <c r="CY97" s="238"/>
      <c r="CZ97" s="238"/>
      <c r="DA97" s="238"/>
      <c r="DB97" s="238"/>
      <c r="DC97" s="238"/>
      <c r="DD97" s="238"/>
      <c r="DE97" s="238"/>
      <c r="DF97" s="238"/>
      <c r="DG97" s="238"/>
      <c r="DH97" s="238"/>
      <c r="DI97" s="238"/>
      <c r="DJ97" s="238"/>
      <c r="DK97" s="238"/>
      <c r="DL97" s="238"/>
      <c r="DM97" s="238"/>
      <c r="DN97" s="238"/>
      <c r="DO97" s="238"/>
      <c r="DP97" s="238"/>
      <c r="DQ97" s="238"/>
      <c r="DR97" s="238"/>
      <c r="HL97" s="239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  <c r="IW97" s="8"/>
      <c r="IX97" s="8"/>
      <c r="JU97" s="8"/>
      <c r="JV97" s="8"/>
      <c r="JW97" s="8"/>
      <c r="JX97" s="8"/>
      <c r="JY97" s="8"/>
      <c r="JZ97" s="8"/>
      <c r="KA97" s="8"/>
      <c r="KB97" s="8"/>
      <c r="KC97" s="8"/>
      <c r="KD97" s="8"/>
      <c r="KE97" s="8"/>
      <c r="KF97" s="8"/>
      <c r="KG97" s="8"/>
      <c r="KH97" s="8"/>
      <c r="KI97" s="8"/>
      <c r="KJ97" s="8"/>
      <c r="KK97" s="8"/>
      <c r="KL97" s="8"/>
      <c r="KM97" s="8"/>
      <c r="KN97" s="8"/>
      <c r="KO97" s="8"/>
      <c r="KP97" s="8"/>
      <c r="KQ97" s="8"/>
      <c r="KR97" s="8"/>
      <c r="KS97" s="8"/>
      <c r="KT97" s="8"/>
      <c r="KU97" s="8"/>
      <c r="KV97" s="8"/>
      <c r="KW97" s="8"/>
      <c r="KX97" s="8"/>
      <c r="KY97" s="8"/>
      <c r="KZ97" s="8"/>
      <c r="LA97" s="8"/>
      <c r="LB97" s="8"/>
      <c r="LC97" s="8"/>
      <c r="LD97" s="8"/>
      <c r="LE97" s="8"/>
      <c r="LF97" s="8"/>
      <c r="LG97" s="8"/>
      <c r="LH97" s="8"/>
      <c r="LI97" s="8"/>
      <c r="LJ97" s="8"/>
      <c r="LK97" s="8"/>
      <c r="LL97" s="8"/>
      <c r="LR97" s="8"/>
      <c r="LS97" s="8"/>
      <c r="LT97" s="8"/>
      <c r="LU97" s="8"/>
      <c r="LV97" s="8"/>
      <c r="LW97" s="8"/>
      <c r="LX97" s="8"/>
      <c r="LY97" s="8"/>
      <c r="LZ97" s="8"/>
      <c r="MA97" s="8"/>
    </row>
    <row r="98" spans="95:339" s="233" customFormat="1">
      <c r="CQ98" s="240"/>
      <c r="CR98" s="240"/>
      <c r="CS98" s="240"/>
      <c r="CT98" s="240"/>
      <c r="CU98" s="240"/>
      <c r="CW98" s="238"/>
      <c r="CX98" s="238"/>
      <c r="CY98" s="238"/>
      <c r="CZ98" s="238"/>
      <c r="DA98" s="238"/>
      <c r="DB98" s="238"/>
      <c r="DC98" s="238"/>
      <c r="DD98" s="238"/>
      <c r="DE98" s="238"/>
      <c r="DF98" s="238"/>
      <c r="DG98" s="238"/>
      <c r="DH98" s="238"/>
      <c r="DI98" s="238"/>
      <c r="DJ98" s="238"/>
      <c r="DK98" s="238"/>
      <c r="DL98" s="238"/>
      <c r="DM98" s="238"/>
      <c r="DN98" s="238"/>
      <c r="DO98" s="238"/>
      <c r="DP98" s="238"/>
      <c r="DQ98" s="238"/>
      <c r="DR98" s="238"/>
      <c r="HL98" s="239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  <c r="IW98" s="8"/>
      <c r="IX98" s="8"/>
      <c r="JU98" s="8"/>
      <c r="JV98" s="8"/>
      <c r="JW98" s="8"/>
      <c r="JX98" s="8"/>
      <c r="JY98" s="8"/>
      <c r="JZ98" s="8"/>
      <c r="KA98" s="8"/>
      <c r="KB98" s="8"/>
      <c r="KC98" s="8"/>
      <c r="KD98" s="8"/>
      <c r="KE98" s="8"/>
      <c r="KF98" s="8"/>
      <c r="KG98" s="8"/>
      <c r="KH98" s="8"/>
      <c r="KI98" s="8"/>
      <c r="KJ98" s="8"/>
      <c r="KK98" s="8"/>
      <c r="KL98" s="8"/>
      <c r="KM98" s="8"/>
      <c r="KN98" s="8"/>
      <c r="KO98" s="8"/>
      <c r="KP98" s="8"/>
      <c r="KQ98" s="8"/>
      <c r="KR98" s="8"/>
      <c r="KS98" s="8"/>
      <c r="KT98" s="8"/>
      <c r="KU98" s="8"/>
      <c r="KV98" s="8"/>
      <c r="KW98" s="8"/>
      <c r="KX98" s="8"/>
      <c r="KY98" s="8"/>
      <c r="KZ98" s="8"/>
      <c r="LA98" s="8"/>
      <c r="LB98" s="8"/>
      <c r="LC98" s="8"/>
      <c r="LD98" s="8"/>
      <c r="LE98" s="8"/>
      <c r="LF98" s="8"/>
      <c r="LG98" s="8"/>
      <c r="LH98" s="8"/>
      <c r="LI98" s="8"/>
      <c r="LJ98" s="8"/>
      <c r="LK98" s="8"/>
      <c r="LL98" s="8"/>
      <c r="LR98" s="8"/>
      <c r="LS98" s="8"/>
      <c r="LT98" s="8"/>
      <c r="LU98" s="8"/>
      <c r="LV98" s="8"/>
      <c r="LW98" s="8"/>
      <c r="LX98" s="8"/>
      <c r="LY98" s="8"/>
      <c r="LZ98" s="8"/>
      <c r="MA98" s="8"/>
    </row>
    <row r="99" spans="95:339" s="233" customFormat="1">
      <c r="CQ99" s="240"/>
      <c r="CR99" s="240"/>
      <c r="CS99" s="240"/>
      <c r="CT99" s="240"/>
      <c r="CU99" s="240"/>
      <c r="CW99" s="238"/>
      <c r="CX99" s="238"/>
      <c r="CY99" s="238"/>
      <c r="CZ99" s="238"/>
      <c r="DA99" s="238"/>
      <c r="DB99" s="238"/>
      <c r="DC99" s="238"/>
      <c r="DD99" s="238"/>
      <c r="DE99" s="238"/>
      <c r="DF99" s="238"/>
      <c r="DG99" s="238"/>
      <c r="DH99" s="238"/>
      <c r="DI99" s="238"/>
      <c r="DJ99" s="238"/>
      <c r="DK99" s="238"/>
      <c r="DL99" s="238"/>
      <c r="DM99" s="238"/>
      <c r="DN99" s="238"/>
      <c r="DO99" s="238"/>
      <c r="DP99" s="238"/>
      <c r="DQ99" s="238"/>
      <c r="DR99" s="238"/>
      <c r="HL99" s="239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  <c r="IW99" s="8"/>
      <c r="IX99" s="8"/>
      <c r="JU99" s="8"/>
      <c r="JV99" s="8"/>
      <c r="JW99" s="8"/>
      <c r="JX99" s="8"/>
      <c r="JY99" s="8"/>
      <c r="JZ99" s="8"/>
      <c r="KA99" s="8"/>
      <c r="KB99" s="8"/>
      <c r="KC99" s="8"/>
      <c r="KD99" s="8"/>
      <c r="KE99" s="8"/>
      <c r="KF99" s="8"/>
      <c r="KG99" s="8"/>
      <c r="KH99" s="8"/>
      <c r="KI99" s="8"/>
      <c r="KJ99" s="8"/>
      <c r="KK99" s="8"/>
      <c r="KL99" s="8"/>
      <c r="KM99" s="8"/>
      <c r="KN99" s="8"/>
      <c r="KO99" s="8"/>
      <c r="KP99" s="8"/>
      <c r="KQ99" s="8"/>
      <c r="KR99" s="8"/>
      <c r="KS99" s="8"/>
      <c r="KT99" s="8"/>
      <c r="KU99" s="8"/>
      <c r="KV99" s="8"/>
      <c r="KW99" s="8"/>
      <c r="KX99" s="8"/>
      <c r="KY99" s="8"/>
      <c r="KZ99" s="8"/>
      <c r="LA99" s="8"/>
      <c r="LB99" s="8"/>
      <c r="LC99" s="8"/>
      <c r="LD99" s="8"/>
      <c r="LE99" s="8"/>
      <c r="LF99" s="8"/>
      <c r="LG99" s="8"/>
      <c r="LH99" s="8"/>
      <c r="LI99" s="8"/>
      <c r="LJ99" s="8"/>
      <c r="LK99" s="8"/>
      <c r="LL99" s="8"/>
      <c r="LR99" s="8"/>
      <c r="LS99" s="8"/>
      <c r="LT99" s="8"/>
      <c r="LU99" s="8"/>
      <c r="LV99" s="8"/>
      <c r="LW99" s="8"/>
      <c r="LX99" s="8"/>
      <c r="LY99" s="8"/>
      <c r="LZ99" s="8"/>
      <c r="MA99" s="8"/>
    </row>
    <row r="100" spans="95:339" s="233" customFormat="1">
      <c r="CQ100" s="240"/>
      <c r="CR100" s="240"/>
      <c r="CS100" s="240"/>
      <c r="CT100" s="240"/>
      <c r="CU100" s="240"/>
      <c r="CW100" s="238"/>
      <c r="CX100" s="238"/>
      <c r="CY100" s="238"/>
      <c r="CZ100" s="238"/>
      <c r="DA100" s="238"/>
      <c r="DB100" s="238"/>
      <c r="DC100" s="238"/>
      <c r="DD100" s="238"/>
      <c r="DE100" s="238"/>
      <c r="DF100" s="238"/>
      <c r="DG100" s="238"/>
      <c r="DH100" s="238"/>
      <c r="DI100" s="238"/>
      <c r="DJ100" s="238"/>
      <c r="DK100" s="238"/>
      <c r="DL100" s="238"/>
      <c r="DM100" s="238"/>
      <c r="DN100" s="238"/>
      <c r="DO100" s="238"/>
      <c r="DP100" s="238"/>
      <c r="DQ100" s="238"/>
      <c r="DR100" s="238"/>
      <c r="HL100" s="239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  <c r="IW100" s="8"/>
      <c r="IX100" s="8"/>
      <c r="JU100" s="8"/>
      <c r="JV100" s="8"/>
      <c r="JW100" s="8"/>
      <c r="JX100" s="8"/>
      <c r="JY100" s="8"/>
      <c r="JZ100" s="8"/>
      <c r="KA100" s="8"/>
      <c r="KB100" s="8"/>
      <c r="KC100" s="8"/>
      <c r="KD100" s="8"/>
      <c r="KE100" s="8"/>
      <c r="KF100" s="8"/>
      <c r="KG100" s="8"/>
      <c r="KH100" s="8"/>
      <c r="KI100" s="8"/>
      <c r="KJ100" s="8"/>
      <c r="KK100" s="8"/>
      <c r="KL100" s="8"/>
      <c r="KM100" s="8"/>
      <c r="KN100" s="8"/>
      <c r="KO100" s="8"/>
      <c r="KP100" s="8"/>
      <c r="KQ100" s="8"/>
      <c r="KR100" s="8"/>
      <c r="KS100" s="8"/>
      <c r="KT100" s="8"/>
      <c r="KU100" s="8"/>
      <c r="KV100" s="8"/>
      <c r="KW100" s="8"/>
      <c r="KX100" s="8"/>
      <c r="KY100" s="8"/>
      <c r="KZ100" s="8"/>
      <c r="LA100" s="8"/>
      <c r="LB100" s="8"/>
      <c r="LC100" s="8"/>
      <c r="LD100" s="8"/>
      <c r="LE100" s="8"/>
      <c r="LF100" s="8"/>
      <c r="LG100" s="8"/>
      <c r="LH100" s="8"/>
      <c r="LI100" s="8"/>
      <c r="LJ100" s="8"/>
      <c r="LK100" s="8"/>
      <c r="LL100" s="8"/>
      <c r="LR100" s="8"/>
      <c r="LS100" s="8"/>
      <c r="LT100" s="8"/>
      <c r="LU100" s="8"/>
      <c r="LV100" s="8"/>
      <c r="LW100" s="8"/>
      <c r="LX100" s="8"/>
      <c r="LY100" s="8"/>
      <c r="LZ100" s="8"/>
      <c r="MA100" s="8"/>
    </row>
    <row r="101" spans="95:339" s="233" customFormat="1">
      <c r="CQ101" s="240"/>
      <c r="CR101" s="240"/>
      <c r="CS101" s="240"/>
      <c r="CT101" s="240"/>
      <c r="CU101" s="240"/>
      <c r="CW101" s="238"/>
      <c r="CX101" s="238"/>
      <c r="CY101" s="238"/>
      <c r="CZ101" s="238"/>
      <c r="DA101" s="238"/>
      <c r="DB101" s="238"/>
      <c r="DC101" s="238"/>
      <c r="DD101" s="238"/>
      <c r="DE101" s="238"/>
      <c r="DF101" s="238"/>
      <c r="DG101" s="238"/>
      <c r="DH101" s="238"/>
      <c r="DI101" s="238"/>
      <c r="DJ101" s="238"/>
      <c r="DK101" s="238"/>
      <c r="DL101" s="238"/>
      <c r="DM101" s="238"/>
      <c r="DN101" s="238"/>
      <c r="DO101" s="238"/>
      <c r="DP101" s="238"/>
      <c r="DQ101" s="238"/>
      <c r="DR101" s="238"/>
      <c r="HL101" s="239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  <c r="IW101" s="8"/>
      <c r="IX101" s="8"/>
      <c r="JU101" s="8"/>
      <c r="JV101" s="8"/>
      <c r="JW101" s="8"/>
      <c r="JX101" s="8"/>
      <c r="JY101" s="8"/>
      <c r="JZ101" s="8"/>
      <c r="KA101" s="8"/>
      <c r="KB101" s="8"/>
      <c r="KC101" s="8"/>
      <c r="KD101" s="8"/>
      <c r="KE101" s="8"/>
      <c r="KF101" s="8"/>
      <c r="KG101" s="8"/>
      <c r="KH101" s="8"/>
      <c r="KI101" s="8"/>
      <c r="KJ101" s="8"/>
      <c r="KK101" s="8"/>
      <c r="KL101" s="8"/>
      <c r="KM101" s="8"/>
      <c r="KN101" s="8"/>
      <c r="KO101" s="8"/>
      <c r="KP101" s="8"/>
      <c r="KQ101" s="8"/>
      <c r="KR101" s="8"/>
      <c r="KS101" s="8"/>
      <c r="KT101" s="8"/>
      <c r="KU101" s="8"/>
      <c r="KV101" s="8"/>
      <c r="KW101" s="8"/>
      <c r="KX101" s="8"/>
      <c r="KY101" s="8"/>
      <c r="KZ101" s="8"/>
      <c r="LA101" s="8"/>
      <c r="LB101" s="8"/>
      <c r="LC101" s="8"/>
      <c r="LD101" s="8"/>
      <c r="LE101" s="8"/>
      <c r="LF101" s="8"/>
      <c r="LG101" s="8"/>
      <c r="LH101" s="8"/>
      <c r="LI101" s="8"/>
      <c r="LJ101" s="8"/>
      <c r="LK101" s="8"/>
      <c r="LL101" s="8"/>
      <c r="LR101" s="8"/>
      <c r="LS101" s="8"/>
      <c r="LT101" s="8"/>
      <c r="LU101" s="8"/>
      <c r="LV101" s="8"/>
      <c r="LW101" s="8"/>
      <c r="LX101" s="8"/>
      <c r="LY101" s="8"/>
      <c r="LZ101" s="8"/>
      <c r="MA101" s="8"/>
    </row>
    <row r="102" spans="95:339" s="233" customFormat="1">
      <c r="CQ102" s="240"/>
      <c r="CR102" s="240"/>
      <c r="CS102" s="240"/>
      <c r="CT102" s="240"/>
      <c r="CU102" s="240"/>
      <c r="CW102" s="238"/>
      <c r="CX102" s="238"/>
      <c r="CY102" s="238"/>
      <c r="CZ102" s="238"/>
      <c r="DA102" s="238"/>
      <c r="DB102" s="238"/>
      <c r="DC102" s="238"/>
      <c r="DD102" s="238"/>
      <c r="DE102" s="238"/>
      <c r="DF102" s="238"/>
      <c r="DG102" s="238"/>
      <c r="DH102" s="238"/>
      <c r="DI102" s="238"/>
      <c r="DJ102" s="238"/>
      <c r="DK102" s="238"/>
      <c r="DL102" s="238"/>
      <c r="DM102" s="238"/>
      <c r="DN102" s="238"/>
      <c r="DO102" s="238"/>
      <c r="DP102" s="238"/>
      <c r="DQ102" s="238"/>
      <c r="DR102" s="238"/>
      <c r="HL102" s="239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  <c r="IW102" s="8"/>
      <c r="IX102" s="8"/>
      <c r="JU102" s="8"/>
      <c r="JV102" s="8"/>
      <c r="JW102" s="8"/>
      <c r="JX102" s="8"/>
      <c r="JY102" s="8"/>
      <c r="JZ102" s="8"/>
      <c r="KA102" s="8"/>
      <c r="KB102" s="8"/>
      <c r="KC102" s="8"/>
      <c r="KD102" s="8"/>
      <c r="KE102" s="8"/>
      <c r="KF102" s="8"/>
      <c r="KG102" s="8"/>
      <c r="KH102" s="8"/>
      <c r="KI102" s="8"/>
      <c r="KJ102" s="8"/>
      <c r="KK102" s="8"/>
      <c r="KL102" s="8"/>
      <c r="KM102" s="8"/>
      <c r="KN102" s="8"/>
      <c r="KO102" s="8"/>
      <c r="KP102" s="8"/>
      <c r="KQ102" s="8"/>
      <c r="KR102" s="8"/>
      <c r="KS102" s="8"/>
      <c r="KT102" s="8"/>
      <c r="KU102" s="8"/>
      <c r="KV102" s="8"/>
      <c r="KW102" s="8"/>
      <c r="KX102" s="8"/>
      <c r="KY102" s="8"/>
      <c r="KZ102" s="8"/>
      <c r="LA102" s="8"/>
      <c r="LB102" s="8"/>
      <c r="LC102" s="8"/>
      <c r="LD102" s="8"/>
      <c r="LE102" s="8"/>
      <c r="LF102" s="8"/>
      <c r="LG102" s="8"/>
      <c r="LH102" s="8"/>
      <c r="LI102" s="8"/>
      <c r="LJ102" s="8"/>
      <c r="LK102" s="8"/>
      <c r="LL102" s="8"/>
      <c r="LR102" s="8"/>
      <c r="LS102" s="8"/>
      <c r="LT102" s="8"/>
      <c r="LU102" s="8"/>
      <c r="LV102" s="8"/>
      <c r="LW102" s="8"/>
      <c r="LX102" s="8"/>
      <c r="LY102" s="8"/>
      <c r="LZ102" s="8"/>
      <c r="MA102" s="8"/>
    </row>
    <row r="103" spans="95:339" s="233" customFormat="1">
      <c r="CQ103" s="240"/>
      <c r="CR103" s="240"/>
      <c r="CS103" s="240"/>
      <c r="CT103" s="240"/>
      <c r="CU103" s="240"/>
      <c r="CW103" s="238"/>
      <c r="CX103" s="238"/>
      <c r="CY103" s="238"/>
      <c r="CZ103" s="238"/>
      <c r="DA103" s="238"/>
      <c r="DB103" s="238"/>
      <c r="DC103" s="238"/>
      <c r="DD103" s="238"/>
      <c r="DE103" s="238"/>
      <c r="DF103" s="238"/>
      <c r="DG103" s="238"/>
      <c r="DH103" s="238"/>
      <c r="DI103" s="238"/>
      <c r="DJ103" s="238"/>
      <c r="DK103" s="238"/>
      <c r="DL103" s="238"/>
      <c r="DM103" s="238"/>
      <c r="DN103" s="238"/>
      <c r="DO103" s="238"/>
      <c r="DP103" s="238"/>
      <c r="DQ103" s="238"/>
      <c r="DR103" s="238"/>
      <c r="HL103" s="239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  <c r="IW103" s="8"/>
      <c r="IX103" s="8"/>
      <c r="JU103" s="8"/>
      <c r="JV103" s="8"/>
      <c r="JW103" s="8"/>
      <c r="JX103" s="8"/>
      <c r="JY103" s="8"/>
      <c r="JZ103" s="8"/>
      <c r="KA103" s="8"/>
      <c r="KB103" s="8"/>
      <c r="KC103" s="8"/>
      <c r="KD103" s="8"/>
      <c r="KE103" s="8"/>
      <c r="KF103" s="8"/>
      <c r="KG103" s="8"/>
      <c r="KH103" s="8"/>
      <c r="KI103" s="8"/>
      <c r="KJ103" s="8"/>
      <c r="KK103" s="8"/>
      <c r="KL103" s="8"/>
      <c r="KM103" s="8"/>
      <c r="KN103" s="8"/>
      <c r="KO103" s="8"/>
      <c r="KP103" s="8"/>
      <c r="KQ103" s="8"/>
      <c r="KR103" s="8"/>
      <c r="KS103" s="8"/>
      <c r="KT103" s="8"/>
      <c r="KU103" s="8"/>
      <c r="KV103" s="8"/>
      <c r="KW103" s="8"/>
      <c r="KX103" s="8"/>
      <c r="KY103" s="8"/>
      <c r="KZ103" s="8"/>
      <c r="LA103" s="8"/>
      <c r="LB103" s="8"/>
      <c r="LC103" s="8"/>
      <c r="LD103" s="8"/>
      <c r="LE103" s="8"/>
      <c r="LF103" s="8"/>
      <c r="LG103" s="8"/>
      <c r="LH103" s="8"/>
      <c r="LI103" s="8"/>
      <c r="LJ103" s="8"/>
      <c r="LK103" s="8"/>
      <c r="LL103" s="8"/>
      <c r="LR103" s="8"/>
      <c r="LS103" s="8"/>
      <c r="LT103" s="8"/>
      <c r="LU103" s="8"/>
      <c r="LV103" s="8"/>
      <c r="LW103" s="8"/>
      <c r="LX103" s="8"/>
      <c r="LY103" s="8"/>
      <c r="LZ103" s="8"/>
      <c r="MA103" s="8"/>
    </row>
    <row r="104" spans="95:339" s="233" customFormat="1">
      <c r="CQ104" s="240"/>
      <c r="CR104" s="240"/>
      <c r="CS104" s="240"/>
      <c r="CT104" s="240"/>
      <c r="CU104" s="240"/>
      <c r="CW104" s="238"/>
      <c r="CX104" s="238"/>
      <c r="CY104" s="238"/>
      <c r="CZ104" s="238"/>
      <c r="DA104" s="238"/>
      <c r="DB104" s="238"/>
      <c r="DC104" s="238"/>
      <c r="DD104" s="238"/>
      <c r="DE104" s="238"/>
      <c r="DF104" s="238"/>
      <c r="DG104" s="238"/>
      <c r="DH104" s="238"/>
      <c r="DI104" s="238"/>
      <c r="DJ104" s="238"/>
      <c r="DK104" s="238"/>
      <c r="DL104" s="238"/>
      <c r="DM104" s="238"/>
      <c r="DN104" s="238"/>
      <c r="DO104" s="238"/>
      <c r="DP104" s="238"/>
      <c r="DQ104" s="238"/>
      <c r="DR104" s="238"/>
      <c r="HL104" s="239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  <c r="IW104" s="8"/>
      <c r="IX104" s="8"/>
      <c r="JU104" s="8"/>
      <c r="JV104" s="8"/>
      <c r="JW104" s="8"/>
      <c r="JX104" s="8"/>
      <c r="JY104" s="8"/>
      <c r="JZ104" s="8"/>
      <c r="KA104" s="8"/>
      <c r="KB104" s="8"/>
      <c r="KC104" s="8"/>
      <c r="KD104" s="8"/>
      <c r="KE104" s="8"/>
      <c r="KF104" s="8"/>
      <c r="KG104" s="8"/>
      <c r="KH104" s="8"/>
      <c r="KI104" s="8"/>
      <c r="KJ104" s="8"/>
      <c r="KK104" s="8"/>
      <c r="KL104" s="8"/>
      <c r="KM104" s="8"/>
      <c r="KN104" s="8"/>
      <c r="KO104" s="8"/>
      <c r="KP104" s="8"/>
      <c r="KQ104" s="8"/>
      <c r="KR104" s="8"/>
      <c r="KS104" s="8"/>
      <c r="KT104" s="8"/>
      <c r="KU104" s="8"/>
      <c r="KV104" s="8"/>
      <c r="KW104" s="8"/>
      <c r="KX104" s="8"/>
      <c r="KY104" s="8"/>
      <c r="KZ104" s="8"/>
      <c r="LA104" s="8"/>
      <c r="LB104" s="8"/>
      <c r="LC104" s="8"/>
      <c r="LD104" s="8"/>
      <c r="LE104" s="8"/>
      <c r="LF104" s="8"/>
      <c r="LG104" s="8"/>
      <c r="LH104" s="8"/>
      <c r="LI104" s="8"/>
      <c r="LJ104" s="8"/>
      <c r="LK104" s="8"/>
      <c r="LL104" s="8"/>
      <c r="LR104" s="8"/>
      <c r="LS104" s="8"/>
      <c r="LT104" s="8"/>
      <c r="LU104" s="8"/>
      <c r="LV104" s="8"/>
      <c r="LW104" s="8"/>
      <c r="LX104" s="8"/>
      <c r="LY104" s="8"/>
      <c r="LZ104" s="8"/>
      <c r="MA104" s="8"/>
    </row>
    <row r="105" spans="95:339" s="233" customFormat="1">
      <c r="CQ105" s="240"/>
      <c r="CR105" s="240"/>
      <c r="CS105" s="240"/>
      <c r="CT105" s="240"/>
      <c r="CU105" s="240"/>
      <c r="CW105" s="238"/>
      <c r="CX105" s="238"/>
      <c r="CY105" s="238"/>
      <c r="CZ105" s="238"/>
      <c r="DA105" s="238"/>
      <c r="DB105" s="238"/>
      <c r="DC105" s="238"/>
      <c r="DD105" s="238"/>
      <c r="DE105" s="238"/>
      <c r="DF105" s="238"/>
      <c r="DG105" s="238"/>
      <c r="DH105" s="238"/>
      <c r="DI105" s="238"/>
      <c r="DJ105" s="238"/>
      <c r="DK105" s="238"/>
      <c r="DL105" s="238"/>
      <c r="DM105" s="238"/>
      <c r="DN105" s="238"/>
      <c r="DO105" s="238"/>
      <c r="DP105" s="238"/>
      <c r="DQ105" s="238"/>
      <c r="DR105" s="238"/>
      <c r="HL105" s="239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  <c r="IW105" s="8"/>
      <c r="IX105" s="8"/>
      <c r="JU105" s="8"/>
      <c r="JV105" s="8"/>
      <c r="JW105" s="8"/>
      <c r="JX105" s="8"/>
      <c r="JY105" s="8"/>
      <c r="JZ105" s="8"/>
      <c r="KA105" s="8"/>
      <c r="KB105" s="8"/>
      <c r="KC105" s="8"/>
      <c r="KD105" s="8"/>
      <c r="KE105" s="8"/>
      <c r="KF105" s="8"/>
      <c r="KG105" s="8"/>
      <c r="KH105" s="8"/>
      <c r="KI105" s="8"/>
      <c r="KJ105" s="8"/>
      <c r="KK105" s="8"/>
      <c r="KL105" s="8"/>
      <c r="KM105" s="8"/>
      <c r="KN105" s="8"/>
      <c r="KO105" s="8"/>
      <c r="KP105" s="8"/>
      <c r="KQ105" s="8"/>
      <c r="KR105" s="8"/>
      <c r="KS105" s="8"/>
      <c r="KT105" s="8"/>
      <c r="KU105" s="8"/>
      <c r="KV105" s="8"/>
      <c r="KW105" s="8"/>
      <c r="KX105" s="8"/>
      <c r="KY105" s="8"/>
      <c r="KZ105" s="8"/>
      <c r="LA105" s="8"/>
      <c r="LB105" s="8"/>
      <c r="LC105" s="8"/>
      <c r="LD105" s="8"/>
      <c r="LE105" s="8"/>
      <c r="LF105" s="8"/>
      <c r="LG105" s="8"/>
      <c r="LH105" s="8"/>
      <c r="LI105" s="8"/>
      <c r="LJ105" s="8"/>
      <c r="LK105" s="8"/>
      <c r="LL105" s="8"/>
      <c r="LR105" s="8"/>
      <c r="LS105" s="8"/>
      <c r="LT105" s="8"/>
      <c r="LU105" s="8"/>
      <c r="LV105" s="8"/>
      <c r="LW105" s="8"/>
      <c r="LX105" s="8"/>
      <c r="LY105" s="8"/>
      <c r="LZ105" s="8"/>
      <c r="MA105" s="8"/>
    </row>
    <row r="106" spans="95:339" s="233" customFormat="1">
      <c r="CQ106" s="240"/>
      <c r="CR106" s="240"/>
      <c r="CS106" s="240"/>
      <c r="CT106" s="240"/>
      <c r="CU106" s="240"/>
      <c r="CW106" s="238"/>
      <c r="CX106" s="238"/>
      <c r="CY106" s="238"/>
      <c r="CZ106" s="238"/>
      <c r="DA106" s="238"/>
      <c r="DB106" s="238"/>
      <c r="DC106" s="238"/>
      <c r="DD106" s="238"/>
      <c r="DE106" s="238"/>
      <c r="DF106" s="238"/>
      <c r="DG106" s="238"/>
      <c r="DH106" s="238"/>
      <c r="DI106" s="238"/>
      <c r="DJ106" s="238"/>
      <c r="DK106" s="238"/>
      <c r="DL106" s="238"/>
      <c r="DM106" s="238"/>
      <c r="DN106" s="238"/>
      <c r="DO106" s="238"/>
      <c r="DP106" s="238"/>
      <c r="DQ106" s="238"/>
      <c r="DR106" s="238"/>
      <c r="HL106" s="239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  <c r="IW106" s="8"/>
      <c r="IX106" s="8"/>
      <c r="JU106" s="8"/>
      <c r="JV106" s="8"/>
      <c r="JW106" s="8"/>
      <c r="JX106" s="8"/>
      <c r="JY106" s="8"/>
      <c r="JZ106" s="8"/>
      <c r="KA106" s="8"/>
      <c r="KB106" s="8"/>
      <c r="KC106" s="8"/>
      <c r="KD106" s="8"/>
      <c r="KE106" s="8"/>
      <c r="KF106" s="8"/>
      <c r="KG106" s="8"/>
      <c r="KH106" s="8"/>
      <c r="KI106" s="8"/>
      <c r="KJ106" s="8"/>
      <c r="KK106" s="8"/>
      <c r="KL106" s="8"/>
      <c r="KM106" s="8"/>
      <c r="KN106" s="8"/>
      <c r="KO106" s="8"/>
      <c r="KP106" s="8"/>
      <c r="KQ106" s="8"/>
      <c r="KR106" s="8"/>
      <c r="KS106" s="8"/>
      <c r="KT106" s="8"/>
      <c r="KU106" s="8"/>
      <c r="KV106" s="8"/>
      <c r="KW106" s="8"/>
      <c r="KX106" s="8"/>
      <c r="KY106" s="8"/>
      <c r="KZ106" s="8"/>
      <c r="LA106" s="8"/>
      <c r="LB106" s="8"/>
      <c r="LC106" s="8"/>
      <c r="LD106" s="8"/>
      <c r="LE106" s="8"/>
      <c r="LF106" s="8"/>
      <c r="LG106" s="8"/>
      <c r="LH106" s="8"/>
      <c r="LI106" s="8"/>
      <c r="LJ106" s="8"/>
      <c r="LK106" s="8"/>
      <c r="LL106" s="8"/>
      <c r="LR106" s="8"/>
      <c r="LS106" s="8"/>
      <c r="LT106" s="8"/>
      <c r="LU106" s="8"/>
      <c r="LV106" s="8"/>
      <c r="LW106" s="8"/>
      <c r="LX106" s="8"/>
      <c r="LY106" s="8"/>
      <c r="LZ106" s="8"/>
      <c r="MA106" s="8"/>
    </row>
    <row r="107" spans="95:339" s="233" customFormat="1">
      <c r="CQ107" s="240"/>
      <c r="CR107" s="240"/>
      <c r="CS107" s="240"/>
      <c r="CT107" s="240"/>
      <c r="CU107" s="240"/>
      <c r="CW107" s="238"/>
      <c r="CX107" s="238"/>
      <c r="CY107" s="238"/>
      <c r="CZ107" s="238"/>
      <c r="DA107" s="238"/>
      <c r="DB107" s="238"/>
      <c r="DC107" s="238"/>
      <c r="DD107" s="238"/>
      <c r="DE107" s="238"/>
      <c r="DF107" s="238"/>
      <c r="DG107" s="238"/>
      <c r="DH107" s="238"/>
      <c r="DI107" s="238"/>
      <c r="DJ107" s="238"/>
      <c r="DK107" s="238"/>
      <c r="DL107" s="238"/>
      <c r="DM107" s="238"/>
      <c r="DN107" s="238"/>
      <c r="DO107" s="238"/>
      <c r="DP107" s="238"/>
      <c r="DQ107" s="238"/>
      <c r="DR107" s="238"/>
      <c r="HL107" s="239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  <c r="IW107" s="8"/>
      <c r="IX107" s="8"/>
      <c r="JU107" s="8"/>
      <c r="JV107" s="8"/>
      <c r="JW107" s="8"/>
      <c r="JX107" s="8"/>
      <c r="JY107" s="8"/>
      <c r="JZ107" s="8"/>
      <c r="KA107" s="8"/>
      <c r="KB107" s="8"/>
      <c r="KC107" s="8"/>
      <c r="KD107" s="8"/>
      <c r="KE107" s="8"/>
      <c r="KF107" s="8"/>
      <c r="KG107" s="8"/>
      <c r="KH107" s="8"/>
      <c r="KI107" s="8"/>
      <c r="KJ107" s="8"/>
      <c r="KK107" s="8"/>
      <c r="KL107" s="8"/>
      <c r="KM107" s="8"/>
      <c r="KN107" s="8"/>
      <c r="KO107" s="8"/>
      <c r="KP107" s="8"/>
      <c r="KQ107" s="8"/>
      <c r="KR107" s="8"/>
      <c r="KS107" s="8"/>
      <c r="KT107" s="8"/>
      <c r="KU107" s="8"/>
      <c r="KV107" s="8"/>
      <c r="KW107" s="8"/>
      <c r="KX107" s="8"/>
      <c r="KY107" s="8"/>
      <c r="KZ107" s="8"/>
      <c r="LA107" s="8"/>
      <c r="LB107" s="8"/>
      <c r="LC107" s="8"/>
      <c r="LD107" s="8"/>
      <c r="LE107" s="8"/>
      <c r="LF107" s="8"/>
      <c r="LG107" s="8"/>
      <c r="LH107" s="8"/>
      <c r="LI107" s="8"/>
      <c r="LJ107" s="8"/>
      <c r="LK107" s="8"/>
      <c r="LL107" s="8"/>
      <c r="LR107" s="8"/>
      <c r="LS107" s="8"/>
      <c r="LT107" s="8"/>
      <c r="LU107" s="8"/>
      <c r="LV107" s="8"/>
      <c r="LW107" s="8"/>
      <c r="LX107" s="8"/>
      <c r="LY107" s="8"/>
      <c r="LZ107" s="8"/>
      <c r="MA107" s="8"/>
    </row>
    <row r="108" spans="95:339" s="233" customFormat="1">
      <c r="CQ108" s="240"/>
      <c r="CR108" s="240"/>
      <c r="CS108" s="240"/>
      <c r="CT108" s="240"/>
      <c r="CU108" s="240"/>
      <c r="CW108" s="238"/>
      <c r="CX108" s="238"/>
      <c r="CY108" s="238"/>
      <c r="CZ108" s="238"/>
      <c r="DA108" s="238"/>
      <c r="DB108" s="238"/>
      <c r="DC108" s="238"/>
      <c r="DD108" s="238"/>
      <c r="DE108" s="238"/>
      <c r="DF108" s="238"/>
      <c r="DG108" s="238"/>
      <c r="DH108" s="238"/>
      <c r="DI108" s="238"/>
      <c r="DJ108" s="238"/>
      <c r="DK108" s="238"/>
      <c r="DL108" s="238"/>
      <c r="DM108" s="238"/>
      <c r="DN108" s="238"/>
      <c r="DO108" s="238"/>
      <c r="DP108" s="238"/>
      <c r="DQ108" s="238"/>
      <c r="DR108" s="238"/>
      <c r="HL108" s="239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  <c r="IW108" s="8"/>
      <c r="IX108" s="8"/>
      <c r="JU108" s="8"/>
      <c r="JV108" s="8"/>
      <c r="JW108" s="8"/>
      <c r="JX108" s="8"/>
      <c r="JY108" s="8"/>
      <c r="JZ108" s="8"/>
      <c r="KA108" s="8"/>
      <c r="KB108" s="8"/>
      <c r="KC108" s="8"/>
      <c r="KD108" s="8"/>
      <c r="KE108" s="8"/>
      <c r="KF108" s="8"/>
      <c r="KG108" s="8"/>
      <c r="KH108" s="8"/>
      <c r="KI108" s="8"/>
      <c r="KJ108" s="8"/>
      <c r="KK108" s="8"/>
      <c r="KL108" s="8"/>
      <c r="KM108" s="8"/>
      <c r="KN108" s="8"/>
      <c r="KO108" s="8"/>
      <c r="KP108" s="8"/>
      <c r="KQ108" s="8"/>
      <c r="KR108" s="8"/>
      <c r="KS108" s="8"/>
      <c r="KT108" s="8"/>
      <c r="KU108" s="8"/>
      <c r="KV108" s="8"/>
      <c r="KW108" s="8"/>
      <c r="KX108" s="8"/>
      <c r="KY108" s="8"/>
      <c r="KZ108" s="8"/>
      <c r="LA108" s="8"/>
      <c r="LB108" s="8"/>
      <c r="LC108" s="8"/>
      <c r="LD108" s="8"/>
      <c r="LE108" s="8"/>
      <c r="LF108" s="8"/>
      <c r="LG108" s="8"/>
      <c r="LH108" s="8"/>
      <c r="LI108" s="8"/>
      <c r="LJ108" s="8"/>
      <c r="LK108" s="8"/>
      <c r="LL108" s="8"/>
      <c r="LR108" s="8"/>
      <c r="LS108" s="8"/>
      <c r="LT108" s="8"/>
      <c r="LU108" s="8"/>
      <c r="LV108" s="8"/>
      <c r="LW108" s="8"/>
      <c r="LX108" s="8"/>
      <c r="LY108" s="8"/>
      <c r="LZ108" s="8"/>
      <c r="MA108" s="8"/>
    </row>
    <row r="109" spans="95:339" s="233" customFormat="1">
      <c r="CQ109" s="240"/>
      <c r="CR109" s="240"/>
      <c r="CS109" s="240"/>
      <c r="CT109" s="240"/>
      <c r="CU109" s="240"/>
      <c r="CW109" s="238"/>
      <c r="CX109" s="238"/>
      <c r="CY109" s="238"/>
      <c r="CZ109" s="238"/>
      <c r="DA109" s="238"/>
      <c r="DB109" s="238"/>
      <c r="DC109" s="238"/>
      <c r="DD109" s="238"/>
      <c r="DE109" s="238"/>
      <c r="DF109" s="238"/>
      <c r="DG109" s="238"/>
      <c r="DH109" s="238"/>
      <c r="DI109" s="238"/>
      <c r="DJ109" s="238"/>
      <c r="DK109" s="238"/>
      <c r="DL109" s="238"/>
      <c r="DM109" s="238"/>
      <c r="DN109" s="238"/>
      <c r="DO109" s="238"/>
      <c r="DP109" s="238"/>
      <c r="DQ109" s="238"/>
      <c r="DR109" s="238"/>
      <c r="HL109" s="239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  <c r="IW109" s="8"/>
      <c r="IX109" s="8"/>
      <c r="JU109" s="8"/>
      <c r="JV109" s="8"/>
      <c r="JW109" s="8"/>
      <c r="JX109" s="8"/>
      <c r="JY109" s="8"/>
      <c r="JZ109" s="8"/>
      <c r="KA109" s="8"/>
      <c r="KB109" s="8"/>
      <c r="KC109" s="8"/>
      <c r="KD109" s="8"/>
      <c r="KE109" s="8"/>
      <c r="KF109" s="8"/>
      <c r="KG109" s="8"/>
      <c r="KH109" s="8"/>
      <c r="KI109" s="8"/>
      <c r="KJ109" s="8"/>
      <c r="KK109" s="8"/>
      <c r="KL109" s="8"/>
      <c r="KM109" s="8"/>
      <c r="KN109" s="8"/>
      <c r="KO109" s="8"/>
      <c r="KP109" s="8"/>
      <c r="KQ109" s="8"/>
      <c r="KR109" s="8"/>
      <c r="KS109" s="8"/>
      <c r="KT109" s="8"/>
      <c r="KU109" s="8"/>
      <c r="KV109" s="8"/>
      <c r="KW109" s="8"/>
      <c r="KX109" s="8"/>
      <c r="KY109" s="8"/>
      <c r="KZ109" s="8"/>
      <c r="LA109" s="8"/>
      <c r="LB109" s="8"/>
      <c r="LC109" s="8"/>
      <c r="LD109" s="8"/>
      <c r="LE109" s="8"/>
      <c r="LF109" s="8"/>
      <c r="LG109" s="8"/>
      <c r="LH109" s="8"/>
      <c r="LI109" s="8"/>
      <c r="LJ109" s="8"/>
      <c r="LK109" s="8"/>
      <c r="LL109" s="8"/>
      <c r="LR109" s="8"/>
      <c r="LS109" s="8"/>
      <c r="LT109" s="8"/>
      <c r="LU109" s="8"/>
      <c r="LV109" s="8"/>
      <c r="LW109" s="8"/>
      <c r="LX109" s="8"/>
      <c r="LY109" s="8"/>
      <c r="LZ109" s="8"/>
      <c r="MA109" s="8"/>
    </row>
    <row r="110" spans="95:339" s="233" customFormat="1">
      <c r="CQ110" s="240"/>
      <c r="CR110" s="240"/>
      <c r="CS110" s="240"/>
      <c r="CT110" s="240"/>
      <c r="CU110" s="240"/>
      <c r="CW110" s="238"/>
      <c r="CX110" s="238"/>
      <c r="CY110" s="238"/>
      <c r="CZ110" s="238"/>
      <c r="DA110" s="238"/>
      <c r="DB110" s="238"/>
      <c r="DC110" s="238"/>
      <c r="DD110" s="238"/>
      <c r="DE110" s="238"/>
      <c r="DF110" s="238"/>
      <c r="DG110" s="238"/>
      <c r="DH110" s="238"/>
      <c r="DI110" s="238"/>
      <c r="DJ110" s="238"/>
      <c r="DK110" s="238"/>
      <c r="DL110" s="238"/>
      <c r="DM110" s="238"/>
      <c r="DN110" s="238"/>
      <c r="DO110" s="238"/>
      <c r="DP110" s="238"/>
      <c r="DQ110" s="238"/>
      <c r="DR110" s="238"/>
      <c r="HL110" s="239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  <c r="IW110" s="8"/>
      <c r="IX110" s="8"/>
      <c r="JU110" s="8"/>
      <c r="JV110" s="8"/>
      <c r="JW110" s="8"/>
      <c r="JX110" s="8"/>
      <c r="JY110" s="8"/>
      <c r="JZ110" s="8"/>
      <c r="KA110" s="8"/>
      <c r="KB110" s="8"/>
      <c r="KC110" s="8"/>
      <c r="KD110" s="8"/>
      <c r="KE110" s="8"/>
      <c r="KF110" s="8"/>
      <c r="KG110" s="8"/>
      <c r="KH110" s="8"/>
      <c r="KI110" s="8"/>
      <c r="KJ110" s="8"/>
      <c r="KK110" s="8"/>
      <c r="KL110" s="8"/>
      <c r="KM110" s="8"/>
      <c r="KN110" s="8"/>
      <c r="KO110" s="8"/>
      <c r="KP110" s="8"/>
      <c r="KQ110" s="8"/>
      <c r="KR110" s="8"/>
      <c r="KS110" s="8"/>
      <c r="KT110" s="8"/>
      <c r="KU110" s="8"/>
      <c r="KV110" s="8"/>
      <c r="KW110" s="8"/>
      <c r="KX110" s="8"/>
      <c r="KY110" s="8"/>
      <c r="KZ110" s="8"/>
      <c r="LA110" s="8"/>
      <c r="LB110" s="8"/>
      <c r="LC110" s="8"/>
      <c r="LD110" s="8"/>
      <c r="LE110" s="8"/>
      <c r="LF110" s="8"/>
      <c r="LG110" s="8"/>
      <c r="LH110" s="8"/>
      <c r="LI110" s="8"/>
      <c r="LJ110" s="8"/>
      <c r="LK110" s="8"/>
      <c r="LL110" s="8"/>
      <c r="LR110" s="8"/>
      <c r="LS110" s="8"/>
      <c r="LT110" s="8"/>
      <c r="LU110" s="8"/>
      <c r="LV110" s="8"/>
      <c r="LW110" s="8"/>
      <c r="LX110" s="8"/>
      <c r="LY110" s="8"/>
      <c r="LZ110" s="8"/>
      <c r="MA110" s="8"/>
    </row>
    <row r="111" spans="95:339" s="233" customFormat="1">
      <c r="CQ111" s="240"/>
      <c r="CR111" s="240"/>
      <c r="CS111" s="240"/>
      <c r="CT111" s="240"/>
      <c r="CU111" s="240"/>
      <c r="CW111" s="238"/>
      <c r="CX111" s="238"/>
      <c r="CY111" s="238"/>
      <c r="CZ111" s="238"/>
      <c r="DA111" s="238"/>
      <c r="DB111" s="238"/>
      <c r="DC111" s="238"/>
      <c r="DD111" s="238"/>
      <c r="DE111" s="238"/>
      <c r="DF111" s="238"/>
      <c r="DG111" s="238"/>
      <c r="DH111" s="238"/>
      <c r="DI111" s="238"/>
      <c r="DJ111" s="238"/>
      <c r="DK111" s="238"/>
      <c r="DL111" s="238"/>
      <c r="DM111" s="238"/>
      <c r="DN111" s="238"/>
      <c r="DO111" s="238"/>
      <c r="DP111" s="238"/>
      <c r="DQ111" s="238"/>
      <c r="DR111" s="238"/>
      <c r="HL111" s="239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  <c r="IW111" s="8"/>
      <c r="IX111" s="8"/>
      <c r="JU111" s="8"/>
      <c r="JV111" s="8"/>
      <c r="JW111" s="8"/>
      <c r="JX111" s="8"/>
      <c r="JY111" s="8"/>
      <c r="JZ111" s="8"/>
      <c r="KA111" s="8"/>
      <c r="KB111" s="8"/>
      <c r="KC111" s="8"/>
      <c r="KD111" s="8"/>
      <c r="KE111" s="8"/>
      <c r="KF111" s="8"/>
      <c r="KG111" s="8"/>
      <c r="KH111" s="8"/>
      <c r="KI111" s="8"/>
      <c r="KJ111" s="8"/>
      <c r="KK111" s="8"/>
      <c r="KL111" s="8"/>
      <c r="KM111" s="8"/>
      <c r="KN111" s="8"/>
      <c r="KO111" s="8"/>
      <c r="KP111" s="8"/>
      <c r="KQ111" s="8"/>
      <c r="KR111" s="8"/>
      <c r="KS111" s="8"/>
      <c r="KT111" s="8"/>
      <c r="KU111" s="8"/>
      <c r="KV111" s="8"/>
      <c r="KW111" s="8"/>
      <c r="KX111" s="8"/>
      <c r="KY111" s="8"/>
      <c r="KZ111" s="8"/>
      <c r="LA111" s="8"/>
      <c r="LB111" s="8"/>
      <c r="LC111" s="8"/>
      <c r="LD111" s="8"/>
      <c r="LE111" s="8"/>
      <c r="LF111" s="8"/>
      <c r="LG111" s="8"/>
      <c r="LH111" s="8"/>
      <c r="LI111" s="8"/>
      <c r="LJ111" s="8"/>
      <c r="LK111" s="8"/>
      <c r="LL111" s="8"/>
      <c r="LR111" s="8"/>
      <c r="LS111" s="8"/>
      <c r="LT111" s="8"/>
      <c r="LU111" s="8"/>
      <c r="LV111" s="8"/>
      <c r="LW111" s="8"/>
      <c r="LX111" s="8"/>
      <c r="LY111" s="8"/>
      <c r="LZ111" s="8"/>
      <c r="MA111" s="8"/>
    </row>
    <row r="112" spans="95:339" s="233" customFormat="1">
      <c r="CQ112" s="240"/>
      <c r="CR112" s="240"/>
      <c r="CS112" s="240"/>
      <c r="CT112" s="240"/>
      <c r="CU112" s="240"/>
      <c r="CW112" s="238"/>
      <c r="CX112" s="238"/>
      <c r="CY112" s="238"/>
      <c r="CZ112" s="238"/>
      <c r="DA112" s="238"/>
      <c r="DB112" s="238"/>
      <c r="DC112" s="238"/>
      <c r="DD112" s="238"/>
      <c r="DE112" s="238"/>
      <c r="DF112" s="238"/>
      <c r="DG112" s="238"/>
      <c r="DH112" s="238"/>
      <c r="DI112" s="238"/>
      <c r="DJ112" s="238"/>
      <c r="DK112" s="238"/>
      <c r="DL112" s="238"/>
      <c r="DM112" s="238"/>
      <c r="DN112" s="238"/>
      <c r="DO112" s="238"/>
      <c r="DP112" s="238"/>
      <c r="DQ112" s="238"/>
      <c r="DR112" s="238"/>
      <c r="HL112" s="239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  <c r="IW112" s="8"/>
      <c r="IX112" s="8"/>
      <c r="JU112" s="8"/>
      <c r="JV112" s="8"/>
      <c r="JW112" s="8"/>
      <c r="JX112" s="8"/>
      <c r="JY112" s="8"/>
      <c r="JZ112" s="8"/>
      <c r="KA112" s="8"/>
      <c r="KB112" s="8"/>
      <c r="KC112" s="8"/>
      <c r="KD112" s="8"/>
      <c r="KE112" s="8"/>
      <c r="KF112" s="8"/>
      <c r="KG112" s="8"/>
      <c r="KH112" s="8"/>
      <c r="KI112" s="8"/>
      <c r="KJ112" s="8"/>
      <c r="KK112" s="8"/>
      <c r="KL112" s="8"/>
      <c r="KM112" s="8"/>
      <c r="KN112" s="8"/>
      <c r="KO112" s="8"/>
      <c r="KP112" s="8"/>
      <c r="KQ112" s="8"/>
      <c r="KR112" s="8"/>
      <c r="KS112" s="8"/>
      <c r="KT112" s="8"/>
      <c r="KU112" s="8"/>
      <c r="KV112" s="8"/>
      <c r="KW112" s="8"/>
      <c r="KX112" s="8"/>
      <c r="KY112" s="8"/>
      <c r="KZ112" s="8"/>
      <c r="LA112" s="8"/>
      <c r="LB112" s="8"/>
      <c r="LC112" s="8"/>
      <c r="LD112" s="8"/>
      <c r="LE112" s="8"/>
      <c r="LF112" s="8"/>
      <c r="LG112" s="8"/>
      <c r="LH112" s="8"/>
      <c r="LI112" s="8"/>
      <c r="LJ112" s="8"/>
      <c r="LK112" s="8"/>
      <c r="LL112" s="8"/>
      <c r="LR112" s="8"/>
      <c r="LS112" s="8"/>
      <c r="LT112" s="8"/>
      <c r="LU112" s="8"/>
      <c r="LV112" s="8"/>
      <c r="LW112" s="8"/>
      <c r="LX112" s="8"/>
      <c r="LY112" s="8"/>
      <c r="LZ112" s="8"/>
      <c r="MA112" s="8"/>
    </row>
    <row r="113" spans="95:339" s="233" customFormat="1">
      <c r="CQ113" s="240"/>
      <c r="CR113" s="240"/>
      <c r="CS113" s="240"/>
      <c r="CT113" s="240"/>
      <c r="CU113" s="240"/>
      <c r="CW113" s="238"/>
      <c r="CX113" s="238"/>
      <c r="CY113" s="238"/>
      <c r="CZ113" s="238"/>
      <c r="DA113" s="238"/>
      <c r="DB113" s="238"/>
      <c r="DC113" s="238"/>
      <c r="DD113" s="238"/>
      <c r="DE113" s="238"/>
      <c r="DF113" s="238"/>
      <c r="DG113" s="238"/>
      <c r="DH113" s="238"/>
      <c r="DI113" s="238"/>
      <c r="DJ113" s="238"/>
      <c r="DK113" s="238"/>
      <c r="DL113" s="238"/>
      <c r="DM113" s="238"/>
      <c r="DN113" s="238"/>
      <c r="DO113" s="238"/>
      <c r="DP113" s="238"/>
      <c r="DQ113" s="238"/>
      <c r="DR113" s="238"/>
      <c r="HL113" s="239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  <c r="IW113" s="8"/>
      <c r="IX113" s="8"/>
      <c r="JU113" s="8"/>
      <c r="JV113" s="8"/>
      <c r="JW113" s="8"/>
      <c r="JX113" s="8"/>
      <c r="JY113" s="8"/>
      <c r="JZ113" s="8"/>
      <c r="KA113" s="8"/>
      <c r="KB113" s="8"/>
      <c r="KC113" s="8"/>
      <c r="KD113" s="8"/>
      <c r="KE113" s="8"/>
      <c r="KF113" s="8"/>
      <c r="KG113" s="8"/>
      <c r="KH113" s="8"/>
      <c r="KI113" s="8"/>
      <c r="KJ113" s="8"/>
      <c r="KK113" s="8"/>
      <c r="KL113" s="8"/>
      <c r="KM113" s="8"/>
      <c r="KN113" s="8"/>
      <c r="KO113" s="8"/>
      <c r="KP113" s="8"/>
      <c r="KQ113" s="8"/>
      <c r="KR113" s="8"/>
      <c r="KS113" s="8"/>
      <c r="KT113" s="8"/>
      <c r="KU113" s="8"/>
      <c r="KV113" s="8"/>
      <c r="KW113" s="8"/>
      <c r="KX113" s="8"/>
      <c r="KY113" s="8"/>
      <c r="KZ113" s="8"/>
      <c r="LA113" s="8"/>
      <c r="LB113" s="8"/>
      <c r="LC113" s="8"/>
      <c r="LD113" s="8"/>
      <c r="LE113" s="8"/>
      <c r="LF113" s="8"/>
      <c r="LG113" s="8"/>
      <c r="LH113" s="8"/>
      <c r="LI113" s="8"/>
      <c r="LJ113" s="8"/>
      <c r="LK113" s="8"/>
      <c r="LL113" s="8"/>
      <c r="LR113" s="8"/>
      <c r="LS113" s="8"/>
      <c r="LT113" s="8"/>
      <c r="LU113" s="8"/>
      <c r="LV113" s="8"/>
      <c r="LW113" s="8"/>
      <c r="LX113" s="8"/>
      <c r="LY113" s="8"/>
      <c r="LZ113" s="8"/>
      <c r="MA113" s="8"/>
    </row>
    <row r="114" spans="95:339" s="233" customFormat="1">
      <c r="CQ114" s="240"/>
      <c r="CR114" s="240"/>
      <c r="CS114" s="240"/>
      <c r="CT114" s="240"/>
      <c r="CU114" s="240"/>
      <c r="CW114" s="238"/>
      <c r="CX114" s="238"/>
      <c r="CY114" s="238"/>
      <c r="CZ114" s="238"/>
      <c r="DA114" s="238"/>
      <c r="DB114" s="238"/>
      <c r="DC114" s="238"/>
      <c r="DD114" s="238"/>
      <c r="DE114" s="238"/>
      <c r="DF114" s="238"/>
      <c r="DG114" s="238"/>
      <c r="DH114" s="238"/>
      <c r="DI114" s="238"/>
      <c r="DJ114" s="238"/>
      <c r="DK114" s="238"/>
      <c r="DL114" s="238"/>
      <c r="DM114" s="238"/>
      <c r="DN114" s="238"/>
      <c r="DO114" s="238"/>
      <c r="DP114" s="238"/>
      <c r="DQ114" s="238"/>
      <c r="DR114" s="238"/>
      <c r="HL114" s="239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  <c r="IW114" s="8"/>
      <c r="IX114" s="8"/>
      <c r="JU114" s="8"/>
      <c r="JV114" s="8"/>
      <c r="JW114" s="8"/>
      <c r="JX114" s="8"/>
      <c r="JY114" s="8"/>
      <c r="JZ114" s="8"/>
      <c r="KA114" s="8"/>
      <c r="KB114" s="8"/>
      <c r="KC114" s="8"/>
      <c r="KD114" s="8"/>
      <c r="KE114" s="8"/>
      <c r="KF114" s="8"/>
      <c r="KG114" s="8"/>
      <c r="KH114" s="8"/>
      <c r="KI114" s="8"/>
      <c r="KJ114" s="8"/>
      <c r="KK114" s="8"/>
      <c r="KL114" s="8"/>
      <c r="KM114" s="8"/>
      <c r="KN114" s="8"/>
      <c r="KO114" s="8"/>
      <c r="KP114" s="8"/>
      <c r="KQ114" s="8"/>
      <c r="KR114" s="8"/>
      <c r="KS114" s="8"/>
      <c r="KT114" s="8"/>
      <c r="KU114" s="8"/>
      <c r="KV114" s="8"/>
      <c r="KW114" s="8"/>
      <c r="KX114" s="8"/>
      <c r="KY114" s="8"/>
      <c r="KZ114" s="8"/>
      <c r="LA114" s="8"/>
      <c r="LB114" s="8"/>
      <c r="LC114" s="8"/>
      <c r="LD114" s="8"/>
      <c r="LE114" s="8"/>
      <c r="LF114" s="8"/>
      <c r="LG114" s="8"/>
      <c r="LH114" s="8"/>
      <c r="LI114" s="8"/>
      <c r="LJ114" s="8"/>
      <c r="LK114" s="8"/>
      <c r="LL114" s="8"/>
      <c r="LR114" s="8"/>
      <c r="LS114" s="8"/>
      <c r="LT114" s="8"/>
      <c r="LU114" s="8"/>
      <c r="LV114" s="8"/>
      <c r="LW114" s="8"/>
      <c r="LX114" s="8"/>
      <c r="LY114" s="8"/>
      <c r="LZ114" s="8"/>
      <c r="MA114" s="8"/>
    </row>
    <row r="115" spans="95:339" s="242" customFormat="1">
      <c r="CQ115" s="243"/>
      <c r="CR115" s="243"/>
      <c r="CS115" s="243"/>
      <c r="CT115" s="243"/>
      <c r="CU115" s="243"/>
      <c r="CW115" s="244"/>
      <c r="CX115" s="244"/>
      <c r="CY115" s="244"/>
      <c r="CZ115" s="244"/>
      <c r="DA115" s="244"/>
      <c r="DB115" s="244"/>
      <c r="DC115" s="244"/>
      <c r="DD115" s="244"/>
      <c r="DE115" s="244"/>
      <c r="DF115" s="244"/>
      <c r="DG115" s="244"/>
      <c r="DH115" s="244"/>
      <c r="DI115" s="244"/>
      <c r="DJ115" s="244"/>
      <c r="DK115" s="244"/>
      <c r="DL115" s="244"/>
      <c r="DM115" s="244"/>
      <c r="DN115" s="244"/>
      <c r="DO115" s="244"/>
      <c r="DP115" s="244"/>
      <c r="DQ115" s="244"/>
      <c r="DR115" s="244"/>
      <c r="HL115" s="245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  <c r="IW115" s="8"/>
      <c r="IX115" s="8"/>
      <c r="JU115" s="8"/>
      <c r="JV115" s="8"/>
      <c r="JW115" s="8"/>
      <c r="JX115" s="8"/>
      <c r="JY115" s="8"/>
      <c r="JZ115" s="8"/>
      <c r="KA115" s="8"/>
      <c r="KB115" s="8"/>
      <c r="KC115" s="8"/>
      <c r="KD115" s="8"/>
      <c r="KE115" s="8"/>
      <c r="KF115" s="8"/>
      <c r="KG115" s="8"/>
      <c r="KH115" s="8"/>
      <c r="KI115" s="8"/>
      <c r="KJ115" s="8"/>
      <c r="KK115" s="8"/>
      <c r="KL115" s="8"/>
      <c r="KM115" s="8"/>
      <c r="KN115" s="8"/>
      <c r="KO115" s="8"/>
      <c r="KP115" s="8"/>
      <c r="KQ115" s="8"/>
      <c r="KR115" s="8"/>
      <c r="KS115" s="8"/>
      <c r="KT115" s="8"/>
      <c r="KU115" s="8"/>
      <c r="KV115" s="8"/>
      <c r="KW115" s="8"/>
      <c r="KX115" s="8"/>
      <c r="KY115" s="8"/>
      <c r="KZ115" s="8"/>
      <c r="LA115" s="8"/>
      <c r="LB115" s="8"/>
      <c r="LC115" s="8"/>
      <c r="LD115" s="8"/>
      <c r="LE115" s="8"/>
      <c r="LF115" s="8"/>
      <c r="LG115" s="8"/>
      <c r="LH115" s="8"/>
      <c r="LI115" s="8"/>
      <c r="LJ115" s="8"/>
      <c r="LK115" s="8"/>
      <c r="LL115" s="8"/>
      <c r="LR115" s="8"/>
      <c r="LS115" s="8"/>
      <c r="LT115" s="8"/>
      <c r="LU115" s="8"/>
      <c r="LV115" s="8"/>
      <c r="LW115" s="8"/>
      <c r="LX115" s="8"/>
      <c r="LY115" s="8"/>
      <c r="LZ115" s="8"/>
      <c r="MA115" s="8"/>
    </row>
  </sheetData>
  <autoFilter ref="A1:LL37"/>
  <conditionalFormatting sqref="M40:N43 S40:T43 M1:N37 O1 U1 S1:T37">
    <cfRule type="cellIs" dxfId="92" priority="148" stopIfTrue="1" operator="lessThan">
      <formula>4.95</formula>
    </cfRule>
    <cfRule type="cellIs" dxfId="91" priority="149" stopIfTrue="1" operator="lessThan">
      <formula>4.95</formula>
    </cfRule>
    <cfRule type="cellIs" dxfId="90" priority="150" stopIfTrue="1" operator="lessThan">
      <formula>4.95</formula>
    </cfRule>
  </conditionalFormatting>
  <conditionalFormatting sqref="K40:L43 Q40:U43 Q1:U37 K1:L37">
    <cfRule type="cellIs" dxfId="89" priority="147" stopIfTrue="1" operator="lessThan">
      <formula>4.95</formula>
    </cfRule>
  </conditionalFormatting>
  <conditionalFormatting sqref="DS41:DT41 DL41:DM41 IR43:IS43 GR41:GR43 DS42:DS43 DA41:DA43 ED41:ED43 EO41:EO43 EZ41:EZ43 FK41:FK43 FV41:FV43 GG41:GG43 DL42:DL43 CD40:CE43 BS40:BT43 BH40:BI43 AW40:AX43 AL40:AM43 AA40:AB43 R41:R43 HV43:HW43 IG43:IH43 L41:L43 JC43:JD43 JN43:JO43 JY41:JZ41 JY47:JZ48 JY43:JZ43 KJ49:KK50 KJ43:KK43 KU49:KV50 KU43:KV43 LF49:LG50 LF43:LG43 IR2:IS37 L2:L37 S1:U1 BH2:BI37 CD2:CE37 BS2:BT37 AW1:AZ1 AL1:AO1 BH1:BK1 CD1:CG1 BS1:BV1 AL2:AM37 AW2:AX37 AA1:AD1 AA2:AB37 M1:O1 DA1:DE1 DL1:DP1 DS1:DW1 GR2:GR37 DS2:DS37 DA2:DA37 ED1:EH1 ED2:ED37 EO1:ES1 EO2:EO37 EZ1:FD1 EZ2:EZ37 FK1:FO1 FK2:FK37 FV1:FZ1 FV2:FV37 GG1:GK1 GG2:GG37 GR1:GV1 DL2:DL37 CE1:CE24 BT1:BT24 BI1:BI24 AX1:AX24 AM1:AM24 AB1:AB24 R2:R37 HV2:HW37 IG2:IH37 HV1:HZ1 IG1:IK1 JC2:JD37 IR1:IV1 JC1:JG1 JN2:JO37 JN1:JR1 JY2:JZ37 JY1:KB1 KJ1:KM1 KJ2:KK37 KU1:KX1 KU2:KV37 LH1:LI1 LF1:LG37">
    <cfRule type="cellIs" dxfId="88" priority="146" operator="lessThan">
      <formula>3.95</formula>
    </cfRule>
  </conditionalFormatting>
  <conditionalFormatting sqref="BV40:BV43 BV1:BV37">
    <cfRule type="cellIs" dxfId="87" priority="145" operator="greaterThan">
      <formula>0</formula>
    </cfRule>
  </conditionalFormatting>
  <conditionalFormatting sqref="AO40:AO43 AO1:AO37 BV1:BV1048576 CG1:CG1048576 BK1:BK1048576 AD1:AD1048576 AZ1:AZ1048576">
    <cfRule type="cellIs" dxfId="86" priority="144" operator="lessThan">
      <formula>1</formula>
    </cfRule>
  </conditionalFormatting>
  <conditionalFormatting sqref="AL40:AM43 R41:R43 L41:L43 AL1:AM37 L2:L37 R2:R37 CD1:CE1048576 BS1:BT1048576 BH1:BI1048576 AW1:AX1048576 AA1:AB1048576">
    <cfRule type="cellIs" dxfId="85" priority="143" operator="lessThan">
      <formula>4</formula>
    </cfRule>
  </conditionalFormatting>
  <conditionalFormatting sqref="BT40:BT43 BI40:BI43 AX40:AX43 L41:L43 R41:R43 IR43:IS43 IG43:IH43 HV43:HW43 CE40:CE43 JC43:JD43 JN43:JO43 JY41:JZ41 JY47:JZ48 JY43:JZ43 KJ49:KK50 KJ43:KK43 KU49:KV50 KU43:KV43 LG49:LG50 LG43 CE2:CE37 BT2:BT37 BI2:BI37 AX2:AX37 L2:L37 R2:R37 IR2:IS37 IG2:IH37 HV2:HW37 AM2:AM50 AB2:AB50 JC2:JD37 JN2:JO37 JY2:JZ37 KJ2:KK37 KU2:KV37 LG2:LG37">
    <cfRule type="cellIs" dxfId="84" priority="141" operator="lessThan">
      <formula>4</formula>
    </cfRule>
  </conditionalFormatting>
  <conditionalFormatting sqref="IJ43 HY43 IU43 JF43 JQ43 KB41 KB47:KB48 KB43 KM49:KM50 KM43 KX49:KX50 KX43 LI49:LI50 LI43 IJ1:IJ37 HY1:HY37 HZ1 IK1 IU1:IU37 JF1:JF37 IV1 JG1 JQ1:JQ37 JR1 KB1:KB37 KM1:KM37 KX1:KX37 LI2:LI37">
    <cfRule type="cellIs" dxfId="83" priority="111" operator="lessThan">
      <formula>0</formula>
    </cfRule>
    <cfRule type="cellIs" dxfId="82" priority="112" operator="lessThan">
      <formula>0</formula>
    </cfRule>
    <cfRule type="cellIs" dxfId="81" priority="113" operator="greaterThan">
      <formula>0</formula>
    </cfRule>
    <cfRule type="cellIs" dxfId="80" priority="114" operator="lessThan">
      <formula>0</formula>
    </cfRule>
    <cfRule type="cellIs" dxfId="79" priority="115" operator="greaterThan">
      <formula>0</formula>
    </cfRule>
  </conditionalFormatting>
  <conditionalFormatting sqref="IJ43 HY43 IU43 JF43 JQ43 KB41 KB47:KB48 KB43 KM49:KM50 KM43 KX49:KX50 KX43 LI49:LI50 LI43 IJ2:IJ37 HY2:HY37 IU2:IU37 JF2:JF37 JQ2:JQ37 KB2:KB37 KM2:KM37 KX2:KX37 LI2:LI37">
    <cfRule type="cellIs" dxfId="78" priority="108" operator="equal">
      <formula>0</formula>
    </cfRule>
    <cfRule type="cellIs" dxfId="77" priority="109" operator="equal">
      <formula>0</formula>
    </cfRule>
    <cfRule type="cellIs" dxfId="76" priority="110" operator="lessThan">
      <formula>0</formula>
    </cfRule>
  </conditionalFormatting>
  <conditionalFormatting sqref="LI49:LI50 LI43 LI2:LI37">
    <cfRule type="cellIs" dxfId="75" priority="3" operator="lessThan">
      <formula>1</formula>
    </cfRule>
    <cfRule type="cellIs" dxfId="74" priority="4" operator="greaterThan">
      <formula>0</formula>
    </cfRule>
    <cfRule type="cellIs" dxfId="73" priority="5" operator="equal">
      <formula>0</formula>
    </cfRule>
    <cfRule type="cellIs" dxfId="72" priority="6" operator="equal">
      <formula>0</formula>
    </cfRule>
    <cfRule type="cellIs" dxfId="71" priority="7" operator="lessThan">
      <formula>0</formula>
    </cfRule>
  </conditionalFormatting>
  <conditionalFormatting sqref="LI43 LI2:LI37">
    <cfRule type="cellIs" dxfId="70" priority="1" operator="greaterThan">
      <formula>1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A115"/>
  <sheetViews>
    <sheetView zoomScale="98" zoomScaleNormal="98" workbookViewId="0">
      <pane xSplit="9" ySplit="1" topLeftCell="HT2" activePane="bottomRight" state="frozen"/>
      <selection activeCell="LK2" sqref="LK2:LL32"/>
      <selection pane="topRight" activeCell="LK2" sqref="LK2:LL32"/>
      <selection pane="bottomLeft" activeCell="LK2" sqref="LK2:LL32"/>
      <selection pane="bottomRight" activeCell="IE35" sqref="IE35"/>
    </sheetView>
  </sheetViews>
  <sheetFormatPr defaultRowHeight="17.25"/>
  <cols>
    <col min="1" max="1" width="7.5703125" style="8" customWidth="1"/>
    <col min="2" max="2" width="10.28515625" style="8" customWidth="1"/>
    <col min="3" max="3" width="14.85546875" style="8" customWidth="1"/>
    <col min="4" max="4" width="23.28515625" style="8" customWidth="1"/>
    <col min="5" max="5" width="14.85546875" style="8" customWidth="1"/>
    <col min="6" max="6" width="10.7109375" style="8" customWidth="1"/>
    <col min="7" max="7" width="14.42578125" style="8" customWidth="1"/>
    <col min="8" max="8" width="9.85546875" style="8" customWidth="1"/>
    <col min="9" max="10" width="32.42578125" style="8" customWidth="1"/>
    <col min="11" max="12" width="5.7109375" style="8" customWidth="1"/>
    <col min="13" max="13" width="5" style="8" customWidth="1"/>
    <col min="14" max="14" width="6" style="8" customWidth="1"/>
    <col min="15" max="15" width="5.7109375" style="8" customWidth="1"/>
    <col min="16" max="18" width="5.140625" style="8" customWidth="1"/>
    <col min="19" max="19" width="4.85546875" style="8" customWidth="1"/>
    <col min="20" max="20" width="5.5703125" style="8" customWidth="1"/>
    <col min="21" max="21" width="6.42578125" style="8" customWidth="1"/>
    <col min="22" max="44" width="5.140625" style="8" customWidth="1"/>
    <col min="45" max="55" width="5.85546875" style="8" customWidth="1"/>
    <col min="56" max="88" width="5.42578125" style="8" customWidth="1"/>
    <col min="89" max="89" width="5.28515625" style="8" customWidth="1"/>
    <col min="90" max="91" width="7.7109375" style="8" customWidth="1"/>
    <col min="92" max="92" width="6.7109375" style="8" customWidth="1"/>
    <col min="93" max="93" width="5.28515625" style="8" customWidth="1"/>
    <col min="94" max="94" width="19.42578125" style="8" customWidth="1"/>
    <col min="95" max="95" width="4.85546875" style="126" customWidth="1"/>
    <col min="96" max="98" width="5.7109375" style="126" customWidth="1"/>
    <col min="99" max="99" width="5.28515625" style="126" customWidth="1"/>
    <col min="100" max="100" width="13.140625" style="8" customWidth="1"/>
    <col min="101" max="122" width="5.28515625" style="205" customWidth="1"/>
    <col min="123" max="148" width="5.28515625" style="8" customWidth="1"/>
    <col min="149" max="149" width="9.140625" style="8" customWidth="1"/>
    <col min="150" max="151" width="5" style="8" customWidth="1"/>
    <col min="152" max="162" width="5.42578125" style="8" customWidth="1"/>
    <col min="163" max="173" width="5.140625" style="8" customWidth="1"/>
    <col min="174" max="195" width="5.42578125" style="8" customWidth="1"/>
    <col min="196" max="206" width="6" style="8" customWidth="1"/>
    <col min="207" max="211" width="7.7109375" style="8" customWidth="1"/>
    <col min="212" max="212" width="19.42578125" style="8" customWidth="1"/>
    <col min="213" max="217" width="7.7109375" style="8" customWidth="1"/>
    <col min="218" max="219" width="9.140625" style="8" customWidth="1"/>
    <col min="220" max="220" width="9.140625" style="223" customWidth="1"/>
    <col min="221" max="223" width="9.140625" style="8" customWidth="1"/>
    <col min="224" max="224" width="14.42578125" style="8" customWidth="1"/>
    <col min="225" max="225" width="14.7109375" style="8" customWidth="1"/>
    <col min="226" max="236" width="4.7109375" style="8" customWidth="1"/>
    <col min="237" max="237" width="5.5703125" style="8" customWidth="1"/>
    <col min="238" max="258" width="4.7109375" style="8" customWidth="1"/>
    <col min="259" max="262" width="5.5703125" style="8" customWidth="1"/>
    <col min="263" max="263" width="5.42578125" style="8" customWidth="1"/>
    <col min="264" max="269" width="5.5703125" style="8" customWidth="1"/>
    <col min="270" max="270" width="7" style="8" customWidth="1"/>
    <col min="271" max="273" width="5.5703125" style="8" customWidth="1"/>
    <col min="274" max="274" width="5.42578125" style="8" customWidth="1"/>
    <col min="275" max="280" width="5.5703125" style="8" customWidth="1"/>
    <col min="281" max="291" width="5.140625" style="8" customWidth="1"/>
    <col min="292" max="324" width="4.7109375" style="8" customWidth="1"/>
    <col min="325" max="329" width="7.7109375" style="8" customWidth="1"/>
    <col min="330" max="330" width="19.28515625" style="8" customWidth="1"/>
    <col min="331" max="331" width="4.7109375" style="8" customWidth="1"/>
    <col min="332" max="332" width="6.28515625" style="8" customWidth="1"/>
    <col min="333" max="333" width="5.7109375" style="8" customWidth="1"/>
    <col min="334" max="334" width="4.5703125" style="8" customWidth="1"/>
    <col min="335" max="338" width="5.7109375" style="8" customWidth="1"/>
    <col min="339" max="339" width="18.7109375" style="8" customWidth="1"/>
    <col min="340" max="16384" width="9.140625" style="8"/>
  </cols>
  <sheetData>
    <row r="1" spans="1:339" ht="185.25" customHeight="1">
      <c r="A1" s="1" t="s">
        <v>0</v>
      </c>
      <c r="B1" s="2" t="s">
        <v>2</v>
      </c>
      <c r="C1" s="2" t="s">
        <v>1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8</v>
      </c>
      <c r="I1" s="1" t="s">
        <v>806</v>
      </c>
      <c r="J1" s="1" t="s">
        <v>7</v>
      </c>
      <c r="K1" s="101" t="s">
        <v>807</v>
      </c>
      <c r="L1" s="101" t="s">
        <v>808</v>
      </c>
      <c r="M1" s="34" t="s">
        <v>31</v>
      </c>
      <c r="N1" s="35" t="s">
        <v>857</v>
      </c>
      <c r="O1" s="35" t="s">
        <v>809</v>
      </c>
      <c r="P1" s="7" t="s">
        <v>810</v>
      </c>
      <c r="Q1" s="102" t="s">
        <v>811</v>
      </c>
      <c r="R1" s="102" t="s">
        <v>812</v>
      </c>
      <c r="S1" s="34" t="s">
        <v>35</v>
      </c>
      <c r="T1" s="35" t="s">
        <v>856</v>
      </c>
      <c r="U1" s="35" t="s">
        <v>813</v>
      </c>
      <c r="V1" s="7" t="s">
        <v>814</v>
      </c>
      <c r="W1" s="4" t="s">
        <v>25</v>
      </c>
      <c r="X1" s="5" t="s">
        <v>493</v>
      </c>
      <c r="Y1" s="5" t="s">
        <v>56</v>
      </c>
      <c r="Z1" s="6" t="s">
        <v>57</v>
      </c>
      <c r="AA1" s="33" t="s">
        <v>815</v>
      </c>
      <c r="AB1" s="97" t="s">
        <v>816</v>
      </c>
      <c r="AC1" s="34" t="s">
        <v>58</v>
      </c>
      <c r="AD1" s="35" t="s">
        <v>59</v>
      </c>
      <c r="AE1" s="36" t="s">
        <v>817</v>
      </c>
      <c r="AF1" s="61" t="s">
        <v>818</v>
      </c>
      <c r="AG1" s="69" t="s">
        <v>819</v>
      </c>
      <c r="AH1" s="4" t="s">
        <v>25</v>
      </c>
      <c r="AI1" s="5" t="s">
        <v>39</v>
      </c>
      <c r="AJ1" s="5" t="s">
        <v>21</v>
      </c>
      <c r="AK1" s="6" t="s">
        <v>22</v>
      </c>
      <c r="AL1" s="33" t="s">
        <v>820</v>
      </c>
      <c r="AM1" s="97" t="s">
        <v>821</v>
      </c>
      <c r="AN1" s="34" t="s">
        <v>40</v>
      </c>
      <c r="AO1" s="35" t="s">
        <v>41</v>
      </c>
      <c r="AP1" s="40" t="s">
        <v>822</v>
      </c>
      <c r="AQ1" s="70" t="s">
        <v>823</v>
      </c>
      <c r="AR1" s="72" t="s">
        <v>824</v>
      </c>
      <c r="AS1" s="4" t="s">
        <v>25</v>
      </c>
      <c r="AT1" s="5" t="s">
        <v>14</v>
      </c>
      <c r="AU1" s="5" t="s">
        <v>15</v>
      </c>
      <c r="AV1" s="6" t="s">
        <v>16</v>
      </c>
      <c r="AW1" s="33" t="s">
        <v>825</v>
      </c>
      <c r="AX1" s="97" t="s">
        <v>826</v>
      </c>
      <c r="AY1" s="34" t="s">
        <v>26</v>
      </c>
      <c r="AZ1" s="35" t="s">
        <v>27</v>
      </c>
      <c r="BA1" s="36" t="s">
        <v>827</v>
      </c>
      <c r="BB1" s="61" t="s">
        <v>828</v>
      </c>
      <c r="BC1" s="69" t="s">
        <v>829</v>
      </c>
      <c r="BD1" s="4" t="s">
        <v>25</v>
      </c>
      <c r="BE1" s="5" t="s">
        <v>11</v>
      </c>
      <c r="BF1" s="5" t="s">
        <v>12</v>
      </c>
      <c r="BG1" s="6" t="s">
        <v>13</v>
      </c>
      <c r="BH1" s="33" t="s">
        <v>830</v>
      </c>
      <c r="BI1" s="97" t="s">
        <v>831</v>
      </c>
      <c r="BJ1" s="34" t="s">
        <v>28</v>
      </c>
      <c r="BK1" s="35" t="s">
        <v>29</v>
      </c>
      <c r="BL1" s="36" t="s">
        <v>832</v>
      </c>
      <c r="BM1" s="61" t="s">
        <v>833</v>
      </c>
      <c r="BN1" s="67" t="s">
        <v>834</v>
      </c>
      <c r="BO1" s="4" t="s">
        <v>25</v>
      </c>
      <c r="BP1" s="5" t="s">
        <v>48</v>
      </c>
      <c r="BQ1" s="5" t="s">
        <v>49</v>
      </c>
      <c r="BR1" s="6" t="s">
        <v>50</v>
      </c>
      <c r="BS1" s="33" t="s">
        <v>835</v>
      </c>
      <c r="BT1" s="97" t="s">
        <v>836</v>
      </c>
      <c r="BU1" s="34" t="s">
        <v>51</v>
      </c>
      <c r="BV1" s="35" t="s">
        <v>52</v>
      </c>
      <c r="BW1" s="40" t="s">
        <v>837</v>
      </c>
      <c r="BX1" s="61" t="s">
        <v>838</v>
      </c>
      <c r="BY1" s="74" t="s">
        <v>839</v>
      </c>
      <c r="BZ1" s="4" t="s">
        <v>25</v>
      </c>
      <c r="CA1" s="5" t="s">
        <v>60</v>
      </c>
      <c r="CB1" s="5" t="s">
        <v>61</v>
      </c>
      <c r="CC1" s="6" t="s">
        <v>62</v>
      </c>
      <c r="CD1" s="33" t="s">
        <v>853</v>
      </c>
      <c r="CE1" s="97" t="s">
        <v>852</v>
      </c>
      <c r="CF1" s="34" t="s">
        <v>64</v>
      </c>
      <c r="CG1" s="35" t="s">
        <v>840</v>
      </c>
      <c r="CH1" s="36" t="s">
        <v>841</v>
      </c>
      <c r="CI1" s="61" t="s">
        <v>842</v>
      </c>
      <c r="CJ1" s="69" t="s">
        <v>843</v>
      </c>
      <c r="CK1" s="88" t="s">
        <v>77</v>
      </c>
      <c r="CL1" s="84" t="s">
        <v>758</v>
      </c>
      <c r="CM1" s="84" t="s">
        <v>858</v>
      </c>
      <c r="CN1" s="84" t="s">
        <v>78</v>
      </c>
      <c r="CO1" s="36" t="s">
        <v>79</v>
      </c>
      <c r="CP1" s="118" t="s">
        <v>492</v>
      </c>
      <c r="CQ1" s="121" t="s">
        <v>729</v>
      </c>
      <c r="CR1" s="121" t="s">
        <v>760</v>
      </c>
      <c r="CS1" s="121" t="s">
        <v>772</v>
      </c>
      <c r="CT1" s="121" t="s">
        <v>730</v>
      </c>
      <c r="CU1" s="121" t="s">
        <v>731</v>
      </c>
      <c r="CV1" s="118" t="s">
        <v>755</v>
      </c>
      <c r="CW1" s="190" t="s">
        <v>25</v>
      </c>
      <c r="CX1" s="191" t="s">
        <v>862</v>
      </c>
      <c r="CY1" s="191" t="s">
        <v>863</v>
      </c>
      <c r="CZ1" s="192" t="s">
        <v>864</v>
      </c>
      <c r="DA1" s="206" t="s">
        <v>865</v>
      </c>
      <c r="DB1" s="206" t="s">
        <v>866</v>
      </c>
      <c r="DC1" s="207" t="s">
        <v>867</v>
      </c>
      <c r="DD1" s="208" t="s">
        <v>868</v>
      </c>
      <c r="DE1" s="208" t="s">
        <v>869</v>
      </c>
      <c r="DF1" s="196" t="s">
        <v>870</v>
      </c>
      <c r="DG1" s="196" t="s">
        <v>871</v>
      </c>
      <c r="DH1" s="190" t="s">
        <v>25</v>
      </c>
      <c r="DI1" s="191" t="s">
        <v>872</v>
      </c>
      <c r="DJ1" s="191" t="s">
        <v>873</v>
      </c>
      <c r="DK1" s="192" t="s">
        <v>874</v>
      </c>
      <c r="DL1" s="206" t="s">
        <v>875</v>
      </c>
      <c r="DM1" s="206" t="s">
        <v>876</v>
      </c>
      <c r="DN1" s="207" t="s">
        <v>877</v>
      </c>
      <c r="DO1" s="208" t="s">
        <v>878</v>
      </c>
      <c r="DP1" s="208" t="s">
        <v>879</v>
      </c>
      <c r="DQ1" s="196" t="s">
        <v>880</v>
      </c>
      <c r="DR1" s="196" t="s">
        <v>881</v>
      </c>
      <c r="DS1" s="209" t="s">
        <v>882</v>
      </c>
      <c r="DT1" s="209" t="s">
        <v>883</v>
      </c>
      <c r="DU1" s="194" t="s">
        <v>860</v>
      </c>
      <c r="DV1" s="208" t="s">
        <v>884</v>
      </c>
      <c r="DW1" s="195" t="s">
        <v>861</v>
      </c>
      <c r="DX1" s="196" t="s">
        <v>885</v>
      </c>
      <c r="DY1" s="196" t="s">
        <v>886</v>
      </c>
      <c r="DZ1" s="190" t="s">
        <v>25</v>
      </c>
      <c r="EA1" s="191" t="s">
        <v>888</v>
      </c>
      <c r="EB1" s="191" t="s">
        <v>889</v>
      </c>
      <c r="EC1" s="192" t="s">
        <v>887</v>
      </c>
      <c r="ED1" s="206" t="s">
        <v>891</v>
      </c>
      <c r="EE1" s="206" t="s">
        <v>890</v>
      </c>
      <c r="EF1" s="207" t="s">
        <v>892</v>
      </c>
      <c r="EG1" s="208" t="s">
        <v>45</v>
      </c>
      <c r="EH1" s="208" t="s">
        <v>893</v>
      </c>
      <c r="EI1" s="196" t="s">
        <v>894</v>
      </c>
      <c r="EJ1" s="196" t="s">
        <v>895</v>
      </c>
      <c r="EK1" s="190" t="s">
        <v>25</v>
      </c>
      <c r="EL1" s="191" t="s">
        <v>896</v>
      </c>
      <c r="EM1" s="191" t="s">
        <v>897</v>
      </c>
      <c r="EN1" s="192" t="s">
        <v>898</v>
      </c>
      <c r="EO1" s="206" t="s">
        <v>899</v>
      </c>
      <c r="EP1" s="206" t="s">
        <v>900</v>
      </c>
      <c r="EQ1" s="207" t="s">
        <v>83</v>
      </c>
      <c r="ER1" s="208" t="s">
        <v>84</v>
      </c>
      <c r="ES1" s="208" t="s">
        <v>901</v>
      </c>
      <c r="ET1" s="196" t="s">
        <v>902</v>
      </c>
      <c r="EU1" s="196" t="s">
        <v>903</v>
      </c>
      <c r="EV1" s="190" t="s">
        <v>25</v>
      </c>
      <c r="EW1" s="191" t="s">
        <v>904</v>
      </c>
      <c r="EX1" s="191" t="s">
        <v>905</v>
      </c>
      <c r="EY1" s="192" t="s">
        <v>906</v>
      </c>
      <c r="EZ1" s="206" t="s">
        <v>907</v>
      </c>
      <c r="FA1" s="206" t="s">
        <v>908</v>
      </c>
      <c r="FB1" s="207" t="s">
        <v>909</v>
      </c>
      <c r="FC1" s="208" t="s">
        <v>910</v>
      </c>
      <c r="FD1" s="208" t="s">
        <v>911</v>
      </c>
      <c r="FE1" s="196" t="s">
        <v>912</v>
      </c>
      <c r="FF1" s="196" t="s">
        <v>913</v>
      </c>
      <c r="FG1" s="190" t="s">
        <v>25</v>
      </c>
      <c r="FH1" s="191" t="s">
        <v>914</v>
      </c>
      <c r="FI1" s="191" t="s">
        <v>915</v>
      </c>
      <c r="FJ1" s="192" t="s">
        <v>916</v>
      </c>
      <c r="FK1" s="206" t="s">
        <v>917</v>
      </c>
      <c r="FL1" s="206" t="s">
        <v>918</v>
      </c>
      <c r="FM1" s="207" t="s">
        <v>116</v>
      </c>
      <c r="FN1" s="208" t="s">
        <v>117</v>
      </c>
      <c r="FO1" s="208" t="s">
        <v>919</v>
      </c>
      <c r="FP1" s="196" t="s">
        <v>920</v>
      </c>
      <c r="FQ1" s="196" t="s">
        <v>921</v>
      </c>
      <c r="FR1" s="190" t="s">
        <v>25</v>
      </c>
      <c r="FS1" s="191" t="s">
        <v>922</v>
      </c>
      <c r="FT1" s="191" t="s">
        <v>923</v>
      </c>
      <c r="FU1" s="192" t="s">
        <v>924</v>
      </c>
      <c r="FV1" s="206" t="s">
        <v>925</v>
      </c>
      <c r="FW1" s="206" t="s">
        <v>926</v>
      </c>
      <c r="FX1" s="207" t="s">
        <v>126</v>
      </c>
      <c r="FY1" s="208" t="s">
        <v>927</v>
      </c>
      <c r="FZ1" s="208" t="s">
        <v>928</v>
      </c>
      <c r="GA1" s="196" t="s">
        <v>929</v>
      </c>
      <c r="GB1" s="196" t="s">
        <v>930</v>
      </c>
      <c r="GC1" s="190" t="s">
        <v>25</v>
      </c>
      <c r="GD1" s="191" t="s">
        <v>931</v>
      </c>
      <c r="GE1" s="191" t="s">
        <v>932</v>
      </c>
      <c r="GF1" s="192" t="s">
        <v>933</v>
      </c>
      <c r="GG1" s="206" t="s">
        <v>934</v>
      </c>
      <c r="GH1" s="206" t="s">
        <v>935</v>
      </c>
      <c r="GI1" s="207" t="s">
        <v>936</v>
      </c>
      <c r="GJ1" s="208" t="s">
        <v>937</v>
      </c>
      <c r="GK1" s="208" t="s">
        <v>938</v>
      </c>
      <c r="GL1" s="196" t="s">
        <v>939</v>
      </c>
      <c r="GM1" s="196" t="s">
        <v>940</v>
      </c>
      <c r="GN1" s="190" t="s">
        <v>25</v>
      </c>
      <c r="GO1" s="191" t="s">
        <v>941</v>
      </c>
      <c r="GP1" s="191" t="s">
        <v>942</v>
      </c>
      <c r="GQ1" s="192" t="s">
        <v>943</v>
      </c>
      <c r="GR1" s="206" t="s">
        <v>944</v>
      </c>
      <c r="GS1" s="206" t="s">
        <v>945</v>
      </c>
      <c r="GT1" s="207" t="s">
        <v>946</v>
      </c>
      <c r="GU1" s="208" t="s">
        <v>947</v>
      </c>
      <c r="GV1" s="208" t="s">
        <v>948</v>
      </c>
      <c r="GW1" s="196" t="s">
        <v>949</v>
      </c>
      <c r="GX1" s="196" t="s">
        <v>950</v>
      </c>
      <c r="GY1" s="211" t="s">
        <v>951</v>
      </c>
      <c r="GZ1" s="84" t="s">
        <v>952</v>
      </c>
      <c r="HA1" s="84" t="s">
        <v>953</v>
      </c>
      <c r="HB1" s="84" t="s">
        <v>954</v>
      </c>
      <c r="HC1" s="36" t="s">
        <v>955</v>
      </c>
      <c r="HD1" s="118" t="s">
        <v>956</v>
      </c>
      <c r="HE1" s="121" t="s">
        <v>729</v>
      </c>
      <c r="HF1" s="121" t="s">
        <v>760</v>
      </c>
      <c r="HG1" s="121" t="s">
        <v>772</v>
      </c>
      <c r="HH1" s="121" t="s">
        <v>730</v>
      </c>
      <c r="HI1" s="121" t="s">
        <v>731</v>
      </c>
      <c r="HJ1" s="220" t="s">
        <v>979</v>
      </c>
      <c r="HK1" s="121" t="s">
        <v>980</v>
      </c>
      <c r="HL1" s="222" t="s">
        <v>981</v>
      </c>
      <c r="HM1" s="121" t="s">
        <v>982</v>
      </c>
      <c r="HN1" s="121" t="s">
        <v>983</v>
      </c>
      <c r="HO1" s="121" t="s">
        <v>984</v>
      </c>
      <c r="HP1" s="217" t="s">
        <v>978</v>
      </c>
      <c r="HQ1" s="218" t="s">
        <v>985</v>
      </c>
      <c r="HR1" s="4" t="s">
        <v>25</v>
      </c>
      <c r="HS1" s="5" t="s">
        <v>1025</v>
      </c>
      <c r="HT1" s="5" t="s">
        <v>1026</v>
      </c>
      <c r="HU1" s="6" t="s">
        <v>1027</v>
      </c>
      <c r="HV1" s="33" t="s">
        <v>1048</v>
      </c>
      <c r="HW1" s="33" t="s">
        <v>1049</v>
      </c>
      <c r="HX1" s="34" t="s">
        <v>1030</v>
      </c>
      <c r="HY1" s="35" t="s">
        <v>1031</v>
      </c>
      <c r="HZ1" s="35" t="s">
        <v>1050</v>
      </c>
      <c r="IA1" s="61" t="s">
        <v>1051</v>
      </c>
      <c r="IB1" s="61" t="s">
        <v>1052</v>
      </c>
      <c r="IC1" s="4" t="s">
        <v>25</v>
      </c>
      <c r="ID1" s="5" t="s">
        <v>1035</v>
      </c>
      <c r="IE1" s="5" t="s">
        <v>1036</v>
      </c>
      <c r="IF1" s="6" t="s">
        <v>1037</v>
      </c>
      <c r="IG1" s="33" t="s">
        <v>1053</v>
      </c>
      <c r="IH1" s="33" t="s">
        <v>1054</v>
      </c>
      <c r="II1" s="34" t="s">
        <v>1040</v>
      </c>
      <c r="IJ1" s="35" t="s">
        <v>1041</v>
      </c>
      <c r="IK1" s="35" t="s">
        <v>1055</v>
      </c>
      <c r="IL1" s="61" t="s">
        <v>1056</v>
      </c>
      <c r="IM1" s="69" t="s">
        <v>1057</v>
      </c>
      <c r="IN1" s="4" t="s">
        <v>25</v>
      </c>
      <c r="IO1" s="5" t="s">
        <v>1017</v>
      </c>
      <c r="IP1" s="5" t="s">
        <v>1018</v>
      </c>
      <c r="IQ1" s="6" t="s">
        <v>1019</v>
      </c>
      <c r="IR1" s="33" t="s">
        <v>1064</v>
      </c>
      <c r="IS1" s="33" t="s">
        <v>1065</v>
      </c>
      <c r="IT1" s="34" t="s">
        <v>1022</v>
      </c>
      <c r="IU1" s="35" t="s">
        <v>1023</v>
      </c>
      <c r="IV1" s="35" t="s">
        <v>1066</v>
      </c>
      <c r="IW1" s="61" t="s">
        <v>1067</v>
      </c>
      <c r="IX1" s="69" t="s">
        <v>1068</v>
      </c>
      <c r="IY1" s="271" t="s">
        <v>25</v>
      </c>
      <c r="IZ1" s="272" t="s">
        <v>1059</v>
      </c>
      <c r="JA1" s="272" t="s">
        <v>1060</v>
      </c>
      <c r="JB1" s="272" t="s">
        <v>1061</v>
      </c>
      <c r="JC1" s="287" t="s">
        <v>1069</v>
      </c>
      <c r="JD1" s="273" t="s">
        <v>1070</v>
      </c>
      <c r="JE1" s="274" t="s">
        <v>1062</v>
      </c>
      <c r="JF1" s="275" t="s">
        <v>1063</v>
      </c>
      <c r="JG1" s="275" t="s">
        <v>1071</v>
      </c>
      <c r="JH1" s="277" t="s">
        <v>1072</v>
      </c>
      <c r="JI1" s="278" t="s">
        <v>1073</v>
      </c>
      <c r="JJ1" s="271" t="s">
        <v>25</v>
      </c>
      <c r="JK1" s="272" t="s">
        <v>1078</v>
      </c>
      <c r="JL1" s="272" t="s">
        <v>1086</v>
      </c>
      <c r="JM1" s="272" t="s">
        <v>1087</v>
      </c>
      <c r="JN1" s="287" t="s">
        <v>1085</v>
      </c>
      <c r="JO1" s="273" t="s">
        <v>1082</v>
      </c>
      <c r="JP1" s="274" t="s">
        <v>1079</v>
      </c>
      <c r="JQ1" s="275" t="s">
        <v>1080</v>
      </c>
      <c r="JR1" s="275" t="s">
        <v>1081</v>
      </c>
      <c r="JS1" s="277" t="s">
        <v>1083</v>
      </c>
      <c r="JT1" s="278" t="s">
        <v>1084</v>
      </c>
      <c r="JU1" s="271" t="s">
        <v>25</v>
      </c>
      <c r="JV1" s="272" t="s">
        <v>1097</v>
      </c>
      <c r="JW1" s="272" t="s">
        <v>1098</v>
      </c>
      <c r="JX1" s="272" t="s">
        <v>1099</v>
      </c>
      <c r="JY1" s="273" t="s">
        <v>1100</v>
      </c>
      <c r="JZ1" s="273" t="s">
        <v>1101</v>
      </c>
      <c r="KA1" s="274" t="s">
        <v>1102</v>
      </c>
      <c r="KB1" s="275" t="s">
        <v>1103</v>
      </c>
      <c r="KC1" s="276" t="s">
        <v>1104</v>
      </c>
      <c r="KD1" s="277" t="s">
        <v>1105</v>
      </c>
      <c r="KE1" s="278" t="s">
        <v>1105</v>
      </c>
      <c r="KF1" s="4" t="s">
        <v>25</v>
      </c>
      <c r="KG1" s="5" t="s">
        <v>1106</v>
      </c>
      <c r="KH1" s="5" t="s">
        <v>1107</v>
      </c>
      <c r="KI1" s="6" t="s">
        <v>1108</v>
      </c>
      <c r="KJ1" s="33" t="s">
        <v>1109</v>
      </c>
      <c r="KK1" s="33" t="s">
        <v>1110</v>
      </c>
      <c r="KL1" s="34" t="s">
        <v>1111</v>
      </c>
      <c r="KM1" s="35" t="s">
        <v>1112</v>
      </c>
      <c r="KN1" s="40" t="s">
        <v>1113</v>
      </c>
      <c r="KO1" s="61" t="s">
        <v>1114</v>
      </c>
      <c r="KP1" s="69" t="s">
        <v>1114</v>
      </c>
      <c r="KQ1" s="271" t="s">
        <v>25</v>
      </c>
      <c r="KR1" s="272" t="s">
        <v>1115</v>
      </c>
      <c r="KS1" s="272" t="s">
        <v>1116</v>
      </c>
      <c r="KT1" s="272" t="s">
        <v>1117</v>
      </c>
      <c r="KU1" s="273" t="s">
        <v>1118</v>
      </c>
      <c r="KV1" s="273" t="s">
        <v>1119</v>
      </c>
      <c r="KW1" s="274" t="s">
        <v>1120</v>
      </c>
      <c r="KX1" s="275" t="s">
        <v>1121</v>
      </c>
      <c r="KY1" s="276" t="s">
        <v>1122</v>
      </c>
      <c r="KZ1" s="277" t="s">
        <v>1118</v>
      </c>
      <c r="LA1" s="278" t="s">
        <v>1123</v>
      </c>
      <c r="LB1" s="4" t="s">
        <v>25</v>
      </c>
      <c r="LC1" s="5" t="s">
        <v>1000</v>
      </c>
      <c r="LD1" s="5" t="s">
        <v>1001</v>
      </c>
      <c r="LE1" s="6" t="s">
        <v>1002</v>
      </c>
      <c r="LF1" s="33" t="s">
        <v>1003</v>
      </c>
      <c r="LG1" s="33" t="s">
        <v>1004</v>
      </c>
      <c r="LH1" s="34" t="s">
        <v>1005</v>
      </c>
      <c r="LI1" s="35" t="s">
        <v>1006</v>
      </c>
      <c r="LJ1" s="40" t="s">
        <v>1007</v>
      </c>
      <c r="LK1" s="61" t="s">
        <v>1003</v>
      </c>
      <c r="LL1" s="69" t="s">
        <v>1003</v>
      </c>
      <c r="LM1" s="211" t="s">
        <v>1132</v>
      </c>
      <c r="LN1" s="84" t="s">
        <v>1133</v>
      </c>
      <c r="LO1" s="84" t="s">
        <v>1134</v>
      </c>
      <c r="LP1" s="84" t="s">
        <v>1135</v>
      </c>
      <c r="LQ1" s="36" t="s">
        <v>1145</v>
      </c>
      <c r="LR1" s="217" t="s">
        <v>1136</v>
      </c>
      <c r="LS1" s="326" t="s">
        <v>1137</v>
      </c>
      <c r="LT1" s="327" t="s">
        <v>1138</v>
      </c>
      <c r="LU1" s="328" t="s">
        <v>1139</v>
      </c>
      <c r="LV1" s="219" t="s">
        <v>1140</v>
      </c>
      <c r="LW1" s="211" t="s">
        <v>1141</v>
      </c>
      <c r="LX1" s="329" t="s">
        <v>1142</v>
      </c>
      <c r="LY1" s="84" t="s">
        <v>1143</v>
      </c>
      <c r="LZ1" s="36" t="s">
        <v>1146</v>
      </c>
      <c r="MA1" s="217" t="s">
        <v>1144</v>
      </c>
    </row>
    <row r="2" spans="1:339" s="231" customFormat="1" ht="18">
      <c r="A2" s="10">
        <v>1</v>
      </c>
      <c r="B2" s="76" t="s">
        <v>317</v>
      </c>
      <c r="C2" s="77" t="s">
        <v>318</v>
      </c>
      <c r="D2" s="78" t="s">
        <v>319</v>
      </c>
      <c r="E2" s="79" t="s">
        <v>153</v>
      </c>
      <c r="F2" s="9"/>
      <c r="G2" s="50" t="s">
        <v>615</v>
      </c>
      <c r="H2" s="50" t="s">
        <v>17</v>
      </c>
      <c r="I2" s="82" t="s">
        <v>649</v>
      </c>
      <c r="J2" s="82" t="s">
        <v>790</v>
      </c>
      <c r="K2" s="12">
        <v>6</v>
      </c>
      <c r="L2" s="28" t="str">
        <f>TEXT(K2,"0.0")</f>
        <v>6.0</v>
      </c>
      <c r="M2" s="32" t="str">
        <f>IF(K2&gt;=8.5,"A",IF(K2&gt;=8,"B+",IF(K2&gt;=7,"B",IF(K2&gt;=6.5,"C+",IF(K2&gt;=5.5,"C",IF(K2&gt;=5,"D+",IF(K2&gt;=4,"D","F")))))))</f>
        <v>C</v>
      </c>
      <c r="N2" s="39">
        <f>IF(M2="A",4,IF(M2="B+",3.5,IF(M2="B",3,IF(M2="C+",2.5,IF(M2="C",2,IF(M2="D+",1.5,IF(M2="D",1,0)))))))</f>
        <v>2</v>
      </c>
      <c r="O2" s="37" t="str">
        <f>TEXT(N2,"0.0")</f>
        <v>2.0</v>
      </c>
      <c r="P2" s="11">
        <v>2</v>
      </c>
      <c r="Q2" s="16">
        <v>6</v>
      </c>
      <c r="R2" s="28" t="str">
        <f>TEXT(Q2,"0.0")</f>
        <v>6.0</v>
      </c>
      <c r="S2" s="32" t="str">
        <f>IF(Q2&gt;=8.5,"A",IF(Q2&gt;=8,"B+",IF(Q2&gt;=7,"B",IF(Q2&gt;=6.5,"C+",IF(Q2&gt;=5.5,"C",IF(Q2&gt;=5,"D+",IF(Q2&gt;=4,"D","F")))))))</f>
        <v>C</v>
      </c>
      <c r="T2" s="39">
        <f>IF(S2="A",4,IF(S2="B+",3.5,IF(S2="B",3,IF(S2="C+",2.5,IF(S2="C",2,IF(S2="D+",1.5,IF(S2="D",1,0)))))))</f>
        <v>2</v>
      </c>
      <c r="U2" s="37" t="str">
        <f>TEXT(T2,"0.0")</f>
        <v>2.0</v>
      </c>
      <c r="V2" s="11">
        <v>3</v>
      </c>
      <c r="W2" s="21">
        <v>7.6</v>
      </c>
      <c r="X2" s="24">
        <v>3</v>
      </c>
      <c r="Y2" s="25"/>
      <c r="Z2" s="27">
        <f t="shared" ref="Z2:Z27" si="0">ROUND((W2*0.4+X2*0.6),1)</f>
        <v>4.8</v>
      </c>
      <c r="AA2" s="28">
        <f t="shared" ref="AA2:AA27" si="1">ROUND(MAX((W2*0.4+X2*0.6),(W2*0.4+Y2*0.6)),1)</f>
        <v>4.8</v>
      </c>
      <c r="AB2" s="28" t="str">
        <f>TEXT(AA2,"0.0")</f>
        <v>4.8</v>
      </c>
      <c r="AC2" s="32" t="str">
        <f t="shared" ref="AC2:AC27" si="2">IF(AA2&gt;=8.5,"A",IF(AA2&gt;=8,"B+",IF(AA2&gt;=7,"B",IF(AA2&gt;=6.5,"C+",IF(AA2&gt;=5.5,"C",IF(AA2&gt;=5,"D+",IF(AA2&gt;=4,"D","F")))))))</f>
        <v>D</v>
      </c>
      <c r="AD2" s="30">
        <f t="shared" ref="AD2:AD27" si="3">IF(AC2="A",4,IF(AC2="B+",3.5,IF(AC2="B",3,IF(AC2="C+",2.5,IF(AC2="C",2,IF(AC2="D+",1.5,IF(AC2="D",1,0)))))))</f>
        <v>1</v>
      </c>
      <c r="AE2" s="37" t="str">
        <f>TEXT(AD2,"0.0")</f>
        <v>1.0</v>
      </c>
      <c r="AF2" s="64">
        <v>4</v>
      </c>
      <c r="AG2" s="68">
        <v>4</v>
      </c>
      <c r="AH2" s="21">
        <v>8</v>
      </c>
      <c r="AI2" s="24">
        <v>8</v>
      </c>
      <c r="AJ2" s="25"/>
      <c r="AK2" s="27">
        <f>ROUND((AH2*0.4+AI2*0.6),1)</f>
        <v>8</v>
      </c>
      <c r="AL2" s="28">
        <f>ROUND(MAX((AH2*0.4+AI2*0.6),(AH2*0.4+AJ2*0.6)),1)</f>
        <v>8</v>
      </c>
      <c r="AM2" s="28" t="str">
        <f>TEXT(AL2,"0.0")</f>
        <v>8.0</v>
      </c>
      <c r="AN2" s="32" t="str">
        <f>IF(AL2&gt;=8.5,"A",IF(AL2&gt;=8,"B+",IF(AL2&gt;=7,"B",IF(AL2&gt;=6.5,"C+",IF(AL2&gt;=5.5,"C",IF(AL2&gt;=5,"D+",IF(AL2&gt;=4,"D","F")))))))</f>
        <v>B+</v>
      </c>
      <c r="AO2" s="30">
        <f>IF(AN2="A",4,IF(AN2="B+",3.5,IF(AN2="B",3,IF(AN2="C+",2.5,IF(AN2="C",2,IF(AN2="D+",1.5,IF(AN2="D",1,0)))))))</f>
        <v>3.5</v>
      </c>
      <c r="AP2" s="37" t="str">
        <f>TEXT(AO2,"0.0")</f>
        <v>3.5</v>
      </c>
      <c r="AQ2" s="71">
        <v>2</v>
      </c>
      <c r="AR2" s="73">
        <v>2</v>
      </c>
      <c r="AS2" s="21">
        <v>5.3</v>
      </c>
      <c r="AT2" s="24">
        <v>4</v>
      </c>
      <c r="AU2" s="25"/>
      <c r="AV2" s="27">
        <f>ROUND((AS2*0.4+AT2*0.6),1)</f>
        <v>4.5</v>
      </c>
      <c r="AW2" s="28">
        <f>ROUND(MAX((AS2*0.4+AT2*0.6),(AS2*0.4+AU2*0.6)),1)</f>
        <v>4.5</v>
      </c>
      <c r="AX2" s="28" t="str">
        <f>TEXT(AW2,"0.0")</f>
        <v>4.5</v>
      </c>
      <c r="AY2" s="32" t="str">
        <f>IF(AW2&gt;=8.5,"A",IF(AW2&gt;=8,"B+",IF(AW2&gt;=7,"B",IF(AW2&gt;=6.5,"C+",IF(AW2&gt;=5.5,"C",IF(AW2&gt;=5,"D+",IF(AW2&gt;=4,"D","F")))))))</f>
        <v>D</v>
      </c>
      <c r="AZ2" s="30">
        <f>IF(AY2="A",4,IF(AY2="B+",3.5,IF(AY2="B",3,IF(AY2="C+",2.5,IF(AY2="C",2,IF(AY2="D+",1.5,IF(AY2="D",1,0)))))))</f>
        <v>1</v>
      </c>
      <c r="BA2" s="37" t="str">
        <f>TEXT(AZ2,"0.0")</f>
        <v>1.0</v>
      </c>
      <c r="BB2" s="64">
        <v>3</v>
      </c>
      <c r="BC2" s="68">
        <v>3</v>
      </c>
      <c r="BD2" s="21">
        <v>5.2</v>
      </c>
      <c r="BE2" s="24">
        <v>3</v>
      </c>
      <c r="BF2" s="25">
        <v>7</v>
      </c>
      <c r="BG2" s="27">
        <f>ROUND((BD2*0.4+BE2*0.6),1)</f>
        <v>3.9</v>
      </c>
      <c r="BH2" s="28">
        <f>ROUND(MAX((BD2*0.4+BE2*0.6),(BD2*0.4+BF2*0.6)),1)</f>
        <v>6.3</v>
      </c>
      <c r="BI2" s="28" t="str">
        <f>TEXT(BH2,"0.0")</f>
        <v>6.3</v>
      </c>
      <c r="BJ2" s="32" t="str">
        <f>IF(BH2&gt;=8.5,"A",IF(BH2&gt;=8,"B+",IF(BH2&gt;=7,"B",IF(BH2&gt;=6.5,"C+",IF(BH2&gt;=5.5,"C",IF(BH2&gt;=5,"D+",IF(BH2&gt;=4,"D","F")))))))</f>
        <v>C</v>
      </c>
      <c r="BK2" s="30">
        <f>IF(BJ2="A",4,IF(BJ2="B+",3.5,IF(BJ2="B",3,IF(BJ2="C+",2.5,IF(BJ2="C",2,IF(BJ2="D+",1.5,IF(BJ2="D",1,0)))))))</f>
        <v>2</v>
      </c>
      <c r="BL2" s="37" t="str">
        <f>TEXT(BK2,"0.0")</f>
        <v>2.0</v>
      </c>
      <c r="BM2" s="64">
        <v>3</v>
      </c>
      <c r="BN2" s="68">
        <v>3</v>
      </c>
      <c r="BO2" s="21">
        <v>6.1</v>
      </c>
      <c r="BP2" s="24">
        <v>6</v>
      </c>
      <c r="BQ2" s="25"/>
      <c r="BR2" s="27">
        <f t="shared" ref="BR2:BR27" si="4">ROUND((BO2*0.4+BP2*0.6),1)</f>
        <v>6</v>
      </c>
      <c r="BS2" s="28">
        <f t="shared" ref="BS2:BS27" si="5">ROUND(MAX((BO2*0.4+BP2*0.6),(BO2*0.4+BQ2*0.6)),1)</f>
        <v>6</v>
      </c>
      <c r="BT2" s="28" t="str">
        <f>TEXT(BS2,"0.0")</f>
        <v>6.0</v>
      </c>
      <c r="BU2" s="32" t="str">
        <f t="shared" ref="BU2:BU27" si="6">IF(BS2&gt;=8.5,"A",IF(BS2&gt;=8,"B+",IF(BS2&gt;=7,"B",IF(BS2&gt;=6.5,"C+",IF(BS2&gt;=5.5,"C",IF(BS2&gt;=5,"D+",IF(BS2&gt;=4,"D","F")))))))</f>
        <v>C</v>
      </c>
      <c r="BV2" s="66">
        <f t="shared" ref="BV2:BV27" si="7">IF(BU2="A",4,IF(BU2="B+",3.5,IF(BU2="B",3,IF(BU2="C+",2.5,IF(BU2="C",2,IF(BU2="D+",1.5,IF(BU2="D",1,0)))))))</f>
        <v>2</v>
      </c>
      <c r="BW2" s="37" t="str">
        <f>TEXT(BV2,"0.0")</f>
        <v>2.0</v>
      </c>
      <c r="BX2" s="64">
        <v>2</v>
      </c>
      <c r="BY2" s="75">
        <v>2</v>
      </c>
      <c r="BZ2" s="21">
        <v>8.6999999999999993</v>
      </c>
      <c r="CA2" s="24">
        <v>8</v>
      </c>
      <c r="CB2" s="25"/>
      <c r="CC2" s="27">
        <f>ROUND((BZ2*0.4+CA2*0.6),1)</f>
        <v>8.3000000000000007</v>
      </c>
      <c r="CD2" s="28">
        <f>ROUND(MAX((BZ2*0.4+CA2*0.6),(BZ2*0.4+CB2*0.6)),1)</f>
        <v>8.3000000000000007</v>
      </c>
      <c r="CE2" s="28" t="str">
        <f>TEXT(CD2,"0.0")</f>
        <v>8.3</v>
      </c>
      <c r="CF2" s="32" t="str">
        <f>IF(CD2&gt;=8.5,"A",IF(CD2&gt;=8,"B+",IF(CD2&gt;=7,"B",IF(CD2&gt;=6.5,"C+",IF(CD2&gt;=5.5,"C",IF(CD2&gt;=5,"D+",IF(CD2&gt;=4,"D","F")))))))</f>
        <v>B+</v>
      </c>
      <c r="CG2" s="30">
        <f>IF(CF2="A",4,IF(CF2="B+",3.5,IF(CF2="B",3,IF(CF2="C+",2.5,IF(CF2="C",2,IF(CF2="D+",1.5,IF(CF2="D",1,0)))))))</f>
        <v>3.5</v>
      </c>
      <c r="CH2" s="37" t="str">
        <f>TEXT(CG2,"0.0")</f>
        <v>3.5</v>
      </c>
      <c r="CI2" s="64">
        <v>3</v>
      </c>
      <c r="CJ2" s="68">
        <v>3</v>
      </c>
      <c r="CK2" s="85">
        <f>AF2+AQ2+BB2+BM2+BX2+CI2</f>
        <v>17</v>
      </c>
      <c r="CL2" s="86">
        <f>(AA2*AF2+AL2*AQ2+AW2*BB2+BH2*BM2+BS2*BX2+CD2*CI2)/CK2</f>
        <v>6.1470588235294121</v>
      </c>
      <c r="CM2" s="87" t="str">
        <f>TEXT(CL2,"0.00")</f>
        <v>6.15</v>
      </c>
      <c r="CN2" s="86">
        <f t="shared" ref="CN2:CN27" si="8">(AD2*AF2+AO2*AQ2+AZ2*BB2+BK2*BM2+BV2*BX2+CG2*CI2)/CK2</f>
        <v>2.0294117647058822</v>
      </c>
      <c r="CO2" s="87" t="str">
        <f>TEXT(CN2,"0.00")</f>
        <v>2.03</v>
      </c>
      <c r="CP2" s="52" t="str">
        <f>IF(AND(CN2&lt;0.8),"Cảnh báo KQHT","Lên lớp")</f>
        <v>Lên lớp</v>
      </c>
      <c r="CQ2" s="127">
        <f>CJ2+BY2+BN2+BC2+AR2+AG2</f>
        <v>17</v>
      </c>
      <c r="CR2" s="86">
        <f>(AA2*AG2+AL2*AR2+AW2*BC2+BH2*BN2+BS2*BY2+CD2*CJ2)/CQ2</f>
        <v>6.1470588235294121</v>
      </c>
      <c r="CS2" s="127" t="str">
        <f>TEXT(CR2,"0.00")</f>
        <v>6.15</v>
      </c>
      <c r="CT2" s="125">
        <f>(AD2*AG2+AO2*AR2+AZ2*BC2+BK2*BN2+BV2*BY2+CG2*CJ2)/CQ2</f>
        <v>2.0294117647058822</v>
      </c>
      <c r="CU2" s="127" t="str">
        <f>TEXT(CT2,"0.00")</f>
        <v>2.03</v>
      </c>
      <c r="CV2" s="52" t="str">
        <f>IF(AND(CT2&lt;1.2),"Cảnh báo KQHT","Lên lớp")</f>
        <v>Lên lớp</v>
      </c>
      <c r="CW2" s="198">
        <v>8</v>
      </c>
      <c r="CX2" s="127">
        <v>4</v>
      </c>
      <c r="CY2" s="127"/>
      <c r="CZ2" s="199">
        <f>ROUND((CW2*0.4+CX2*0.6),1)</f>
        <v>5.6</v>
      </c>
      <c r="DA2" s="200">
        <f>ROUND(MAX((CW2*0.4+CX2*0.6),(CW2*0.4+CY2*0.6)),1)</f>
        <v>5.6</v>
      </c>
      <c r="DB2" s="29" t="str">
        <f>TEXT(DA2,"0.0")</f>
        <v>5.6</v>
      </c>
      <c r="DC2" s="31" t="str">
        <f>IF(DA2&gt;=8.5,"A",IF(DA2&gt;=8,"B+",IF(DA2&gt;=7,"B",IF(DA2&gt;=6.5,"C+",IF(DA2&gt;=5.5,"C",IF(DA2&gt;=5,"D+",IF(DA2&gt;=4,"D","F")))))))</f>
        <v>C</v>
      </c>
      <c r="DD2" s="29">
        <f>IF(DC2="A",4,IF(DC2="B+",3.5,IF(DC2="B",3,IF(DC2="C+",2.5,IF(DC2="C",2,IF(DC2="D+",1.5,IF(DC2="D",1,0)))))))</f>
        <v>2</v>
      </c>
      <c r="DE2" s="29" t="str">
        <f>TEXT(DD2,"0.0")</f>
        <v>2.0</v>
      </c>
      <c r="DF2" s="201"/>
      <c r="DG2" s="202"/>
      <c r="DH2" s="229">
        <v>7.4</v>
      </c>
      <c r="DI2" s="230">
        <v>10</v>
      </c>
      <c r="DJ2" s="230"/>
      <c r="DK2" s="27">
        <f>ROUND((DH2*0.4+DI2*0.6),1)</f>
        <v>9</v>
      </c>
      <c r="DL2" s="28">
        <f>ROUND(MAX((DH2*0.4+DI2*0.6),(DH2*0.4+DJ2*0.6)),1)</f>
        <v>9</v>
      </c>
      <c r="DM2" s="30" t="str">
        <f>TEXT(DL2,"0.0")</f>
        <v>9.0</v>
      </c>
      <c r="DN2" s="32" t="str">
        <f>IF(DL2&gt;=8.5,"A",IF(DL2&gt;=8,"B+",IF(DL2&gt;=7,"B",IF(DL2&gt;=6.5,"C+",IF(DL2&gt;=5.5,"C",IF(DL2&gt;=5,"D+",IF(DL2&gt;=4,"D","F")))))))</f>
        <v>A</v>
      </c>
      <c r="DO2" s="30">
        <f>IF(DN2="A",4,IF(DN2="B+",3.5,IF(DN2="B",3,IF(DN2="C+",2.5,IF(DN2="C",2,IF(DN2="D+",1.5,IF(DN2="D",1,0)))))))</f>
        <v>4</v>
      </c>
      <c r="DP2" s="30" t="str">
        <f>TEXT(DO2,"0.0")</f>
        <v>4.0</v>
      </c>
      <c r="DQ2" s="201"/>
      <c r="DR2" s="202"/>
      <c r="DS2" s="204">
        <f t="shared" ref="DS2" si="9">(DA2+DL2)/2</f>
        <v>7.3</v>
      </c>
      <c r="DT2" s="30" t="str">
        <f>TEXT(DS2,"0.0")</f>
        <v>7.3</v>
      </c>
      <c r="DU2" s="32" t="str">
        <f>IF(DS2&gt;=8.5,"A",IF(DS2&gt;=8,"B+",IF(DS2&gt;=7,"B",IF(DS2&gt;=6.5,"C+",IF(DS2&gt;=5.5,"C",IF(DS2&gt;=5,"D+",IF(DS2&gt;=4,"D","F")))))))</f>
        <v>B</v>
      </c>
      <c r="DV2" s="30">
        <f>IF(DU2="A",4,IF(DU2="B+",3.5,IF(DU2="B",3,IF(DU2="C+",2.5,IF(DU2="C",2,IF(DU2="D+",1.5,IF(DU2="D",1,0)))))))</f>
        <v>3</v>
      </c>
      <c r="DW2" s="30" t="str">
        <f>TEXT(DV2,"0.0")</f>
        <v>3.0</v>
      </c>
      <c r="DX2" s="71">
        <v>3</v>
      </c>
      <c r="DY2" s="203">
        <v>3</v>
      </c>
      <c r="DZ2" s="198">
        <v>6.6</v>
      </c>
      <c r="EA2" s="127">
        <v>8</v>
      </c>
      <c r="EB2" s="127"/>
      <c r="EC2" s="199">
        <f>ROUND((DZ2*0.4+EA2*0.6),1)</f>
        <v>7.4</v>
      </c>
      <c r="ED2" s="200">
        <f>ROUND(MAX((DZ2*0.4+EA2*0.6),(DZ2*0.4+EB2*0.6)),1)</f>
        <v>7.4</v>
      </c>
      <c r="EE2" s="29" t="str">
        <f>TEXT(ED2,"0.0")</f>
        <v>7.4</v>
      </c>
      <c r="EF2" s="31" t="str">
        <f>IF(ED2&gt;=8.5,"A",IF(ED2&gt;=8,"B+",IF(ED2&gt;=7,"B",IF(ED2&gt;=6.5,"C+",IF(ED2&gt;=5.5,"C",IF(ED2&gt;=5,"D+",IF(ED2&gt;=4,"D","F")))))))</f>
        <v>B</v>
      </c>
      <c r="EG2" s="29">
        <f>IF(EF2="A",4,IF(EF2="B+",3.5,IF(EF2="B",3,IF(EF2="C+",2.5,IF(EF2="C",2,IF(EF2="D+",1.5,IF(EF2="D",1,0)))))))</f>
        <v>3</v>
      </c>
      <c r="EH2" s="29" t="str">
        <f>TEXT(EG2,"0.0")</f>
        <v>3.0</v>
      </c>
      <c r="EI2" s="201">
        <v>3</v>
      </c>
      <c r="EJ2" s="202">
        <v>3</v>
      </c>
      <c r="EK2" s="198">
        <v>6.3</v>
      </c>
      <c r="EL2" s="127">
        <v>7</v>
      </c>
      <c r="EM2" s="127"/>
      <c r="EN2" s="199">
        <f>ROUND((EK2*0.4+EL2*0.6),1)</f>
        <v>6.7</v>
      </c>
      <c r="EO2" s="200">
        <f>ROUND(MAX((EK2*0.4+EL2*0.6),(EK2*0.4+EM2*0.6)),1)</f>
        <v>6.7</v>
      </c>
      <c r="EP2" s="29" t="str">
        <f>TEXT(EO2,"0.0")</f>
        <v>6.7</v>
      </c>
      <c r="EQ2" s="31" t="str">
        <f>IF(EO2&gt;=8.5,"A",IF(EO2&gt;=8,"B+",IF(EO2&gt;=7,"B",IF(EO2&gt;=6.5,"C+",IF(EO2&gt;=5.5,"C",IF(EO2&gt;=5,"D+",IF(EO2&gt;=4,"D","F")))))))</f>
        <v>C+</v>
      </c>
      <c r="ER2" s="29">
        <f>IF(EQ2="A",4,IF(EQ2="B+",3.5,IF(EQ2="B",3,IF(EQ2="C+",2.5,IF(EQ2="C",2,IF(EQ2="D+",1.5,IF(EQ2="D",1,0)))))))</f>
        <v>2.5</v>
      </c>
      <c r="ES2" s="29" t="str">
        <f>TEXT(ER2,"0.0")</f>
        <v>2.5</v>
      </c>
      <c r="ET2" s="201">
        <v>3</v>
      </c>
      <c r="EU2" s="202">
        <v>3</v>
      </c>
      <c r="EV2" s="198">
        <v>5.9</v>
      </c>
      <c r="EW2" s="127">
        <v>8</v>
      </c>
      <c r="EX2" s="127"/>
      <c r="EY2" s="199">
        <f>ROUND((EV2*0.4+EW2*0.6),1)</f>
        <v>7.2</v>
      </c>
      <c r="EZ2" s="200">
        <f>ROUND(MAX((EV2*0.4+EW2*0.6),(EV2*0.4+EX2*0.6)),1)</f>
        <v>7.2</v>
      </c>
      <c r="FA2" s="29" t="str">
        <f>TEXT(EZ2,"0.0")</f>
        <v>7.2</v>
      </c>
      <c r="FB2" s="31" t="str">
        <f>IF(EZ2&gt;=8.5,"A",IF(EZ2&gt;=8,"B+",IF(EZ2&gt;=7,"B",IF(EZ2&gt;=6.5,"C+",IF(EZ2&gt;=5.5,"C",IF(EZ2&gt;=5,"D+",IF(EZ2&gt;=4,"D","F")))))))</f>
        <v>B</v>
      </c>
      <c r="FC2" s="29">
        <f>IF(FB2="A",4,IF(FB2="B+",3.5,IF(FB2="B",3,IF(FB2="C+",2.5,IF(FB2="C",2,IF(FB2="D+",1.5,IF(FB2="D",1,0)))))))</f>
        <v>3</v>
      </c>
      <c r="FD2" s="29" t="str">
        <f>TEXT(FC2,"0.0")</f>
        <v>3.0</v>
      </c>
      <c r="FE2" s="201">
        <v>2</v>
      </c>
      <c r="FF2" s="202">
        <v>2</v>
      </c>
      <c r="FG2" s="198">
        <v>6.9</v>
      </c>
      <c r="FH2" s="127">
        <v>9</v>
      </c>
      <c r="FI2" s="127"/>
      <c r="FJ2" s="199">
        <f>ROUND((FG2*0.4+FH2*0.6),1)</f>
        <v>8.1999999999999993</v>
      </c>
      <c r="FK2" s="200">
        <f>ROUND(MAX((FG2*0.4+FH2*0.6),(FG2*0.4+FI2*0.6)),1)</f>
        <v>8.1999999999999993</v>
      </c>
      <c r="FL2" s="29" t="str">
        <f>TEXT(FK2,"0.0")</f>
        <v>8.2</v>
      </c>
      <c r="FM2" s="31" t="str">
        <f>IF(FK2&gt;=8.5,"A",IF(FK2&gt;=8,"B+",IF(FK2&gt;=7,"B",IF(FK2&gt;=6.5,"C+",IF(FK2&gt;=5.5,"C",IF(FK2&gt;=5,"D+",IF(FK2&gt;=4,"D","F")))))))</f>
        <v>B+</v>
      </c>
      <c r="FN2" s="29">
        <f>IF(FM2="A",4,IF(FM2="B+",3.5,IF(FM2="B",3,IF(FM2="C+",2.5,IF(FM2="C",2,IF(FM2="D+",1.5,IF(FM2="D",1,0)))))))</f>
        <v>3.5</v>
      </c>
      <c r="FO2" s="29" t="str">
        <f>TEXT(FN2,"0.0")</f>
        <v>3.5</v>
      </c>
      <c r="FP2" s="201">
        <v>3</v>
      </c>
      <c r="FQ2" s="202">
        <v>3</v>
      </c>
      <c r="FR2" s="198">
        <v>7.3</v>
      </c>
      <c r="FS2" s="127">
        <v>9</v>
      </c>
      <c r="FT2" s="127"/>
      <c r="FU2" s="199">
        <f>ROUND((FR2*0.4+FS2*0.6),1)</f>
        <v>8.3000000000000007</v>
      </c>
      <c r="FV2" s="200">
        <f>ROUND(MAX((FR2*0.4+FS2*0.6),(FR2*0.4+FT2*0.6)),1)</f>
        <v>8.3000000000000007</v>
      </c>
      <c r="FW2" s="29" t="str">
        <f>TEXT(FV2,"0.0")</f>
        <v>8.3</v>
      </c>
      <c r="FX2" s="31" t="str">
        <f>IF(FV2&gt;=8.5,"A",IF(FV2&gt;=8,"B+",IF(FV2&gt;=7,"B",IF(FV2&gt;=6.5,"C+",IF(FV2&gt;=5.5,"C",IF(FV2&gt;=5,"D+",IF(FV2&gt;=4,"D","F")))))))</f>
        <v>B+</v>
      </c>
      <c r="FY2" s="29">
        <f>IF(FX2="A",4,IF(FX2="B+",3.5,IF(FX2="B",3,IF(FX2="C+",2.5,IF(FX2="C",2,IF(FX2="D+",1.5,IF(FX2="D",1,0)))))))</f>
        <v>3.5</v>
      </c>
      <c r="FZ2" s="29" t="str">
        <f>TEXT(FY2,"0.0")</f>
        <v>3.5</v>
      </c>
      <c r="GA2" s="201">
        <v>2</v>
      </c>
      <c r="GB2" s="202">
        <v>2</v>
      </c>
      <c r="GC2" s="198">
        <v>5</v>
      </c>
      <c r="GD2" s="127">
        <v>6</v>
      </c>
      <c r="GE2" s="127"/>
      <c r="GF2" s="199">
        <f>ROUND((GC2*0.4+GD2*0.6),1)</f>
        <v>5.6</v>
      </c>
      <c r="GG2" s="200">
        <f>ROUND(MAX((GC2*0.4+GD2*0.6),(GC2*0.4+GE2*0.6)),1)</f>
        <v>5.6</v>
      </c>
      <c r="GH2" s="29" t="str">
        <f>TEXT(GG2,"0.0")</f>
        <v>5.6</v>
      </c>
      <c r="GI2" s="31" t="str">
        <f>IF(GG2&gt;=8.5,"A",IF(GG2&gt;=8,"B+",IF(GG2&gt;=7,"B",IF(GG2&gt;=6.5,"C+",IF(GG2&gt;=5.5,"C",IF(GG2&gt;=5,"D+",IF(GG2&gt;=4,"D","F")))))))</f>
        <v>C</v>
      </c>
      <c r="GJ2" s="29">
        <f>IF(GI2="A",4,IF(GI2="B+",3.5,IF(GI2="B",3,IF(GI2="C+",2.5,IF(GI2="C",2,IF(GI2="D+",1.5,IF(GI2="D",1,0)))))))</f>
        <v>2</v>
      </c>
      <c r="GK2" s="29" t="str">
        <f>TEXT(GJ2,"0.0")</f>
        <v>2.0</v>
      </c>
      <c r="GL2" s="201">
        <v>2</v>
      </c>
      <c r="GM2" s="202">
        <v>2</v>
      </c>
      <c r="GN2" s="198">
        <v>5.5</v>
      </c>
      <c r="GO2" s="127">
        <v>8</v>
      </c>
      <c r="GP2" s="127"/>
      <c r="GQ2" s="199">
        <f>ROUND((GN2*0.4+GO2*0.6),1)</f>
        <v>7</v>
      </c>
      <c r="GR2" s="200">
        <f>ROUND(MAX((GN2*0.4+GO2*0.6),(GN2*0.4+GP2*0.6)),1)</f>
        <v>7</v>
      </c>
      <c r="GS2" s="29" t="str">
        <f>TEXT(GR2,"0.0")</f>
        <v>7.0</v>
      </c>
      <c r="GT2" s="31" t="str">
        <f>IF(GR2&gt;=8.5,"A",IF(GR2&gt;=8,"B+",IF(GR2&gt;=7,"B",IF(GR2&gt;=6.5,"C+",IF(GR2&gt;=5.5,"C",IF(GR2&gt;=5,"D+",IF(GR2&gt;=4,"D","F")))))))</f>
        <v>B</v>
      </c>
      <c r="GU2" s="29">
        <f>IF(GT2="A",4,IF(GT2="B+",3.5,IF(GT2="B",3,IF(GT2="C+",2.5,IF(GT2="C",2,IF(GT2="D+",1.5,IF(GT2="D",1,0)))))))</f>
        <v>3</v>
      </c>
      <c r="GV2" s="29" t="str">
        <f>TEXT(GU2,"0.0")</f>
        <v>3.0</v>
      </c>
      <c r="GW2" s="201">
        <v>2</v>
      </c>
      <c r="GX2" s="202">
        <v>2</v>
      </c>
      <c r="GY2" s="85">
        <f>DX2+EI2+FE2+ET2+FP2+GA2+GL2+GW2</f>
        <v>20</v>
      </c>
      <c r="GZ2" s="86">
        <f>(DS2*DX2+ED2*EI2+EZ2*FE2+EO2*ET2+FK2*FP2+FV2*GA2+GG2*GL2+GR2*GW2)/GY2</f>
        <v>7.2499999999999982</v>
      </c>
      <c r="HA2" s="124" t="str">
        <f>TEXT(GZ2,"0.00")</f>
        <v>7.25</v>
      </c>
      <c r="HB2" s="86">
        <f>(DV2*DX2+EG2*EI2+FC2*FE2+ER2*ET2+FN2*FP2+FY2*GA2+GJ2*GL2+GU2*GW2)/GY2</f>
        <v>2.95</v>
      </c>
      <c r="HC2" s="124" t="str">
        <f>TEXT(HB2,"0.00")</f>
        <v>2.95</v>
      </c>
      <c r="HD2" s="52" t="str">
        <f>IF(AND(HB2&lt;1),"Cảnh báo KQHT","Lên lớp")</f>
        <v>Lên lớp</v>
      </c>
      <c r="HE2" s="127">
        <f>DY2+EJ2+GX2+GM2+GB2+FQ2+EU2+FF2</f>
        <v>20</v>
      </c>
      <c r="HF2" s="86">
        <f>(DS2*DY2+ED2*EJ2+EZ2*FF2+EO2*EU2+FK2*FQ2+FV2*GB2+GG2*GM2+GR2*GX2)/HE2</f>
        <v>7.2499999999999982</v>
      </c>
      <c r="HG2" s="127" t="str">
        <f>TEXT(HF2,"0.00")</f>
        <v>7.25</v>
      </c>
      <c r="HH2" s="125">
        <f>(DV2*DY2+EG2*EJ2+FC2*FF2+ER2*EU2+FN2*FQ2+FY2*GB2+GJ2*GM2+GU2*GX2)/HE2</f>
        <v>2.95</v>
      </c>
      <c r="HI2" s="127" t="str">
        <f>TEXT(HH2,"0.00")</f>
        <v>2.95</v>
      </c>
      <c r="HJ2" s="224">
        <f>GY2+CK2</f>
        <v>37</v>
      </c>
      <c r="HK2" s="225">
        <f>HE2+CQ2</f>
        <v>37</v>
      </c>
      <c r="HL2" s="226">
        <f t="shared" ref="HL2:HL31" si="10">(HF2*HE2+CR2*CQ2)/HK2</f>
        <v>6.7432432432432421</v>
      </c>
      <c r="HM2" s="127" t="str">
        <f>TEXT(HL2,"0.00")</f>
        <v>6.74</v>
      </c>
      <c r="HN2" s="226">
        <f t="shared" ref="HN2:HN31" si="11">(HH2*HE2+CT2*CQ2)/HK2</f>
        <v>2.5270270270270272</v>
      </c>
      <c r="HO2" s="127" t="str">
        <f>TEXT(HN2,"0.00")</f>
        <v>2.53</v>
      </c>
      <c r="HP2" s="52" t="str">
        <f>IF(AND(HN2&lt;1.2),"Cảnh báo KQHT","Lên lớp")</f>
        <v>Lên lớp</v>
      </c>
      <c r="HQ2" s="58" t="s">
        <v>986</v>
      </c>
      <c r="HR2" s="21">
        <v>8</v>
      </c>
      <c r="HS2" s="24">
        <v>8</v>
      </c>
      <c r="HT2" s="25"/>
      <c r="HU2" s="27">
        <f>ROUND((HR2*0.4+HS2*0.6),1)</f>
        <v>8</v>
      </c>
      <c r="HV2" s="282">
        <f>ROUND(MAX((HR2*0.4+HS2*0.6),(HR2*0.4+HT2*0.6)),1)</f>
        <v>8</v>
      </c>
      <c r="HW2" s="26" t="str">
        <f>TEXT(HV2,"0.0")</f>
        <v>8.0</v>
      </c>
      <c r="HX2" s="283" t="str">
        <f>IF(HV2&gt;=8.5,"A",IF(HV2&gt;=8,"B+",IF(HV2&gt;=7,"B",IF(HV2&gt;=6.5,"C+",IF(HV2&gt;=5.5,"C",IF(HV2&gt;=5,"D+",IF(HV2&gt;=4,"D","F")))))))</f>
        <v>B+</v>
      </c>
      <c r="HY2" s="281">
        <f>IF(HX2="A",4,IF(HX2="B+",3.5,IF(HX2="B",3,IF(HX2="C+",2.5,IF(HX2="C",2,IF(HX2="D+",1.5,IF(HX2="D",1,0)))))))</f>
        <v>3.5</v>
      </c>
      <c r="HZ2" s="44" t="str">
        <f>TEXT(HY2,"0.0")</f>
        <v>3.5</v>
      </c>
      <c r="IA2" s="64">
        <v>3</v>
      </c>
      <c r="IB2" s="68">
        <v>3</v>
      </c>
      <c r="IC2" s="21">
        <v>9.3000000000000007</v>
      </c>
      <c r="ID2" s="24">
        <v>6</v>
      </c>
      <c r="IE2" s="25"/>
      <c r="IF2" s="27">
        <f>ROUND((IC2*0.4+ID2*0.6),1)</f>
        <v>7.3</v>
      </c>
      <c r="IG2" s="282">
        <f>ROUND(MAX((IC2*0.4+ID2*0.6),(IC2*0.4+IE2*0.6)),1)</f>
        <v>7.3</v>
      </c>
      <c r="IH2" s="26" t="str">
        <f>TEXT(IG2,"0.0")</f>
        <v>7.3</v>
      </c>
      <c r="II2" s="283" t="str">
        <f>IF(IG2&gt;=8.5,"A",IF(IG2&gt;=8,"B+",IF(IG2&gt;=7,"B",IF(IG2&gt;=6.5,"C+",IF(IG2&gt;=5.5,"C",IF(IG2&gt;=5,"D+",IF(IG2&gt;=4,"D","F")))))))</f>
        <v>B</v>
      </c>
      <c r="IJ2" s="281">
        <f>IF(II2="A",4,IF(II2="B+",3.5,IF(II2="B",3,IF(II2="C+",2.5,IF(II2="C",2,IF(II2="D+",1.5,IF(II2="D",1,0)))))))</f>
        <v>3</v>
      </c>
      <c r="IK2" s="44" t="str">
        <f>TEXT(IJ2,"0.0")</f>
        <v>3.0</v>
      </c>
      <c r="IL2" s="64">
        <v>1</v>
      </c>
      <c r="IM2" s="68">
        <v>1</v>
      </c>
      <c r="IN2" s="21">
        <v>7.7</v>
      </c>
      <c r="IO2" s="24">
        <v>6</v>
      </c>
      <c r="IP2" s="25"/>
      <c r="IQ2" s="27">
        <f>ROUND((IN2*0.4+IO2*0.6),1)</f>
        <v>6.7</v>
      </c>
      <c r="IR2" s="28">
        <f>ROUND(MAX((IN2*0.4+IO2*0.6),(IN2*0.4+IP2*0.6)),1)</f>
        <v>6.7</v>
      </c>
      <c r="IS2" s="26" t="str">
        <f>TEXT(IR2,"0.0")</f>
        <v>6.7</v>
      </c>
      <c r="IT2" s="32" t="str">
        <f>IF(IR2&gt;=8.5,"A",IF(IR2&gt;=8,"B+",IF(IR2&gt;=7,"B",IF(IR2&gt;=6.5,"C+",IF(IR2&gt;=5.5,"C",IF(IR2&gt;=5,"D+",IF(IR2&gt;=4,"D","F")))))))</f>
        <v>C+</v>
      </c>
      <c r="IU2" s="30">
        <f>IF(IT2="A",4,IF(IT2="B+",3.5,IF(IT2="B",3,IF(IT2="C+",2.5,IF(IT2="C",2,IF(IT2="D+",1.5,IF(IT2="D",1,0)))))))</f>
        <v>2.5</v>
      </c>
      <c r="IV2" s="37" t="str">
        <f>TEXT(IU2,"0.0")</f>
        <v>2.5</v>
      </c>
      <c r="IW2" s="64">
        <v>2</v>
      </c>
      <c r="IX2" s="68">
        <v>2</v>
      </c>
      <c r="IY2" s="21">
        <v>7.6</v>
      </c>
      <c r="IZ2" s="24">
        <v>8</v>
      </c>
      <c r="JA2" s="25"/>
      <c r="JB2" s="19">
        <f>ROUND((IY2*0.4+IZ2*0.6),1)</f>
        <v>7.8</v>
      </c>
      <c r="JC2" s="26">
        <f>ROUND(MAX((IY2*0.4+IZ2*0.6),(IY2*0.4+JA2*0.6)),1)</f>
        <v>7.8</v>
      </c>
      <c r="JD2" s="26" t="str">
        <f>TEXT(JC2,"0.0")</f>
        <v>7.8</v>
      </c>
      <c r="JE2" s="32" t="str">
        <f>IF(JC2&gt;=8.5,"A",IF(JC2&gt;=8,"B+",IF(JC2&gt;=7,"B",IF(JC2&gt;=6.5,"C+",IF(JC2&gt;=5.5,"C",IF(JC2&gt;=5,"D+",IF(JC2&gt;=4,"D","F")))))))</f>
        <v>B</v>
      </c>
      <c r="JF2" s="30">
        <f>IF(JE2="A",4,IF(JE2="B+",3.5,IF(JE2="B",3,IF(JE2="C+",2.5,IF(JE2="C",2,IF(JE2="D+",1.5,IF(JE2="D",1,0)))))))</f>
        <v>3</v>
      </c>
      <c r="JG2" s="37" t="str">
        <f>TEXT(JF2,"0.0")</f>
        <v>3.0</v>
      </c>
      <c r="JH2" s="64">
        <v>2</v>
      </c>
      <c r="JI2" s="68">
        <v>2</v>
      </c>
      <c r="JJ2" s="98">
        <v>5.6</v>
      </c>
      <c r="JK2" s="99">
        <v>6</v>
      </c>
      <c r="JL2" s="187"/>
      <c r="JM2" s="19">
        <f>ROUND((JJ2*0.4+JK2*0.6),1)</f>
        <v>5.8</v>
      </c>
      <c r="JN2" s="26">
        <f>ROUND(MAX((JJ2*0.4+JK2*0.6),(JJ2*0.4+JL2*0.6)),1)</f>
        <v>5.8</v>
      </c>
      <c r="JO2" s="26" t="str">
        <f>TEXT(JN2,"0.0")</f>
        <v>5.8</v>
      </c>
      <c r="JP2" s="32" t="str">
        <f>IF(JN2&gt;=8.5,"A",IF(JN2&gt;=8,"B+",IF(JN2&gt;=7,"B",IF(JN2&gt;=6.5,"C+",IF(JN2&gt;=5.5,"C",IF(JN2&gt;=5,"D+",IF(JN2&gt;=4,"D","F")))))))</f>
        <v>C</v>
      </c>
      <c r="JQ2" s="30">
        <f>IF(JP2="A",4,IF(JP2="B+",3.5,IF(JP2="B",3,IF(JP2="C+",2.5,IF(JP2="C",2,IF(JP2="D+",1.5,IF(JP2="D",1,0)))))))</f>
        <v>2</v>
      </c>
      <c r="JR2" s="37" t="str">
        <f>TEXT(JQ2,"0.0")</f>
        <v>2.0</v>
      </c>
      <c r="JS2" s="64">
        <v>1</v>
      </c>
      <c r="JT2" s="68">
        <v>1</v>
      </c>
      <c r="JU2" s="98">
        <v>8</v>
      </c>
      <c r="JV2" s="99">
        <v>8</v>
      </c>
      <c r="JW2" s="187"/>
      <c r="JX2" s="19">
        <f t="shared" ref="JX2:JX35" si="12">ROUND((JU2*0.4+JV2*0.6),1)</f>
        <v>8</v>
      </c>
      <c r="JY2" s="26">
        <f t="shared" ref="JY2:JY35" si="13">ROUND(MAX((JU2*0.4+JV2*0.6),(JU2*0.4+JW2*0.6)),1)</f>
        <v>8</v>
      </c>
      <c r="JZ2" s="26" t="str">
        <f>TEXT(JY2,"0.0")</f>
        <v>8.0</v>
      </c>
      <c r="KA2" s="32" t="str">
        <f t="shared" ref="KA2:KA35" si="14">IF(JY2&gt;=8.5,"A",IF(JY2&gt;=8,"B+",IF(JY2&gt;=7,"B",IF(JY2&gt;=6.5,"C+",IF(JY2&gt;=5.5,"C",IF(JY2&gt;=5,"D+",IF(JY2&gt;=4,"D","F")))))))</f>
        <v>B+</v>
      </c>
      <c r="KB2" s="30">
        <f t="shared" ref="KB2:KB35" si="15">IF(KA2="A",4,IF(KA2="B+",3.5,IF(KA2="B",3,IF(KA2="C+",2.5,IF(KA2="C",2,IF(KA2="D+",1.5,IF(KA2="D",1,0)))))))</f>
        <v>3.5</v>
      </c>
      <c r="KC2" s="37" t="str">
        <f t="shared" ref="KC2:KC35" si="16">TEXT(KB2,"0.0")</f>
        <v>3.5</v>
      </c>
      <c r="KD2" s="64">
        <v>2</v>
      </c>
      <c r="KE2" s="68">
        <v>2</v>
      </c>
      <c r="KF2" s="98">
        <v>7.4</v>
      </c>
      <c r="KG2" s="99">
        <v>5</v>
      </c>
      <c r="KH2" s="187"/>
      <c r="KI2" s="19">
        <f t="shared" ref="KI2:KI27" si="17">ROUND((KF2*0.4+KG2*0.6),1)</f>
        <v>6</v>
      </c>
      <c r="KJ2" s="26">
        <f t="shared" ref="KJ2:KJ27" si="18">ROUND(MAX((KF2*0.4+KG2*0.6),(KF2*0.4+KH2*0.6)),1)</f>
        <v>6</v>
      </c>
      <c r="KK2" s="26" t="str">
        <f>TEXT(KJ2,"0.0")</f>
        <v>6.0</v>
      </c>
      <c r="KL2" s="32" t="str">
        <f t="shared" ref="KL2:KL27" si="19">IF(KJ2&gt;=8.5,"A",IF(KJ2&gt;=8,"B+",IF(KJ2&gt;=7,"B",IF(KJ2&gt;=6.5,"C+",IF(KJ2&gt;=5.5,"C",IF(KJ2&gt;=5,"D+",IF(KJ2&gt;=4,"D","F")))))))</f>
        <v>C</v>
      </c>
      <c r="KM2" s="30">
        <f t="shared" ref="KM2:KM27" si="20">IF(KL2="A",4,IF(KL2="B+",3.5,IF(KL2="B",3,IF(KL2="C+",2.5,IF(KL2="C",2,IF(KL2="D+",1.5,IF(KL2="D",1,0)))))))</f>
        <v>2</v>
      </c>
      <c r="KN2" s="37" t="str">
        <f t="shared" ref="KN2:KN27" si="21">TEXT(KM2,"0.0")</f>
        <v>2.0</v>
      </c>
      <c r="KO2" s="64">
        <v>2</v>
      </c>
      <c r="KP2" s="68">
        <v>2</v>
      </c>
      <c r="KQ2" s="98">
        <v>8.1999999999999993</v>
      </c>
      <c r="KR2" s="99">
        <v>8</v>
      </c>
      <c r="KS2" s="187"/>
      <c r="KT2" s="19">
        <f t="shared" ref="KT2:KT27" si="22">ROUND((KQ2*0.4+KR2*0.6),1)</f>
        <v>8.1</v>
      </c>
      <c r="KU2" s="26">
        <f t="shared" ref="KU2:KU27" si="23">ROUND(MAX((KQ2*0.4+KR2*0.6),(KQ2*0.4+KS2*0.6)),1)</f>
        <v>8.1</v>
      </c>
      <c r="KV2" s="26" t="str">
        <f>TEXT(KU2,"0.0")</f>
        <v>8.1</v>
      </c>
      <c r="KW2" s="32" t="str">
        <f>IF(KU2&gt;=8.5,"A",IF(KU2&gt;=8,"B+",IF(KU2&gt;=7,"B",IF(KU2&gt;=6.5,"C+",IF(KU2&gt;=5.5,"C",IF(KU2&gt;=5,"D+",IF(KU2&gt;=4,"D","F")))))))</f>
        <v>B+</v>
      </c>
      <c r="KX2" s="30">
        <f t="shared" ref="KX2:KX27" si="24">IF(KW2="A",4,IF(KW2="B+",3.5,IF(KW2="B",3,IF(KW2="C+",2.5,IF(KW2="C",2,IF(KW2="D+",1.5,IF(KW2="D",1,0)))))))</f>
        <v>3.5</v>
      </c>
      <c r="KY2" s="37" t="str">
        <f t="shared" ref="KY2:KY27" si="25">TEXT(KX2,"0.0")</f>
        <v>3.5</v>
      </c>
      <c r="KZ2" s="64">
        <v>2</v>
      </c>
      <c r="LA2" s="68">
        <v>2</v>
      </c>
      <c r="LB2" s="20">
        <v>8.1999999999999993</v>
      </c>
      <c r="LC2" s="22">
        <v>7</v>
      </c>
      <c r="LD2" s="23"/>
      <c r="LE2" s="19">
        <f>ROUND((LB2*0.4+LC2*0.6),1)</f>
        <v>7.5</v>
      </c>
      <c r="LF2" s="26">
        <f>ROUND(MAX((LB2*0.4+LC2*0.6),(LB2*0.4+LD2*0.6)),1)</f>
        <v>7.5</v>
      </c>
      <c r="LG2" s="26" t="str">
        <f>TEXT(LF2,"0.0")</f>
        <v>7.5</v>
      </c>
      <c r="LH2" s="31" t="str">
        <f>IF(LF2&gt;=8.5,"A",IF(LF2&gt;=8,"B+",IF(LF2&gt;=7,"B",IF(LF2&gt;=6.5,"C+",IF(LF2&gt;=5.5,"C",IF(LF2&gt;=5,"D+",IF(LF2&gt;=4,"D","F")))))))</f>
        <v>B</v>
      </c>
      <c r="LI2" s="30">
        <f>IF(LH2="A",4,IF(LH2="B+",3.5,IF(LH2="B",3,IF(LH2="C+",2.5,IF(LH2="C",2,IF(LH2="D+",1.5,IF(LH2="D",1,0)))))))</f>
        <v>3</v>
      </c>
      <c r="LJ2" s="37" t="str">
        <f>TEXT(LI2,"0.0")</f>
        <v>3.0</v>
      </c>
      <c r="LK2" s="62">
        <v>3</v>
      </c>
      <c r="LL2" s="279">
        <v>3</v>
      </c>
      <c r="LM2" s="85">
        <f>IA2+IL2+IW2+JS2+JH2+KD2+KO2+KZ2+LK2</f>
        <v>18</v>
      </c>
      <c r="LN2" s="86">
        <f>(HV2*IA2+IG2*IL2+IR2*IW2+JN2*JS2+JC2*JH2+JY2*KD2+KJ2*KO2+KU2*KZ2+LF2*LK2)/LM2</f>
        <v>7.3777777777777782</v>
      </c>
      <c r="LO2" s="124" t="str">
        <f>TEXT(LN2,"0.00")</f>
        <v>7.38</v>
      </c>
      <c r="LP2" s="86">
        <f>(HY2*IA2+IJ2*IL2+IU2*IW2+JQ2*JS2+JF2*JH2+KB2*KD2+KM2*KO2+KX2*KZ2+LI2*LK2)/LM2</f>
        <v>2.9722222222222223</v>
      </c>
      <c r="LQ2" s="124" t="str">
        <f>TEXT(LP2,"0.00")</f>
        <v>2.97</v>
      </c>
      <c r="LR2" s="330" t="str">
        <f>IF(AND(LP2&lt;1),"Cảnh báo KQHT","Lên lớp")</f>
        <v>Lên lớp</v>
      </c>
      <c r="LS2" s="331">
        <f>IB2+IM2+IX2+JI2+JT2+KE2+KP2+LA2+LL2</f>
        <v>18</v>
      </c>
      <c r="LT2" s="332">
        <f>(HV2*IB2+IG2*IM2+IR2*IX2+JC2*JI2+JN2*JT2+JY2*KE2+KJ2*KP2+KV2*LA2+LF2*LL2)/LS2</f>
        <v>7.3777777777777782</v>
      </c>
      <c r="LU2" s="332">
        <f>(HY2*IB2+IJ2*IM2+IV2*IX2+JF2*JI2+JQ2*JT2+KB2*KE2+KM2*KP2+KX2*LA2+LI2*LL2)/LS2</f>
        <v>2.9722222222222223</v>
      </c>
      <c r="LV2" s="334">
        <f>HJ2+LM2</f>
        <v>55</v>
      </c>
      <c r="LW2" s="335">
        <f>HK2+LS2</f>
        <v>55</v>
      </c>
      <c r="LX2" s="336">
        <f>(HL2*HK2+LT2*LS2)/LW2</f>
        <v>6.9509090909090903</v>
      </c>
      <c r="LY2" s="337">
        <f>(HK2*HN2+LU2*LS2)/LW2</f>
        <v>2.6727272727272728</v>
      </c>
      <c r="LZ2" s="336" t="str">
        <f>TEXT(LY2,"0.00")</f>
        <v>2.67</v>
      </c>
      <c r="MA2" s="330" t="str">
        <f>IF(AND(LY2&lt;1.4),"Cảnh báo KQHT","Lên lớp")</f>
        <v>Lên lớp</v>
      </c>
    </row>
    <row r="3" spans="1:339" s="233" customFormat="1" ht="27" customHeight="1">
      <c r="A3" s="10">
        <v>2</v>
      </c>
      <c r="B3" s="76" t="s">
        <v>317</v>
      </c>
      <c r="C3" s="77" t="s">
        <v>320</v>
      </c>
      <c r="D3" s="78" t="s">
        <v>321</v>
      </c>
      <c r="E3" s="79" t="s">
        <v>193</v>
      </c>
      <c r="F3" s="51"/>
      <c r="G3" s="50" t="s">
        <v>616</v>
      </c>
      <c r="H3" s="50" t="s">
        <v>17</v>
      </c>
      <c r="I3" s="82" t="s">
        <v>650</v>
      </c>
      <c r="J3" s="82" t="s">
        <v>777</v>
      </c>
      <c r="K3" s="12">
        <v>6.3</v>
      </c>
      <c r="L3" s="28" t="str">
        <f t="shared" ref="L3:L35" si="26">TEXT(K3,"0.0")</f>
        <v>6.3</v>
      </c>
      <c r="M3" s="32" t="str">
        <f t="shared" ref="M3" si="27">IF(K3&gt;=8.5,"A",IF(K3&gt;=8,"B+",IF(K3&gt;=7,"B",IF(K3&gt;=6.5,"C+",IF(K3&gt;=5.5,"C",IF(K3&gt;=5,"D+",IF(K3&gt;=4,"D","F")))))))</f>
        <v>C</v>
      </c>
      <c r="N3" s="39">
        <f t="shared" ref="N3" si="28">IF(M3="A",4,IF(M3="B+",3.5,IF(M3="B",3,IF(M3="C+",2.5,IF(M3="C",2,IF(M3="D+",1.5,IF(M3="D",1,0)))))))</f>
        <v>2</v>
      </c>
      <c r="O3" s="37" t="str">
        <f t="shared" ref="O3:O34" si="29">TEXT(N3,"0.0")</f>
        <v>2.0</v>
      </c>
      <c r="P3" s="11">
        <v>2</v>
      </c>
      <c r="Q3" s="16">
        <v>6</v>
      </c>
      <c r="R3" s="28" t="str">
        <f t="shared" ref="R3:R34" si="30">TEXT(Q3,"0.0")</f>
        <v>6.0</v>
      </c>
      <c r="S3" s="32" t="str">
        <f t="shared" ref="S3" si="31">IF(Q3&gt;=8.5,"A",IF(Q3&gt;=8,"B+",IF(Q3&gt;=7,"B",IF(Q3&gt;=6.5,"C+",IF(Q3&gt;=5.5,"C",IF(Q3&gt;=5,"D+",IF(Q3&gt;=4,"D","F")))))))</f>
        <v>C</v>
      </c>
      <c r="T3" s="39">
        <f t="shared" ref="T3" si="32">IF(S3="A",4,IF(S3="B+",3.5,IF(S3="B",3,IF(S3="C+",2.5,IF(S3="C",2,IF(S3="D+",1.5,IF(S3="D",1,0)))))))</f>
        <v>2</v>
      </c>
      <c r="U3" s="37" t="str">
        <f t="shared" ref="U3:U34" si="33">TEXT(T3,"0.0")</f>
        <v>2.0</v>
      </c>
      <c r="V3" s="11">
        <v>3</v>
      </c>
      <c r="W3" s="21">
        <v>7.3</v>
      </c>
      <c r="X3" s="24">
        <v>4</v>
      </c>
      <c r="Y3" s="25"/>
      <c r="Z3" s="27">
        <f t="shared" si="0"/>
        <v>5.3</v>
      </c>
      <c r="AA3" s="28">
        <f t="shared" si="1"/>
        <v>5.3</v>
      </c>
      <c r="AB3" s="28" t="str">
        <f t="shared" ref="AB3:AB34" si="34">TEXT(AA3,"0.0")</f>
        <v>5.3</v>
      </c>
      <c r="AC3" s="32" t="str">
        <f t="shared" si="2"/>
        <v>D+</v>
      </c>
      <c r="AD3" s="30">
        <f t="shared" si="3"/>
        <v>1.5</v>
      </c>
      <c r="AE3" s="37" t="str">
        <f t="shared" ref="AE3:AE34" si="35">TEXT(AD3,"0.0")</f>
        <v>1.5</v>
      </c>
      <c r="AF3" s="64">
        <v>4</v>
      </c>
      <c r="AG3" s="68">
        <v>4</v>
      </c>
      <c r="AH3" s="21">
        <v>8</v>
      </c>
      <c r="AI3" s="24">
        <v>8</v>
      </c>
      <c r="AJ3" s="25"/>
      <c r="AK3" s="27">
        <f t="shared" ref="AK3:AK27" si="36">ROUND((AH3*0.4+AI3*0.6),1)</f>
        <v>8</v>
      </c>
      <c r="AL3" s="28">
        <f t="shared" ref="AL3:AL27" si="37">ROUND(MAX((AH3*0.4+AI3*0.6),(AH3*0.4+AJ3*0.6)),1)</f>
        <v>8</v>
      </c>
      <c r="AM3" s="28" t="str">
        <f t="shared" ref="AM3:AM34" si="38">TEXT(AL3,"0.0")</f>
        <v>8.0</v>
      </c>
      <c r="AN3" s="32" t="str">
        <f t="shared" ref="AN3" si="39">IF(AL3&gt;=8.5,"A",IF(AL3&gt;=8,"B+",IF(AL3&gt;=7,"B",IF(AL3&gt;=6.5,"C+",IF(AL3&gt;=5.5,"C",IF(AL3&gt;=5,"D+",IF(AL3&gt;=4,"D","F")))))))</f>
        <v>B+</v>
      </c>
      <c r="AO3" s="30">
        <f t="shared" ref="AO3" si="40">IF(AN3="A",4,IF(AN3="B+",3.5,IF(AN3="B",3,IF(AN3="C+",2.5,IF(AN3="C",2,IF(AN3="D+",1.5,IF(AN3="D",1,0)))))))</f>
        <v>3.5</v>
      </c>
      <c r="AP3" s="37" t="str">
        <f t="shared" ref="AP3:AP34" si="41">TEXT(AO3,"0.0")</f>
        <v>3.5</v>
      </c>
      <c r="AQ3" s="71">
        <v>2</v>
      </c>
      <c r="AR3" s="73">
        <v>2</v>
      </c>
      <c r="AS3" s="21">
        <v>6.7</v>
      </c>
      <c r="AT3" s="24">
        <v>4</v>
      </c>
      <c r="AU3" s="25"/>
      <c r="AV3" s="27">
        <f t="shared" ref="AV3:AV27" si="42">ROUND((AS3*0.4+AT3*0.6),1)</f>
        <v>5.0999999999999996</v>
      </c>
      <c r="AW3" s="28">
        <f t="shared" ref="AW3:AW27" si="43">ROUND(MAX((AS3*0.4+AT3*0.6),(AS3*0.4+AU3*0.6)),1)</f>
        <v>5.0999999999999996</v>
      </c>
      <c r="AX3" s="28" t="str">
        <f t="shared" ref="AX3:AX34" si="44">TEXT(AW3,"0.0")</f>
        <v>5.1</v>
      </c>
      <c r="AY3" s="32" t="str">
        <f t="shared" ref="AY3:AY27" si="45">IF(AW3&gt;=8.5,"A",IF(AW3&gt;=8,"B+",IF(AW3&gt;=7,"B",IF(AW3&gt;=6.5,"C+",IF(AW3&gt;=5.5,"C",IF(AW3&gt;=5,"D+",IF(AW3&gt;=4,"D","F")))))))</f>
        <v>D+</v>
      </c>
      <c r="AZ3" s="30">
        <f t="shared" ref="AZ3" si="46">IF(AY3="A",4,IF(AY3="B+",3.5,IF(AY3="B",3,IF(AY3="C+",2.5,IF(AY3="C",2,IF(AY3="D+",1.5,IF(AY3="D",1,0)))))))</f>
        <v>1.5</v>
      </c>
      <c r="BA3" s="37" t="str">
        <f t="shared" ref="BA3:BA34" si="47">TEXT(AZ3,"0.0")</f>
        <v>1.5</v>
      </c>
      <c r="BB3" s="64">
        <v>3</v>
      </c>
      <c r="BC3" s="68">
        <v>3</v>
      </c>
      <c r="BD3" s="21">
        <v>5.4</v>
      </c>
      <c r="BE3" s="24">
        <v>2</v>
      </c>
      <c r="BF3" s="25">
        <v>6</v>
      </c>
      <c r="BG3" s="27">
        <f>ROUND((BD3*0.4+BE3*0.6),1)</f>
        <v>3.4</v>
      </c>
      <c r="BH3" s="28">
        <f>ROUND(MAX((BD3*0.4+BE3*0.6),(BD3*0.4+BF3*0.6)),1)</f>
        <v>5.8</v>
      </c>
      <c r="BI3" s="28" t="str">
        <f t="shared" ref="BI3:BI34" si="48">TEXT(BH3,"0.0")</f>
        <v>5.8</v>
      </c>
      <c r="BJ3" s="32" t="str">
        <f t="shared" ref="BJ3" si="49">IF(BH3&gt;=8.5,"A",IF(BH3&gt;=8,"B+",IF(BH3&gt;=7,"B",IF(BH3&gt;=6.5,"C+",IF(BH3&gt;=5.5,"C",IF(BH3&gt;=5,"D+",IF(BH3&gt;=4,"D","F")))))))</f>
        <v>C</v>
      </c>
      <c r="BK3" s="30">
        <f t="shared" ref="BK3" si="50">IF(BJ3="A",4,IF(BJ3="B+",3.5,IF(BJ3="B",3,IF(BJ3="C+",2.5,IF(BJ3="C",2,IF(BJ3="D+",1.5,IF(BJ3="D",1,0)))))))</f>
        <v>2</v>
      </c>
      <c r="BL3" s="37" t="str">
        <f t="shared" ref="BL3:BL34" si="51">TEXT(BK3,"0.0")</f>
        <v>2.0</v>
      </c>
      <c r="BM3" s="64">
        <v>3</v>
      </c>
      <c r="BN3" s="68">
        <v>3</v>
      </c>
      <c r="BO3" s="21">
        <v>5.6</v>
      </c>
      <c r="BP3" s="24">
        <v>6</v>
      </c>
      <c r="BQ3" s="25"/>
      <c r="BR3" s="27">
        <f t="shared" si="4"/>
        <v>5.8</v>
      </c>
      <c r="BS3" s="28">
        <f t="shared" si="5"/>
        <v>5.8</v>
      </c>
      <c r="BT3" s="28" t="str">
        <f t="shared" ref="BT3:BT34" si="52">TEXT(BS3,"0.0")</f>
        <v>5.8</v>
      </c>
      <c r="BU3" s="32" t="str">
        <f t="shared" si="6"/>
        <v>C</v>
      </c>
      <c r="BV3" s="66">
        <f t="shared" si="7"/>
        <v>2</v>
      </c>
      <c r="BW3" s="37" t="str">
        <f t="shared" ref="BW3:BW34" si="53">TEXT(BV3,"0.0")</f>
        <v>2.0</v>
      </c>
      <c r="BX3" s="64">
        <v>2</v>
      </c>
      <c r="BY3" s="75">
        <v>2</v>
      </c>
      <c r="BZ3" s="21">
        <v>7.3</v>
      </c>
      <c r="CA3" s="24">
        <v>9</v>
      </c>
      <c r="CB3" s="25"/>
      <c r="CC3" s="27">
        <f>ROUND((BZ3*0.4+CA3*0.6),1)</f>
        <v>8.3000000000000007</v>
      </c>
      <c r="CD3" s="28">
        <f>ROUND(MAX((BZ3*0.4+CA3*0.6),(BZ3*0.4+CB3*0.6)),1)</f>
        <v>8.3000000000000007</v>
      </c>
      <c r="CE3" s="28" t="str">
        <f t="shared" ref="CE3:CE34" si="54">TEXT(CD3,"0.0")</f>
        <v>8.3</v>
      </c>
      <c r="CF3" s="32" t="str">
        <f t="shared" ref="CF3" si="55">IF(CD3&gt;=8.5,"A",IF(CD3&gt;=8,"B+",IF(CD3&gt;=7,"B",IF(CD3&gt;=6.5,"C+",IF(CD3&gt;=5.5,"C",IF(CD3&gt;=5,"D+",IF(CD3&gt;=4,"D","F")))))))</f>
        <v>B+</v>
      </c>
      <c r="CG3" s="30">
        <f t="shared" ref="CG3" si="56">IF(CF3="A",4,IF(CF3="B+",3.5,IF(CF3="B",3,IF(CF3="C+",2.5,IF(CF3="C",2,IF(CF3="D+",1.5,IF(CF3="D",1,0)))))))</f>
        <v>3.5</v>
      </c>
      <c r="CH3" s="37" t="str">
        <f t="shared" ref="CH3:CH34" si="57">TEXT(CG3,"0.0")</f>
        <v>3.5</v>
      </c>
      <c r="CI3" s="64">
        <v>3</v>
      </c>
      <c r="CJ3" s="68">
        <v>3</v>
      </c>
      <c r="CK3" s="85">
        <f t="shared" ref="CK3:CK27" si="58">AF3+AQ3+BB3+BM3+BX3+CI3</f>
        <v>17</v>
      </c>
      <c r="CL3" s="86">
        <f t="shared" ref="CL3:CL34" si="59">(AA3*AF3+AL3*AQ3+AW3*BB3+BH3*BM3+BS3*BX3+CD3*CI3)/CK3</f>
        <v>6.2588235294117647</v>
      </c>
      <c r="CM3" s="87" t="str">
        <f t="shared" ref="CM3:CM34" si="60">TEXT(CL3,"0.00")</f>
        <v>6.26</v>
      </c>
      <c r="CN3" s="86">
        <f t="shared" si="8"/>
        <v>2.2352941176470589</v>
      </c>
      <c r="CO3" s="87" t="str">
        <f t="shared" ref="CO3:CO34" si="61">TEXT(CN3,"0.00")</f>
        <v>2.24</v>
      </c>
      <c r="CP3" s="52" t="str">
        <f>IF(AND(CN3&lt;0.8),"Cảnh báo KQHT","Lên lớp")</f>
        <v>Lên lớp</v>
      </c>
      <c r="CQ3" s="52">
        <f>CJ3+BY3+BN3+BC3+AR3+AG3</f>
        <v>17</v>
      </c>
      <c r="CR3" s="86">
        <f t="shared" ref="CR3:CR34" si="62">(AA3*AG3+AL3*AR3+AW3*BC3+BH3*BN3+BS3*BY3+CD3*CJ3)/CQ3</f>
        <v>6.2588235294117647</v>
      </c>
      <c r="CS3" s="127" t="str">
        <f t="shared" ref="CS3:CS34" si="63">TEXT(CR3,"0.00")</f>
        <v>6.26</v>
      </c>
      <c r="CT3" s="86">
        <f>(AD3*AG3+AO3*AR3+AZ3*BC3+BK3*BN3+BV3*BY3+CG3*CJ3)/CQ3</f>
        <v>2.2352941176470589</v>
      </c>
      <c r="CU3" s="127" t="str">
        <f t="shared" ref="CU3:CU34" si="64">TEXT(CT3,"0.00")</f>
        <v>2.24</v>
      </c>
      <c r="CV3" s="52" t="str">
        <f t="shared" ref="CV3:CV33" si="65">IF(AND(CT3&lt;1.2),"Cảnh báo KQHT","Lên lớp")</f>
        <v>Lên lớp</v>
      </c>
      <c r="CW3" s="232">
        <v>7.8</v>
      </c>
      <c r="CX3" s="52">
        <v>8</v>
      </c>
      <c r="CY3" s="52"/>
      <c r="CZ3" s="27">
        <f t="shared" ref="CZ3:CZ32" si="66">ROUND((CW3*0.4+CX3*0.6),1)</f>
        <v>7.9</v>
      </c>
      <c r="DA3" s="28">
        <f t="shared" ref="DA3:DA32" si="67">ROUND(MAX((CW3*0.4+CX3*0.6),(CW3*0.4+CY3*0.6)),1)</f>
        <v>7.9</v>
      </c>
      <c r="DB3" s="29" t="str">
        <f t="shared" ref="DB3:DB34" si="68">TEXT(DA3,"0.0")</f>
        <v>7.9</v>
      </c>
      <c r="DC3" s="32" t="str">
        <f t="shared" ref="DC3:DC32" si="69">IF(DA3&gt;=8.5,"A",IF(DA3&gt;=8,"B+",IF(DA3&gt;=7,"B",IF(DA3&gt;=6.5,"C+",IF(DA3&gt;=5.5,"C",IF(DA3&gt;=5,"D+",IF(DA3&gt;=4,"D","F")))))))</f>
        <v>B</v>
      </c>
      <c r="DD3" s="30">
        <f t="shared" ref="DD3:DD34" si="70">IF(DC3="A",4,IF(DC3="B+",3.5,IF(DC3="B",3,IF(DC3="C+",2.5,IF(DC3="C",2,IF(DC3="D+",1.5,IF(DC3="D",1,0)))))))</f>
        <v>3</v>
      </c>
      <c r="DE3" s="29" t="str">
        <f t="shared" ref="DE3:DE34" si="71">TEXT(DD3,"0.0")</f>
        <v>3.0</v>
      </c>
      <c r="DF3" s="71"/>
      <c r="DG3" s="203"/>
      <c r="DH3" s="229">
        <v>6</v>
      </c>
      <c r="DI3" s="230">
        <v>8</v>
      </c>
      <c r="DJ3" s="230"/>
      <c r="DK3" s="27">
        <f t="shared" ref="DK3:DK32" si="72">ROUND((DH3*0.4+DI3*0.6),1)</f>
        <v>7.2</v>
      </c>
      <c r="DL3" s="28">
        <f t="shared" ref="DL3:DL32" si="73">ROUND(MAX((DH3*0.4+DI3*0.6),(DH3*0.4+DJ3*0.6)),1)</f>
        <v>7.2</v>
      </c>
      <c r="DM3" s="30" t="str">
        <f t="shared" ref="DM3:DM34" si="74">TEXT(DL3,"0.0")</f>
        <v>7.2</v>
      </c>
      <c r="DN3" s="32" t="str">
        <f t="shared" ref="DN3:DN32" si="75">IF(DL3&gt;=8.5,"A",IF(DL3&gt;=8,"B+",IF(DL3&gt;=7,"B",IF(DL3&gt;=6.5,"C+",IF(DL3&gt;=5.5,"C",IF(DL3&gt;=5,"D+",IF(DL3&gt;=4,"D","F")))))))</f>
        <v>B</v>
      </c>
      <c r="DO3" s="30">
        <f t="shared" ref="DO3:DO34" si="76">IF(DN3="A",4,IF(DN3="B+",3.5,IF(DN3="B",3,IF(DN3="C+",2.5,IF(DN3="C",2,IF(DN3="D+",1.5,IF(DN3="D",1,0)))))))</f>
        <v>3</v>
      </c>
      <c r="DP3" s="30" t="str">
        <f t="shared" ref="DP3:DP34" si="77">TEXT(DO3,"0.0")</f>
        <v>3.0</v>
      </c>
      <c r="DQ3" s="71"/>
      <c r="DR3" s="203"/>
      <c r="DS3" s="204">
        <f t="shared" ref="DS3:DS32" si="78">(DA3+DL3)/2</f>
        <v>7.5500000000000007</v>
      </c>
      <c r="DT3" s="30" t="str">
        <f t="shared" ref="DT3:DT34" si="79">TEXT(DS3,"0.0")</f>
        <v>7.6</v>
      </c>
      <c r="DU3" s="32" t="str">
        <f t="shared" ref="DU3:DU32" si="80">IF(DS3&gt;=8.5,"A",IF(DS3&gt;=8,"B+",IF(DS3&gt;=7,"B",IF(DS3&gt;=6.5,"C+",IF(DS3&gt;=5.5,"C",IF(DS3&gt;=5,"D+",IF(DS3&gt;=4,"D","F")))))))</f>
        <v>B</v>
      </c>
      <c r="DV3" s="30">
        <f t="shared" ref="DV3:DV34" si="81">IF(DU3="A",4,IF(DU3="B+",3.5,IF(DU3="B",3,IF(DU3="C+",2.5,IF(DU3="C",2,IF(DU3="D+",1.5,IF(DU3="D",1,0)))))))</f>
        <v>3</v>
      </c>
      <c r="DW3" s="30" t="str">
        <f t="shared" ref="DW3:DW34" si="82">TEXT(DV3,"0.0")</f>
        <v>3.0</v>
      </c>
      <c r="DX3" s="71">
        <v>3</v>
      </c>
      <c r="DY3" s="203">
        <v>3</v>
      </c>
      <c r="DZ3" s="232">
        <v>6.2</v>
      </c>
      <c r="EA3" s="52">
        <v>7</v>
      </c>
      <c r="EB3" s="52"/>
      <c r="EC3" s="27">
        <f t="shared" ref="EC3:EC32" si="83">ROUND((DZ3*0.4+EA3*0.6),1)</f>
        <v>6.7</v>
      </c>
      <c r="ED3" s="28">
        <f t="shared" ref="ED3:ED32" si="84">ROUND(MAX((DZ3*0.4+EA3*0.6),(DZ3*0.4+EB3*0.6)),1)</f>
        <v>6.7</v>
      </c>
      <c r="EE3" s="29" t="str">
        <f t="shared" ref="EE3:EE34" si="85">TEXT(ED3,"0.0")</f>
        <v>6.7</v>
      </c>
      <c r="EF3" s="32" t="str">
        <f t="shared" ref="EF3:EF32" si="86">IF(ED3&gt;=8.5,"A",IF(ED3&gt;=8,"B+",IF(ED3&gt;=7,"B",IF(ED3&gt;=6.5,"C+",IF(ED3&gt;=5.5,"C",IF(ED3&gt;=5,"D+",IF(ED3&gt;=4,"D","F")))))))</f>
        <v>C+</v>
      </c>
      <c r="EG3" s="30">
        <f t="shared" ref="EG3:EG34" si="87">IF(EF3="A",4,IF(EF3="B+",3.5,IF(EF3="B",3,IF(EF3="C+",2.5,IF(EF3="C",2,IF(EF3="D+",1.5,IF(EF3="D",1,0)))))))</f>
        <v>2.5</v>
      </c>
      <c r="EH3" s="29" t="str">
        <f t="shared" ref="EH3:EH34" si="88">TEXT(EG3,"0.0")</f>
        <v>2.5</v>
      </c>
      <c r="EI3" s="71">
        <v>3</v>
      </c>
      <c r="EJ3" s="203">
        <v>3</v>
      </c>
      <c r="EK3" s="235">
        <v>4.5999999999999996</v>
      </c>
      <c r="EL3" s="188"/>
      <c r="EM3" s="52"/>
      <c r="EN3" s="27">
        <f t="shared" ref="EN3:EN32" si="89">ROUND((EK3*0.4+EL3*0.6),1)</f>
        <v>1.8</v>
      </c>
      <c r="EO3" s="28">
        <f t="shared" ref="EO3:EO32" si="90">ROUND(MAX((EK3*0.4+EL3*0.6),(EK3*0.4+EM3*0.6)),1)</f>
        <v>1.8</v>
      </c>
      <c r="EP3" s="29" t="str">
        <f t="shared" ref="EP3:EP34" si="91">TEXT(EO3,"0.0")</f>
        <v>1.8</v>
      </c>
      <c r="EQ3" s="32" t="str">
        <f t="shared" ref="EQ3:EQ32" si="92">IF(EO3&gt;=8.5,"A",IF(EO3&gt;=8,"B+",IF(EO3&gt;=7,"B",IF(EO3&gt;=6.5,"C+",IF(EO3&gt;=5.5,"C",IF(EO3&gt;=5,"D+",IF(EO3&gt;=4,"D","F")))))))</f>
        <v>F</v>
      </c>
      <c r="ER3" s="29">
        <f t="shared" ref="ER3:ER34" si="93">IF(EQ3="A",4,IF(EQ3="B+",3.5,IF(EQ3="B",3,IF(EQ3="C+",2.5,IF(EQ3="C",2,IF(EQ3="D+",1.5,IF(EQ3="D",1,0)))))))</f>
        <v>0</v>
      </c>
      <c r="ES3" s="29" t="str">
        <f t="shared" ref="ES3:ES34" si="94">TEXT(ER3,"0.0")</f>
        <v>0.0</v>
      </c>
      <c r="ET3" s="71">
        <v>3</v>
      </c>
      <c r="EU3" s="203"/>
      <c r="EV3" s="232">
        <v>7</v>
      </c>
      <c r="EW3" s="52">
        <v>7</v>
      </c>
      <c r="EX3" s="52"/>
      <c r="EY3" s="27">
        <f t="shared" ref="EY3:EY32" si="95">ROUND((EV3*0.4+EW3*0.6),1)</f>
        <v>7</v>
      </c>
      <c r="EZ3" s="28">
        <f t="shared" ref="EZ3:EZ32" si="96">ROUND(MAX((EV3*0.4+EW3*0.6),(EV3*0.4+EX3*0.6)),1)</f>
        <v>7</v>
      </c>
      <c r="FA3" s="29" t="str">
        <f t="shared" ref="FA3:FA34" si="97">TEXT(EZ3,"0.0")</f>
        <v>7.0</v>
      </c>
      <c r="FB3" s="32" t="str">
        <f t="shared" ref="FB3:FB32" si="98">IF(EZ3&gt;=8.5,"A",IF(EZ3&gt;=8,"B+",IF(EZ3&gt;=7,"B",IF(EZ3&gt;=6.5,"C+",IF(EZ3&gt;=5.5,"C",IF(EZ3&gt;=5,"D+",IF(EZ3&gt;=4,"D","F")))))))</f>
        <v>B</v>
      </c>
      <c r="FC3" s="30">
        <f t="shared" ref="FC3:FC34" si="99">IF(FB3="A",4,IF(FB3="B+",3.5,IF(FB3="B",3,IF(FB3="C+",2.5,IF(FB3="C",2,IF(FB3="D+",1.5,IF(FB3="D",1,0)))))))</f>
        <v>3</v>
      </c>
      <c r="FD3" s="29" t="str">
        <f t="shared" ref="FD3:FD34" si="100">TEXT(FC3,"0.0")</f>
        <v>3.0</v>
      </c>
      <c r="FE3" s="71">
        <v>2</v>
      </c>
      <c r="FF3" s="203">
        <v>2</v>
      </c>
      <c r="FG3" s="232">
        <v>7.1</v>
      </c>
      <c r="FH3" s="52">
        <v>3</v>
      </c>
      <c r="FI3" s="52"/>
      <c r="FJ3" s="27">
        <f t="shared" ref="FJ3:FJ32" si="101">ROUND((FG3*0.4+FH3*0.6),1)</f>
        <v>4.5999999999999996</v>
      </c>
      <c r="FK3" s="28">
        <f t="shared" ref="FK3:FK32" si="102">ROUND(MAX((FG3*0.4+FH3*0.6),(FG3*0.4+FI3*0.6)),1)</f>
        <v>4.5999999999999996</v>
      </c>
      <c r="FL3" s="29" t="str">
        <f t="shared" ref="FL3:FL34" si="103">TEXT(FK3,"0.0")</f>
        <v>4.6</v>
      </c>
      <c r="FM3" s="32" t="str">
        <f t="shared" ref="FM3:FM32" si="104">IF(FK3&gt;=8.5,"A",IF(FK3&gt;=8,"B+",IF(FK3&gt;=7,"B",IF(FK3&gt;=6.5,"C+",IF(FK3&gt;=5.5,"C",IF(FK3&gt;=5,"D+",IF(FK3&gt;=4,"D","F")))))))</f>
        <v>D</v>
      </c>
      <c r="FN3" s="30">
        <f t="shared" ref="FN3:FN34" si="105">IF(FM3="A",4,IF(FM3="B+",3.5,IF(FM3="B",3,IF(FM3="C+",2.5,IF(FM3="C",2,IF(FM3="D+",1.5,IF(FM3="D",1,0)))))))</f>
        <v>1</v>
      </c>
      <c r="FO3" s="29" t="str">
        <f t="shared" ref="FO3:FO34" si="106">TEXT(FN3,"0.0")</f>
        <v>1.0</v>
      </c>
      <c r="FP3" s="71">
        <v>3</v>
      </c>
      <c r="FQ3" s="203">
        <v>3</v>
      </c>
      <c r="FR3" s="232">
        <v>7</v>
      </c>
      <c r="FS3" s="52">
        <v>8</v>
      </c>
      <c r="FT3" s="52"/>
      <c r="FU3" s="27">
        <f t="shared" ref="FU3:FU32" si="107">ROUND((FR3*0.4+FS3*0.6),1)</f>
        <v>7.6</v>
      </c>
      <c r="FV3" s="28">
        <f t="shared" ref="FV3:FV32" si="108">ROUND(MAX((FR3*0.4+FS3*0.6),(FR3*0.4+FT3*0.6)),1)</f>
        <v>7.6</v>
      </c>
      <c r="FW3" s="29" t="str">
        <f t="shared" ref="FW3:FW34" si="109">TEXT(FV3,"0.0")</f>
        <v>7.6</v>
      </c>
      <c r="FX3" s="32" t="str">
        <f t="shared" ref="FX3:FX32" si="110">IF(FV3&gt;=8.5,"A",IF(FV3&gt;=8,"B+",IF(FV3&gt;=7,"B",IF(FV3&gt;=6.5,"C+",IF(FV3&gt;=5.5,"C",IF(FV3&gt;=5,"D+",IF(FV3&gt;=4,"D","F")))))))</f>
        <v>B</v>
      </c>
      <c r="FY3" s="30">
        <f t="shared" ref="FY3:FY34" si="111">IF(FX3="A",4,IF(FX3="B+",3.5,IF(FX3="B",3,IF(FX3="C+",2.5,IF(FX3="C",2,IF(FX3="D+",1.5,IF(FX3="D",1,0)))))))</f>
        <v>3</v>
      </c>
      <c r="FZ3" s="29" t="str">
        <f t="shared" ref="FZ3:FZ34" si="112">TEXT(FY3,"0.0")</f>
        <v>3.0</v>
      </c>
      <c r="GA3" s="71">
        <v>2</v>
      </c>
      <c r="GB3" s="203">
        <v>2</v>
      </c>
      <c r="GC3" s="232">
        <v>8</v>
      </c>
      <c r="GD3" s="52">
        <v>8</v>
      </c>
      <c r="GE3" s="52"/>
      <c r="GF3" s="27">
        <f t="shared" ref="GF3:GF32" si="113">ROUND((GC3*0.4+GD3*0.6),1)</f>
        <v>8</v>
      </c>
      <c r="GG3" s="28">
        <f t="shared" ref="GG3:GG32" si="114">ROUND(MAX((GC3*0.4+GD3*0.6),(GC3*0.4+GE3*0.6)),1)</f>
        <v>8</v>
      </c>
      <c r="GH3" s="29" t="str">
        <f t="shared" ref="GH3:GH34" si="115">TEXT(GG3,"0.0")</f>
        <v>8.0</v>
      </c>
      <c r="GI3" s="32" t="str">
        <f t="shared" ref="GI3:GI32" si="116">IF(GG3&gt;=8.5,"A",IF(GG3&gt;=8,"B+",IF(GG3&gt;=7,"B",IF(GG3&gt;=6.5,"C+",IF(GG3&gt;=5.5,"C",IF(GG3&gt;=5,"D+",IF(GG3&gt;=4,"D","F")))))))</f>
        <v>B+</v>
      </c>
      <c r="GJ3" s="30">
        <f t="shared" ref="GJ3:GJ34" si="117">IF(GI3="A",4,IF(GI3="B+",3.5,IF(GI3="B",3,IF(GI3="C+",2.5,IF(GI3="C",2,IF(GI3="D+",1.5,IF(GI3="D",1,0)))))))</f>
        <v>3.5</v>
      </c>
      <c r="GK3" s="29" t="str">
        <f t="shared" ref="GK3:GK34" si="118">TEXT(GJ3,"0.0")</f>
        <v>3.5</v>
      </c>
      <c r="GL3" s="71">
        <v>2</v>
      </c>
      <c r="GM3" s="203">
        <v>2</v>
      </c>
      <c r="GN3" s="232">
        <v>5</v>
      </c>
      <c r="GO3" s="52">
        <v>1</v>
      </c>
      <c r="GP3" s="52">
        <v>0</v>
      </c>
      <c r="GQ3" s="27">
        <f t="shared" ref="GQ3:GQ32" si="119">ROUND((GN3*0.4+GO3*0.6),1)</f>
        <v>2.6</v>
      </c>
      <c r="GR3" s="28">
        <f t="shared" ref="GR3:GR32" si="120">ROUND(MAX((GN3*0.4+GO3*0.6),(GN3*0.4+GP3*0.6)),1)</f>
        <v>2.6</v>
      </c>
      <c r="GS3" s="29" t="str">
        <f t="shared" ref="GS3:GS34" si="121">TEXT(GR3,"0.0")</f>
        <v>2.6</v>
      </c>
      <c r="GT3" s="32" t="str">
        <f t="shared" ref="GT3:GT32" si="122">IF(GR3&gt;=8.5,"A",IF(GR3&gt;=8,"B+",IF(GR3&gt;=7,"B",IF(GR3&gt;=6.5,"C+",IF(GR3&gt;=5.5,"C",IF(GR3&gt;=5,"D+",IF(GR3&gt;=4,"D","F")))))))</f>
        <v>F</v>
      </c>
      <c r="GU3" s="29">
        <f t="shared" ref="GU3:GU34" si="123">IF(GT3="A",4,IF(GT3="B+",3.5,IF(GT3="B",3,IF(GT3="C+",2.5,IF(GT3="C",2,IF(GT3="D+",1.5,IF(GT3="D",1,0)))))))</f>
        <v>0</v>
      </c>
      <c r="GV3" s="29" t="str">
        <f t="shared" ref="GV3:GV34" si="124">TEXT(GU3,"0.0")</f>
        <v>0.0</v>
      </c>
      <c r="GW3" s="71">
        <v>2</v>
      </c>
      <c r="GX3" s="203"/>
      <c r="GY3" s="85">
        <f t="shared" ref="GY3:GY34" si="125">DX3+EI3+FE3+ET3+FP3+GA3+GL3+GW3</f>
        <v>20</v>
      </c>
      <c r="GZ3" s="86">
        <f t="shared" ref="GZ3:GZ34" si="126">(DS3*DX3+ED3*EI3+EZ3*FE3+EO3*ET3+FK3*FP3+FV3*GA3+GG3*GL3+GR3*GW3)/GY3</f>
        <v>5.6175000000000006</v>
      </c>
      <c r="HA3" s="124" t="str">
        <f t="shared" ref="HA3:HA34" si="127">TEXT(GZ3,"0.00")</f>
        <v>5.62</v>
      </c>
      <c r="HB3" s="86">
        <f t="shared" ref="HB3:HB34" si="128">(DV3*DX3+EG3*EI3+FC3*FE3+ER3*ET3+FN3*FP3+FY3*GA3+GJ3*GL3+GU3*GW3)/GY3</f>
        <v>1.925</v>
      </c>
      <c r="HC3" s="124" t="str">
        <f t="shared" ref="HC3:HC34" si="129">TEXT(HB3,"0.00")</f>
        <v>1.93</v>
      </c>
      <c r="HD3" s="52" t="str">
        <f t="shared" ref="HD3:HD34" si="130">IF(AND(HB3&lt;1),"Cảnh báo KQHT","Lên lớp")</f>
        <v>Lên lớp</v>
      </c>
      <c r="HE3" s="52">
        <f t="shared" ref="HE3:HE34" si="131">DY3+EJ3+GX3+GM3+GB3+FQ3+EU3+FF3</f>
        <v>15</v>
      </c>
      <c r="HF3" s="86">
        <f t="shared" ref="HF3:HF34" si="132">(DS3*DY3+ED3*EJ3+EZ3*FF3+EO3*EU3+FK3*FQ3+FV3*GB3+GG3*GM3+GR3*GX3)/HE3</f>
        <v>6.7833333333333332</v>
      </c>
      <c r="HG3" s="127" t="str">
        <f t="shared" ref="HG3:HG34" si="133">TEXT(HF3,"0.00")</f>
        <v>6.78</v>
      </c>
      <c r="HH3" s="86">
        <f t="shared" ref="HH3:HH34" si="134">(DV3*DY3+EG3*EJ3+FC3*FF3+ER3*EU3+FN3*FQ3+FY3*GB3+GJ3*GM3+GU3*GX3)/HE3</f>
        <v>2.5666666666666669</v>
      </c>
      <c r="HI3" s="127" t="str">
        <f t="shared" ref="HI3:HI34" si="135">TEXT(HH3,"0.00")</f>
        <v>2.57</v>
      </c>
      <c r="HJ3" s="227">
        <f t="shared" ref="HJ3:HJ31" si="136">GY3+CK3</f>
        <v>37</v>
      </c>
      <c r="HK3" s="58">
        <f t="shared" ref="HK3:HK31" si="137">HE3+CQ3</f>
        <v>32</v>
      </c>
      <c r="HL3" s="228">
        <f t="shared" si="10"/>
        <v>6.5046875000000002</v>
      </c>
      <c r="HM3" s="127" t="str">
        <f t="shared" ref="HM3:HM34" si="138">TEXT(HL3,"0.00")</f>
        <v>6.50</v>
      </c>
      <c r="HN3" s="228">
        <f t="shared" si="11"/>
        <v>2.390625</v>
      </c>
      <c r="HO3" s="127" t="str">
        <f t="shared" ref="HO3:HO34" si="139">TEXT(HN3,"0.00")</f>
        <v>2.39</v>
      </c>
      <c r="HP3" s="52" t="str">
        <f t="shared" ref="HP3:HP31" si="140">IF(AND(HN3&lt;1.2),"Cảnh báo KQHT","Lên lớp")</f>
        <v>Lên lớp</v>
      </c>
      <c r="HQ3" s="58" t="s">
        <v>986</v>
      </c>
      <c r="HR3" s="21">
        <v>6.9</v>
      </c>
      <c r="HS3" s="24">
        <v>6</v>
      </c>
      <c r="HT3" s="25"/>
      <c r="HU3" s="27">
        <f>ROUND((HR3*0.4+HS3*0.6),1)</f>
        <v>6.4</v>
      </c>
      <c r="HV3" s="282">
        <f>ROUND(MAX((HR3*0.4+HS3*0.6),(HR3*0.4+HT3*0.6)),1)</f>
        <v>6.4</v>
      </c>
      <c r="HW3" s="28" t="str">
        <f>TEXT(HV3,"0.0")</f>
        <v>6.4</v>
      </c>
      <c r="HX3" s="283" t="str">
        <f>IF(HV3&gt;=8.5,"A",IF(HV3&gt;=8,"B+",IF(HV3&gt;=7,"B",IF(HV3&gt;=6.5,"C+",IF(HV3&gt;=5.5,"C",IF(HV3&gt;=5,"D+",IF(HV3&gt;=4,"D","F")))))))</f>
        <v>C</v>
      </c>
      <c r="HY3" s="281">
        <f>IF(HX3="A",4,IF(HX3="B+",3.5,IF(HX3="B",3,IF(HX3="C+",2.5,IF(HX3="C",2,IF(HX3="D+",1.5,IF(HX3="D",1,0)))))))</f>
        <v>2</v>
      </c>
      <c r="HZ3" s="44" t="str">
        <f>TEXT(HY3,"0.0")</f>
        <v>2.0</v>
      </c>
      <c r="IA3" s="64">
        <v>3</v>
      </c>
      <c r="IB3" s="68">
        <v>3</v>
      </c>
      <c r="IC3" s="21">
        <v>8.3000000000000007</v>
      </c>
      <c r="ID3" s="24">
        <v>7</v>
      </c>
      <c r="IE3" s="25"/>
      <c r="IF3" s="27">
        <f>ROUND((IC3*0.4+ID3*0.6),1)</f>
        <v>7.5</v>
      </c>
      <c r="IG3" s="282">
        <f>ROUND(MAX((IC3*0.4+ID3*0.6),(IC3*0.4+IE3*0.6)),1)</f>
        <v>7.5</v>
      </c>
      <c r="IH3" s="26" t="str">
        <f>TEXT(IG3,"0.0")</f>
        <v>7.5</v>
      </c>
      <c r="II3" s="283" t="str">
        <f>IF(IG3&gt;=8.5,"A",IF(IG3&gt;=8,"B+",IF(IG3&gt;=7,"B",IF(IG3&gt;=6.5,"C+",IF(IG3&gt;=5.5,"C",IF(IG3&gt;=5,"D+",IF(IG3&gt;=4,"D","F")))))))</f>
        <v>B</v>
      </c>
      <c r="IJ3" s="281">
        <f>IF(II3="A",4,IF(II3="B+",3.5,IF(II3="B",3,IF(II3="C+",2.5,IF(II3="C",2,IF(II3="D+",1.5,IF(II3="D",1,0)))))))</f>
        <v>3</v>
      </c>
      <c r="IK3" s="44" t="str">
        <f>TEXT(IJ3,"0.0")</f>
        <v>3.0</v>
      </c>
      <c r="IL3" s="64">
        <v>1</v>
      </c>
      <c r="IM3" s="68">
        <v>1</v>
      </c>
      <c r="IN3" s="21">
        <v>6.3</v>
      </c>
      <c r="IO3" s="24">
        <v>3</v>
      </c>
      <c r="IP3" s="25"/>
      <c r="IQ3" s="27">
        <f>ROUND((IN3*0.4+IO3*0.6),1)</f>
        <v>4.3</v>
      </c>
      <c r="IR3" s="28">
        <f>ROUND(MAX((IN3*0.4+IO3*0.6),(IN3*0.4+IP3*0.6)),1)</f>
        <v>4.3</v>
      </c>
      <c r="IS3" s="28" t="str">
        <f>TEXT(IR3,"0.0")</f>
        <v>4.3</v>
      </c>
      <c r="IT3" s="32" t="str">
        <f>IF(IR3&gt;=8.5,"A",IF(IR3&gt;=8,"B+",IF(IR3&gt;=7,"B",IF(IR3&gt;=6.5,"C+",IF(IR3&gt;=5.5,"C",IF(IR3&gt;=5,"D+",IF(IR3&gt;=4,"D","F")))))))</f>
        <v>D</v>
      </c>
      <c r="IU3" s="30">
        <f>IF(IT3="A",4,IF(IT3="B+",3.5,IF(IT3="B",3,IF(IT3="C+",2.5,IF(IT3="C",2,IF(IT3="D+",1.5,IF(IT3="D",1,0)))))))</f>
        <v>1</v>
      </c>
      <c r="IV3" s="37" t="str">
        <f>TEXT(IU3,"0.0")</f>
        <v>1.0</v>
      </c>
      <c r="IW3" s="64">
        <v>2</v>
      </c>
      <c r="IX3" s="68">
        <v>2</v>
      </c>
      <c r="IY3" s="21">
        <v>6.8</v>
      </c>
      <c r="IZ3" s="24">
        <v>7</v>
      </c>
      <c r="JA3" s="25"/>
      <c r="JB3" s="19">
        <f t="shared" ref="JB3:JB28" si="141">ROUND((IY3*0.4+IZ3*0.6),1)</f>
        <v>6.9</v>
      </c>
      <c r="JC3" s="26">
        <f t="shared" ref="JC3:JC28" si="142">ROUND(MAX((IY3*0.4+IZ3*0.6),(IY3*0.4+JA3*0.6)),1)</f>
        <v>6.9</v>
      </c>
      <c r="JD3" s="26" t="str">
        <f t="shared" ref="JD3:JD35" si="143">TEXT(JC3,"0.0")</f>
        <v>6.9</v>
      </c>
      <c r="JE3" s="32" t="str">
        <f t="shared" ref="JE3:JE28" si="144">IF(JC3&gt;=8.5,"A",IF(JC3&gt;=8,"B+",IF(JC3&gt;=7,"B",IF(JC3&gt;=6.5,"C+",IF(JC3&gt;=5.5,"C",IF(JC3&gt;=5,"D+",IF(JC3&gt;=4,"D","F")))))))</f>
        <v>C+</v>
      </c>
      <c r="JF3" s="30">
        <f t="shared" ref="JF3:JF35" si="145">IF(JE3="A",4,IF(JE3="B+",3.5,IF(JE3="B",3,IF(JE3="C+",2.5,IF(JE3="C",2,IF(JE3="D+",1.5,IF(JE3="D",1,0)))))))</f>
        <v>2.5</v>
      </c>
      <c r="JG3" s="37" t="str">
        <f t="shared" ref="JG3:JG35" si="146">TEXT(JF3,"0.0")</f>
        <v>2.5</v>
      </c>
      <c r="JH3" s="64">
        <v>2</v>
      </c>
      <c r="JI3" s="68">
        <v>2</v>
      </c>
      <c r="JJ3" s="98">
        <v>7.2</v>
      </c>
      <c r="JK3" s="99">
        <v>7</v>
      </c>
      <c r="JL3" s="187"/>
      <c r="JM3" s="19">
        <f>ROUND((JJ3*0.4+JK3*0.6),1)</f>
        <v>7.1</v>
      </c>
      <c r="JN3" s="26">
        <f t="shared" ref="JN3:JN35" si="147">ROUND(MAX((JJ3*0.4+JK3*0.6),(JJ3*0.4+JL3*0.6)),1)</f>
        <v>7.1</v>
      </c>
      <c r="JO3" s="26" t="str">
        <f t="shared" ref="JO3:JO35" si="148">TEXT(JN3,"0.0")</f>
        <v>7.1</v>
      </c>
      <c r="JP3" s="32" t="str">
        <f t="shared" ref="JP3:JP35" si="149">IF(JN3&gt;=8.5,"A",IF(JN3&gt;=8,"B+",IF(JN3&gt;=7,"B",IF(JN3&gt;=6.5,"C+",IF(JN3&gt;=5.5,"C",IF(JN3&gt;=5,"D+",IF(JN3&gt;=4,"D","F")))))))</f>
        <v>B</v>
      </c>
      <c r="JQ3" s="30">
        <f t="shared" ref="JQ3:JQ35" si="150">IF(JP3="A",4,IF(JP3="B+",3.5,IF(JP3="B",3,IF(JP3="C+",2.5,IF(JP3="C",2,IF(JP3="D+",1.5,IF(JP3="D",1,0)))))))</f>
        <v>3</v>
      </c>
      <c r="JR3" s="37" t="str">
        <f t="shared" ref="JR3:JR35" si="151">TEXT(JQ3,"0.0")</f>
        <v>3.0</v>
      </c>
      <c r="JS3" s="64">
        <v>1</v>
      </c>
      <c r="JT3" s="68">
        <v>1</v>
      </c>
      <c r="JU3" s="98">
        <v>8</v>
      </c>
      <c r="JV3" s="99">
        <v>7</v>
      </c>
      <c r="JW3" s="187"/>
      <c r="JX3" s="27">
        <f t="shared" si="12"/>
        <v>7.4</v>
      </c>
      <c r="JY3" s="28">
        <f t="shared" si="13"/>
        <v>7.4</v>
      </c>
      <c r="JZ3" s="26" t="str">
        <f t="shared" ref="JZ3:JZ35" si="152">TEXT(JY3,"0.0")</f>
        <v>7.4</v>
      </c>
      <c r="KA3" s="32" t="str">
        <f t="shared" si="14"/>
        <v>B</v>
      </c>
      <c r="KB3" s="323">
        <f t="shared" si="15"/>
        <v>3</v>
      </c>
      <c r="KC3" s="37" t="str">
        <f t="shared" si="16"/>
        <v>3.0</v>
      </c>
      <c r="KD3" s="64">
        <v>2</v>
      </c>
      <c r="KE3" s="68">
        <v>2</v>
      </c>
      <c r="KF3" s="98">
        <v>7</v>
      </c>
      <c r="KG3" s="99">
        <v>7</v>
      </c>
      <c r="KH3" s="187"/>
      <c r="KI3" s="19">
        <f t="shared" si="17"/>
        <v>7</v>
      </c>
      <c r="KJ3" s="26">
        <f t="shared" si="18"/>
        <v>7</v>
      </c>
      <c r="KK3" s="26" t="str">
        <f t="shared" ref="KK3:KK27" si="153">TEXT(KJ3,"0.0")</f>
        <v>7.0</v>
      </c>
      <c r="KL3" s="32" t="str">
        <f t="shared" si="19"/>
        <v>B</v>
      </c>
      <c r="KM3" s="30">
        <f t="shared" si="20"/>
        <v>3</v>
      </c>
      <c r="KN3" s="37" t="str">
        <f t="shared" si="21"/>
        <v>3.0</v>
      </c>
      <c r="KO3" s="64">
        <v>2</v>
      </c>
      <c r="KP3" s="68">
        <v>2</v>
      </c>
      <c r="KQ3" s="98">
        <v>7</v>
      </c>
      <c r="KR3" s="99">
        <v>6</v>
      </c>
      <c r="KS3" s="187"/>
      <c r="KT3" s="19">
        <f t="shared" si="22"/>
        <v>6.4</v>
      </c>
      <c r="KU3" s="26">
        <f t="shared" si="23"/>
        <v>6.4</v>
      </c>
      <c r="KV3" s="26" t="str">
        <f t="shared" ref="KV3:KV27" si="154">TEXT(KU3,"0.0")</f>
        <v>6.4</v>
      </c>
      <c r="KW3" s="32" t="str">
        <f>IF(KU3&gt;=8.5,"A",IF(KU3&gt;=8,"B+",IF(KU3&gt;=7,"B",IF(KU3&gt;=6.5,"C+",IF(KU3&gt;=5.5,"C",IF(KU3&gt;=5,"D+",IF(KU3&gt;=4,"D","F")))))))</f>
        <v>C</v>
      </c>
      <c r="KX3" s="30">
        <f t="shared" si="24"/>
        <v>2</v>
      </c>
      <c r="KY3" s="37" t="str">
        <f t="shared" si="25"/>
        <v>2.0</v>
      </c>
      <c r="KZ3" s="64">
        <v>2</v>
      </c>
      <c r="LA3" s="68">
        <v>2</v>
      </c>
      <c r="LB3" s="21">
        <v>7.3</v>
      </c>
      <c r="LC3" s="24">
        <v>4</v>
      </c>
      <c r="LD3" s="25"/>
      <c r="LE3" s="19">
        <f>ROUND((LB3*0.4+LC3*0.6),1)</f>
        <v>5.3</v>
      </c>
      <c r="LF3" s="26">
        <f t="shared" ref="LF3:LF27" si="155">ROUND(MAX((LB3*0.4+LC3*0.6),(LB3*0.4+LD3*0.6)),1)</f>
        <v>5.3</v>
      </c>
      <c r="LG3" s="28" t="str">
        <f>TEXT(LF3,"0.0")</f>
        <v>5.3</v>
      </c>
      <c r="LH3" s="32" t="str">
        <f t="shared" ref="LH3:LH27" si="156">IF(LF3&gt;=8.5,"A",IF(LF3&gt;=8,"B+",IF(LF3&gt;=7,"B",IF(LF3&gt;=6.5,"C+",IF(LF3&gt;=5.5,"C",IF(LF3&gt;=5,"D+",IF(LF3&gt;=4,"D","F")))))))</f>
        <v>D+</v>
      </c>
      <c r="LI3" s="30">
        <f t="shared" ref="LI3:LI27" si="157">IF(LH3="A",4,IF(LH3="B+",3.5,IF(LH3="B",3,IF(LH3="C+",2.5,IF(LH3="C",2,IF(LH3="D+",1.5,IF(LH3="D",1,0)))))))</f>
        <v>1.5</v>
      </c>
      <c r="LJ3" s="37" t="str">
        <f t="shared" ref="LJ3:LJ27" si="158">TEXT(LI3,"0.0")</f>
        <v>1.5</v>
      </c>
      <c r="LK3" s="62">
        <v>3</v>
      </c>
      <c r="LL3" s="279">
        <v>3</v>
      </c>
      <c r="LM3" s="85">
        <f t="shared" ref="LM3:LM35" si="159">IA3+IL3+IW3+JS3+JH3+KD3+KO3+KZ3+LK3</f>
        <v>18</v>
      </c>
      <c r="LN3" s="86">
        <f t="shared" ref="LN3:LN35" si="160">(HV3*IA3+IG3*IL3+IR3*IW3+JN3*JS3+JC3*JH3+JY3*KD3+KJ3*KO3+KU3*KZ3+LF3*LK3)/LM3</f>
        <v>6.3166666666666664</v>
      </c>
      <c r="LO3" s="124" t="str">
        <f t="shared" ref="LO3:LO35" si="161">TEXT(LN3,"0.00")</f>
        <v>6.32</v>
      </c>
      <c r="LP3" s="86">
        <f t="shared" ref="LP3:LP35" si="162">(HY3*IA3+IJ3*IL3+IU3*IW3+JQ3*JS3+JF3*JH3+KB3*KD3+KM3*KO3+KX3*KZ3+LI3*LK3)/LM3</f>
        <v>2.1944444444444446</v>
      </c>
      <c r="LQ3" s="124" t="str">
        <f t="shared" ref="LQ3:LQ35" si="163">TEXT(LP3,"0.00")</f>
        <v>2.19</v>
      </c>
      <c r="LR3" s="330" t="str">
        <f t="shared" ref="LR3:LR29" si="164">IF(AND(LP3&lt;1),"Cảnh báo KQHT","Lên lớp")</f>
        <v>Lên lớp</v>
      </c>
      <c r="LS3" s="331">
        <f t="shared" ref="LS3:LS31" si="165">IB3+IM3+IX3+JI3+JT3+KE3+KP3+LA3+LL3</f>
        <v>18</v>
      </c>
      <c r="LT3" s="332">
        <f t="shared" ref="LT3:LT31" si="166">(HV3*IB3+IG3*IM3+IR3*IX3+JC3*JI3+JN3*JT3+JY3*KE3+KJ3*KP3+KV3*LA3+LF3*LL3)/LS3</f>
        <v>6.3166666666666673</v>
      </c>
      <c r="LU3" s="332">
        <f t="shared" ref="LU3:LU31" si="167">(HY3*IB3+IJ3*IM3+IV3*IX3+JF3*JI3+JQ3*JT3+KB3*KE3+KM3*KP3+KX3*LA3+LI3*LL3)/LS3</f>
        <v>2.1944444444444446</v>
      </c>
      <c r="LV3" s="334">
        <f t="shared" ref="LV3:LV31" si="168">HJ3+LM3</f>
        <v>55</v>
      </c>
      <c r="LW3" s="335">
        <f t="shared" ref="LW3:LW31" si="169">HK3+LS3</f>
        <v>50</v>
      </c>
      <c r="LX3" s="336">
        <f t="shared" ref="LX3:LX31" si="170">(HL3*HK3+LT3*LS3)/LW3</f>
        <v>6.4370000000000003</v>
      </c>
      <c r="LY3" s="337">
        <f t="shared" ref="LY3:LY31" si="171">(HK3*HN3+LU3*LS3)/LW3</f>
        <v>2.3199999999999998</v>
      </c>
      <c r="LZ3" s="336" t="str">
        <f t="shared" ref="LZ3:LZ35" si="172">TEXT(LY3,"0.00")</f>
        <v>2.32</v>
      </c>
      <c r="MA3" s="330" t="str">
        <f t="shared" ref="MA3:MA29" si="173">IF(AND(LY3&lt;1.4),"Cảnh báo KQHT","Lên lớp")</f>
        <v>Lên lớp</v>
      </c>
    </row>
    <row r="4" spans="1:339" s="233" customFormat="1" ht="18">
      <c r="A4" s="10">
        <v>3</v>
      </c>
      <c r="B4" s="76" t="s">
        <v>317</v>
      </c>
      <c r="C4" s="77" t="s">
        <v>322</v>
      </c>
      <c r="D4" s="78" t="s">
        <v>323</v>
      </c>
      <c r="E4" s="79" t="s">
        <v>282</v>
      </c>
      <c r="F4" s="51"/>
      <c r="G4" s="50" t="s">
        <v>617</v>
      </c>
      <c r="H4" s="50" t="s">
        <v>17</v>
      </c>
      <c r="I4" s="82" t="s">
        <v>544</v>
      </c>
      <c r="J4" s="82" t="s">
        <v>781</v>
      </c>
      <c r="K4" s="12">
        <v>6.5</v>
      </c>
      <c r="L4" s="28" t="str">
        <f t="shared" si="26"/>
        <v>6.5</v>
      </c>
      <c r="M4" s="32" t="str">
        <f>IF(K4&gt;=8.5,"A",IF(K4&gt;=8,"B+",IF(K4&gt;=7,"B",IF(K4&gt;=6.5,"C+",IF(K4&gt;=5.5,"C",IF(K4&gt;=5,"D+",IF(K4&gt;=4,"D","F")))))))</f>
        <v>C+</v>
      </c>
      <c r="N4" s="39">
        <f>IF(M4="A",4,IF(M4="B+",3.5,IF(M4="B",3,IF(M4="C+",2.5,IF(M4="C",2,IF(M4="D+",1.5,IF(M4="D",1,0)))))))</f>
        <v>2.5</v>
      </c>
      <c r="O4" s="37" t="str">
        <f t="shared" si="29"/>
        <v>2.5</v>
      </c>
      <c r="P4" s="11">
        <v>2</v>
      </c>
      <c r="Q4" s="16">
        <v>6</v>
      </c>
      <c r="R4" s="28" t="str">
        <f t="shared" si="30"/>
        <v>6.0</v>
      </c>
      <c r="S4" s="32" t="str">
        <f>IF(Q4&gt;=8.5,"A",IF(Q4&gt;=8,"B+",IF(Q4&gt;=7,"B",IF(Q4&gt;=6.5,"C+",IF(Q4&gt;=5.5,"C",IF(Q4&gt;=5,"D+",IF(Q4&gt;=4,"D","F")))))))</f>
        <v>C</v>
      </c>
      <c r="T4" s="39">
        <f>IF(S4="A",4,IF(S4="B+",3.5,IF(S4="B",3,IF(S4="C+",2.5,IF(S4="C",2,IF(S4="D+",1.5,IF(S4="D",1,0)))))))</f>
        <v>2</v>
      </c>
      <c r="U4" s="37" t="str">
        <f t="shared" si="33"/>
        <v>2.0</v>
      </c>
      <c r="V4" s="11">
        <v>3</v>
      </c>
      <c r="W4" s="21">
        <v>7.6</v>
      </c>
      <c r="X4" s="24">
        <v>6</v>
      </c>
      <c r="Y4" s="25"/>
      <c r="Z4" s="27">
        <f t="shared" si="0"/>
        <v>6.6</v>
      </c>
      <c r="AA4" s="28">
        <f t="shared" si="1"/>
        <v>6.6</v>
      </c>
      <c r="AB4" s="28" t="str">
        <f t="shared" si="34"/>
        <v>6.6</v>
      </c>
      <c r="AC4" s="32" t="str">
        <f t="shared" si="2"/>
        <v>C+</v>
      </c>
      <c r="AD4" s="30">
        <f t="shared" si="3"/>
        <v>2.5</v>
      </c>
      <c r="AE4" s="37" t="str">
        <f t="shared" si="35"/>
        <v>2.5</v>
      </c>
      <c r="AF4" s="64">
        <v>4</v>
      </c>
      <c r="AG4" s="68">
        <v>4</v>
      </c>
      <c r="AH4" s="21">
        <v>8</v>
      </c>
      <c r="AI4" s="24">
        <v>9</v>
      </c>
      <c r="AJ4" s="25"/>
      <c r="AK4" s="27">
        <f t="shared" si="36"/>
        <v>8.6</v>
      </c>
      <c r="AL4" s="28">
        <f t="shared" si="37"/>
        <v>8.6</v>
      </c>
      <c r="AM4" s="28" t="str">
        <f t="shared" si="38"/>
        <v>8.6</v>
      </c>
      <c r="AN4" s="32" t="str">
        <f>IF(AL4&gt;=8.5,"A",IF(AL4&gt;=8,"B+",IF(AL4&gt;=7,"B",IF(AL4&gt;=6.5,"C+",IF(AL4&gt;=5.5,"C",IF(AL4&gt;=5,"D+",IF(AL4&gt;=4,"D","F")))))))</f>
        <v>A</v>
      </c>
      <c r="AO4" s="30">
        <f>IF(AN4="A",4,IF(AN4="B+",3.5,IF(AN4="B",3,IF(AN4="C+",2.5,IF(AN4="C",2,IF(AN4="D+",1.5,IF(AN4="D",1,0)))))))</f>
        <v>4</v>
      </c>
      <c r="AP4" s="37" t="str">
        <f t="shared" si="41"/>
        <v>4.0</v>
      </c>
      <c r="AQ4" s="71">
        <v>2</v>
      </c>
      <c r="AR4" s="73">
        <v>2</v>
      </c>
      <c r="AS4" s="21">
        <v>5.3</v>
      </c>
      <c r="AT4" s="24">
        <v>5</v>
      </c>
      <c r="AU4" s="25"/>
      <c r="AV4" s="27">
        <f t="shared" si="42"/>
        <v>5.0999999999999996</v>
      </c>
      <c r="AW4" s="28">
        <f t="shared" si="43"/>
        <v>5.0999999999999996</v>
      </c>
      <c r="AX4" s="28" t="str">
        <f t="shared" si="44"/>
        <v>5.1</v>
      </c>
      <c r="AY4" s="32" t="str">
        <f t="shared" si="45"/>
        <v>D+</v>
      </c>
      <c r="AZ4" s="30">
        <f>IF(AY4="A",4,IF(AY4="B+",3.5,IF(AY4="B",3,IF(AY4="C+",2.5,IF(AY4="C",2,IF(AY4="D+",1.5,IF(AY4="D",1,0)))))))</f>
        <v>1.5</v>
      </c>
      <c r="BA4" s="37" t="str">
        <f t="shared" si="47"/>
        <v>1.5</v>
      </c>
      <c r="BB4" s="64">
        <v>3</v>
      </c>
      <c r="BC4" s="68">
        <v>3</v>
      </c>
      <c r="BD4" s="21">
        <v>5</v>
      </c>
      <c r="BE4" s="24">
        <v>3</v>
      </c>
      <c r="BF4" s="25">
        <v>6</v>
      </c>
      <c r="BG4" s="27">
        <f>ROUND((BD4*0.4+BE4*0.6),1)</f>
        <v>3.8</v>
      </c>
      <c r="BH4" s="28">
        <f>ROUND(MAX((BD4*0.4+BE4*0.6),(BD4*0.4+BF4*0.6)),1)</f>
        <v>5.6</v>
      </c>
      <c r="BI4" s="28" t="str">
        <f t="shared" si="48"/>
        <v>5.6</v>
      </c>
      <c r="BJ4" s="32" t="str">
        <f>IF(BH4&gt;=8.5,"A",IF(BH4&gt;=8,"B+",IF(BH4&gt;=7,"B",IF(BH4&gt;=6.5,"C+",IF(BH4&gt;=5.5,"C",IF(BH4&gt;=5,"D+",IF(BH4&gt;=4,"D","F")))))))</f>
        <v>C</v>
      </c>
      <c r="BK4" s="30">
        <f>IF(BJ4="A",4,IF(BJ4="B+",3.5,IF(BJ4="B",3,IF(BJ4="C+",2.5,IF(BJ4="C",2,IF(BJ4="D+",1.5,IF(BJ4="D",1,0)))))))</f>
        <v>2</v>
      </c>
      <c r="BL4" s="37" t="str">
        <f t="shared" si="51"/>
        <v>2.0</v>
      </c>
      <c r="BM4" s="64">
        <v>3</v>
      </c>
      <c r="BN4" s="68">
        <v>3</v>
      </c>
      <c r="BO4" s="21">
        <v>6</v>
      </c>
      <c r="BP4" s="24">
        <v>5</v>
      </c>
      <c r="BQ4" s="25"/>
      <c r="BR4" s="27">
        <f t="shared" si="4"/>
        <v>5.4</v>
      </c>
      <c r="BS4" s="28">
        <f t="shared" si="5"/>
        <v>5.4</v>
      </c>
      <c r="BT4" s="28" t="str">
        <f t="shared" si="52"/>
        <v>5.4</v>
      </c>
      <c r="BU4" s="32" t="str">
        <f t="shared" si="6"/>
        <v>D+</v>
      </c>
      <c r="BV4" s="66">
        <f t="shared" si="7"/>
        <v>1.5</v>
      </c>
      <c r="BW4" s="37" t="str">
        <f t="shared" si="53"/>
        <v>1.5</v>
      </c>
      <c r="BX4" s="64">
        <v>2</v>
      </c>
      <c r="BY4" s="75">
        <v>2</v>
      </c>
      <c r="BZ4" s="21">
        <v>6.7</v>
      </c>
      <c r="CA4" s="24">
        <v>7</v>
      </c>
      <c r="CB4" s="25"/>
      <c r="CC4" s="27">
        <f>ROUND((BZ4*0.4+CA4*0.6),1)</f>
        <v>6.9</v>
      </c>
      <c r="CD4" s="28">
        <f>ROUND(MAX((BZ4*0.4+CA4*0.6),(BZ4*0.4+CB4*0.6)),1)</f>
        <v>6.9</v>
      </c>
      <c r="CE4" s="28" t="str">
        <f t="shared" si="54"/>
        <v>6.9</v>
      </c>
      <c r="CF4" s="32" t="str">
        <f>IF(CD4&gt;=8.5,"A",IF(CD4&gt;=8,"B+",IF(CD4&gt;=7,"B",IF(CD4&gt;=6.5,"C+",IF(CD4&gt;=5.5,"C",IF(CD4&gt;=5,"D+",IF(CD4&gt;=4,"D","F")))))))</f>
        <v>C+</v>
      </c>
      <c r="CG4" s="30">
        <f>IF(CF4="A",4,IF(CF4="B+",3.5,IF(CF4="B",3,IF(CF4="C+",2.5,IF(CF4="C",2,IF(CF4="D+",1.5,IF(CF4="D",1,0)))))))</f>
        <v>2.5</v>
      </c>
      <c r="CH4" s="37" t="str">
        <f t="shared" si="57"/>
        <v>2.5</v>
      </c>
      <c r="CI4" s="64">
        <v>3</v>
      </c>
      <c r="CJ4" s="68">
        <v>3</v>
      </c>
      <c r="CK4" s="85">
        <f t="shared" si="58"/>
        <v>17</v>
      </c>
      <c r="CL4" s="86">
        <f t="shared" si="59"/>
        <v>6.3058823529411754</v>
      </c>
      <c r="CM4" s="87" t="str">
        <f t="shared" si="60"/>
        <v>6.31</v>
      </c>
      <c r="CN4" s="86">
        <f t="shared" si="8"/>
        <v>2.2941176470588234</v>
      </c>
      <c r="CO4" s="87" t="str">
        <f t="shared" si="61"/>
        <v>2.29</v>
      </c>
      <c r="CP4" s="52" t="str">
        <f t="shared" ref="CP4:CP33" si="174">IF(AND(CN4&lt;0.8),"Cảnh báo KQHT","Lên lớp")</f>
        <v>Lên lớp</v>
      </c>
      <c r="CQ4" s="52">
        <f t="shared" ref="CQ4:CQ33" si="175">CJ4+BY4+BN4+BC4+AR4+AG4</f>
        <v>17</v>
      </c>
      <c r="CR4" s="86">
        <f t="shared" si="62"/>
        <v>6.3058823529411754</v>
      </c>
      <c r="CS4" s="127" t="str">
        <f t="shared" si="63"/>
        <v>6.31</v>
      </c>
      <c r="CT4" s="86">
        <f t="shared" ref="CT4:CT33" si="176">(AD4*AG4+AO4*AR4+AZ4*BC4+BK4*BN4+BV4*BY4+CG4*CJ4)/CQ4</f>
        <v>2.2941176470588234</v>
      </c>
      <c r="CU4" s="127" t="str">
        <f t="shared" si="64"/>
        <v>2.29</v>
      </c>
      <c r="CV4" s="52" t="str">
        <f t="shared" si="65"/>
        <v>Lên lớp</v>
      </c>
      <c r="CW4" s="232">
        <v>6.2</v>
      </c>
      <c r="CX4" s="52">
        <v>7</v>
      </c>
      <c r="CY4" s="52"/>
      <c r="CZ4" s="27">
        <f t="shared" si="66"/>
        <v>6.7</v>
      </c>
      <c r="DA4" s="28">
        <f t="shared" si="67"/>
        <v>6.7</v>
      </c>
      <c r="DB4" s="29" t="str">
        <f t="shared" si="68"/>
        <v>6.7</v>
      </c>
      <c r="DC4" s="32" t="str">
        <f t="shared" si="69"/>
        <v>C+</v>
      </c>
      <c r="DD4" s="30">
        <f t="shared" si="70"/>
        <v>2.5</v>
      </c>
      <c r="DE4" s="29" t="str">
        <f t="shared" si="71"/>
        <v>2.5</v>
      </c>
      <c r="DF4" s="71"/>
      <c r="DG4" s="203"/>
      <c r="DH4" s="229">
        <v>5.4</v>
      </c>
      <c r="DI4" s="230">
        <v>8</v>
      </c>
      <c r="DJ4" s="230"/>
      <c r="DK4" s="27">
        <f t="shared" si="72"/>
        <v>7</v>
      </c>
      <c r="DL4" s="28">
        <f t="shared" si="73"/>
        <v>7</v>
      </c>
      <c r="DM4" s="30" t="str">
        <f t="shared" si="74"/>
        <v>7.0</v>
      </c>
      <c r="DN4" s="32" t="str">
        <f t="shared" si="75"/>
        <v>B</v>
      </c>
      <c r="DO4" s="30">
        <f t="shared" si="76"/>
        <v>3</v>
      </c>
      <c r="DP4" s="30" t="str">
        <f t="shared" si="77"/>
        <v>3.0</v>
      </c>
      <c r="DQ4" s="71"/>
      <c r="DR4" s="203"/>
      <c r="DS4" s="204">
        <f t="shared" si="78"/>
        <v>6.85</v>
      </c>
      <c r="DT4" s="30" t="str">
        <f t="shared" si="79"/>
        <v>6.9</v>
      </c>
      <c r="DU4" s="32" t="str">
        <f t="shared" si="80"/>
        <v>C+</v>
      </c>
      <c r="DV4" s="30">
        <f t="shared" si="81"/>
        <v>2.5</v>
      </c>
      <c r="DW4" s="30" t="str">
        <f t="shared" si="82"/>
        <v>2.5</v>
      </c>
      <c r="DX4" s="71">
        <v>3</v>
      </c>
      <c r="DY4" s="203">
        <v>3</v>
      </c>
      <c r="DZ4" s="232">
        <v>6</v>
      </c>
      <c r="EA4" s="52">
        <v>3</v>
      </c>
      <c r="EB4" s="52"/>
      <c r="EC4" s="27">
        <f t="shared" si="83"/>
        <v>4.2</v>
      </c>
      <c r="ED4" s="28">
        <f t="shared" si="84"/>
        <v>4.2</v>
      </c>
      <c r="EE4" s="29" t="str">
        <f t="shared" si="85"/>
        <v>4.2</v>
      </c>
      <c r="EF4" s="32" t="str">
        <f t="shared" si="86"/>
        <v>D</v>
      </c>
      <c r="EG4" s="30">
        <f t="shared" si="87"/>
        <v>1</v>
      </c>
      <c r="EH4" s="29" t="str">
        <f t="shared" si="88"/>
        <v>1.0</v>
      </c>
      <c r="EI4" s="71">
        <v>3</v>
      </c>
      <c r="EJ4" s="203">
        <v>3</v>
      </c>
      <c r="EK4" s="232">
        <v>6</v>
      </c>
      <c r="EL4" s="52">
        <v>2</v>
      </c>
      <c r="EM4" s="52">
        <v>3</v>
      </c>
      <c r="EN4" s="27">
        <f t="shared" si="89"/>
        <v>3.6</v>
      </c>
      <c r="EO4" s="28">
        <f t="shared" si="90"/>
        <v>4.2</v>
      </c>
      <c r="EP4" s="29" t="str">
        <f t="shared" si="91"/>
        <v>4.2</v>
      </c>
      <c r="EQ4" s="32" t="str">
        <f t="shared" si="92"/>
        <v>D</v>
      </c>
      <c r="ER4" s="29">
        <f t="shared" si="93"/>
        <v>1</v>
      </c>
      <c r="ES4" s="29" t="str">
        <f t="shared" si="94"/>
        <v>1.0</v>
      </c>
      <c r="ET4" s="71">
        <v>3</v>
      </c>
      <c r="EU4" s="203">
        <v>3</v>
      </c>
      <c r="EV4" s="232">
        <v>5.6</v>
      </c>
      <c r="EW4" s="52">
        <v>6</v>
      </c>
      <c r="EX4" s="52"/>
      <c r="EY4" s="27">
        <f t="shared" si="95"/>
        <v>5.8</v>
      </c>
      <c r="EZ4" s="28">
        <f t="shared" si="96"/>
        <v>5.8</v>
      </c>
      <c r="FA4" s="29" t="str">
        <f t="shared" si="97"/>
        <v>5.8</v>
      </c>
      <c r="FB4" s="32" t="str">
        <f t="shared" si="98"/>
        <v>C</v>
      </c>
      <c r="FC4" s="30">
        <f t="shared" si="99"/>
        <v>2</v>
      </c>
      <c r="FD4" s="29" t="str">
        <f t="shared" si="100"/>
        <v>2.0</v>
      </c>
      <c r="FE4" s="71">
        <v>2</v>
      </c>
      <c r="FF4" s="203">
        <v>2</v>
      </c>
      <c r="FG4" s="232">
        <v>6.7</v>
      </c>
      <c r="FH4" s="52">
        <v>4</v>
      </c>
      <c r="FI4" s="52"/>
      <c r="FJ4" s="27">
        <f t="shared" si="101"/>
        <v>5.0999999999999996</v>
      </c>
      <c r="FK4" s="28">
        <f t="shared" si="102"/>
        <v>5.0999999999999996</v>
      </c>
      <c r="FL4" s="29" t="str">
        <f t="shared" si="103"/>
        <v>5.1</v>
      </c>
      <c r="FM4" s="32" t="str">
        <f t="shared" si="104"/>
        <v>D+</v>
      </c>
      <c r="FN4" s="30">
        <f t="shared" si="105"/>
        <v>1.5</v>
      </c>
      <c r="FO4" s="29" t="str">
        <f t="shared" si="106"/>
        <v>1.5</v>
      </c>
      <c r="FP4" s="71">
        <v>3</v>
      </c>
      <c r="FQ4" s="203">
        <v>3</v>
      </c>
      <c r="FR4" s="232">
        <v>5.7</v>
      </c>
      <c r="FS4" s="52">
        <v>8</v>
      </c>
      <c r="FT4" s="52"/>
      <c r="FU4" s="27">
        <f t="shared" si="107"/>
        <v>7.1</v>
      </c>
      <c r="FV4" s="28">
        <f t="shared" si="108"/>
        <v>7.1</v>
      </c>
      <c r="FW4" s="29" t="str">
        <f t="shared" si="109"/>
        <v>7.1</v>
      </c>
      <c r="FX4" s="32" t="str">
        <f t="shared" si="110"/>
        <v>B</v>
      </c>
      <c r="FY4" s="30">
        <f t="shared" si="111"/>
        <v>3</v>
      </c>
      <c r="FZ4" s="29" t="str">
        <f t="shared" si="112"/>
        <v>3.0</v>
      </c>
      <c r="GA4" s="71">
        <v>2</v>
      </c>
      <c r="GB4" s="203">
        <v>2</v>
      </c>
      <c r="GC4" s="232">
        <v>6</v>
      </c>
      <c r="GD4" s="52">
        <v>5</v>
      </c>
      <c r="GE4" s="52"/>
      <c r="GF4" s="27">
        <f t="shared" si="113"/>
        <v>5.4</v>
      </c>
      <c r="GG4" s="28">
        <f t="shared" si="114"/>
        <v>5.4</v>
      </c>
      <c r="GH4" s="29" t="str">
        <f t="shared" si="115"/>
        <v>5.4</v>
      </c>
      <c r="GI4" s="32" t="str">
        <f t="shared" si="116"/>
        <v>D+</v>
      </c>
      <c r="GJ4" s="30">
        <f t="shared" si="117"/>
        <v>1.5</v>
      </c>
      <c r="GK4" s="29" t="str">
        <f t="shared" si="118"/>
        <v>1.5</v>
      </c>
      <c r="GL4" s="71">
        <v>2</v>
      </c>
      <c r="GM4" s="203">
        <v>2</v>
      </c>
      <c r="GN4" s="232">
        <v>5</v>
      </c>
      <c r="GO4" s="52">
        <v>1</v>
      </c>
      <c r="GP4" s="52">
        <v>0</v>
      </c>
      <c r="GQ4" s="27">
        <f t="shared" si="119"/>
        <v>2.6</v>
      </c>
      <c r="GR4" s="28">
        <f t="shared" si="120"/>
        <v>2.6</v>
      </c>
      <c r="GS4" s="29" t="str">
        <f t="shared" si="121"/>
        <v>2.6</v>
      </c>
      <c r="GT4" s="32" t="str">
        <f t="shared" si="122"/>
        <v>F</v>
      </c>
      <c r="GU4" s="29">
        <f t="shared" si="123"/>
        <v>0</v>
      </c>
      <c r="GV4" s="29" t="str">
        <f t="shared" si="124"/>
        <v>0.0</v>
      </c>
      <c r="GW4" s="71">
        <v>2</v>
      </c>
      <c r="GX4" s="203"/>
      <c r="GY4" s="85">
        <f t="shared" si="125"/>
        <v>20</v>
      </c>
      <c r="GZ4" s="86">
        <f t="shared" si="126"/>
        <v>5.1425000000000001</v>
      </c>
      <c r="HA4" s="124" t="str">
        <f t="shared" si="127"/>
        <v>5.14</v>
      </c>
      <c r="HB4" s="86">
        <f t="shared" si="128"/>
        <v>1.55</v>
      </c>
      <c r="HC4" s="124" t="str">
        <f t="shared" si="129"/>
        <v>1.55</v>
      </c>
      <c r="HD4" s="52" t="str">
        <f t="shared" si="130"/>
        <v>Lên lớp</v>
      </c>
      <c r="HE4" s="52">
        <f t="shared" si="131"/>
        <v>18</v>
      </c>
      <c r="HF4" s="86">
        <f t="shared" si="132"/>
        <v>5.4250000000000007</v>
      </c>
      <c r="HG4" s="127" t="str">
        <f t="shared" si="133"/>
        <v>5.43</v>
      </c>
      <c r="HH4" s="86">
        <f t="shared" si="134"/>
        <v>1.7222222222222223</v>
      </c>
      <c r="HI4" s="127" t="str">
        <f t="shared" si="135"/>
        <v>1.72</v>
      </c>
      <c r="HJ4" s="227">
        <f t="shared" si="136"/>
        <v>37</v>
      </c>
      <c r="HK4" s="58">
        <f t="shared" si="137"/>
        <v>35</v>
      </c>
      <c r="HL4" s="228">
        <f t="shared" si="10"/>
        <v>5.8528571428571423</v>
      </c>
      <c r="HM4" s="127" t="str">
        <f t="shared" si="138"/>
        <v>5.85</v>
      </c>
      <c r="HN4" s="228">
        <f t="shared" si="11"/>
        <v>2</v>
      </c>
      <c r="HO4" s="127" t="str">
        <f t="shared" si="139"/>
        <v>2.00</v>
      </c>
      <c r="HP4" s="52" t="str">
        <f t="shared" si="140"/>
        <v>Lên lớp</v>
      </c>
      <c r="HQ4" s="58" t="s">
        <v>986</v>
      </c>
      <c r="HR4" s="21">
        <v>6.4</v>
      </c>
      <c r="HS4" s="24">
        <v>7</v>
      </c>
      <c r="HT4" s="25"/>
      <c r="HU4" s="19">
        <f t="shared" ref="HU4:HU34" si="177">ROUND((HR4*0.4+HS4*0.6),1)</f>
        <v>6.8</v>
      </c>
      <c r="HV4" s="43">
        <f t="shared" ref="HV4:HV34" si="178">ROUND(MAX((HR4*0.4+HS4*0.6),(HR4*0.4+HT4*0.6)),1)</f>
        <v>6.8</v>
      </c>
      <c r="HW4" s="26" t="str">
        <f>TEXT(HV4,"0.0")</f>
        <v>6.8</v>
      </c>
      <c r="HX4" s="283" t="str">
        <f t="shared" ref="HX4:HX34" si="179">IF(HV4&gt;=8.5,"A",IF(HV4&gt;=8,"B+",IF(HV4&gt;=7,"B",IF(HV4&gt;=6.5,"C+",IF(HV4&gt;=5.5,"C",IF(HV4&gt;=5,"D+",IF(HV4&gt;=4,"D","F")))))))</f>
        <v>C+</v>
      </c>
      <c r="HY4" s="281">
        <f t="shared" ref="HY4:HY34" si="180">IF(HX4="A",4,IF(HX4="B+",3.5,IF(HX4="B",3,IF(HX4="C+",2.5,IF(HX4="C",2,IF(HX4="D+",1.5,IF(HX4="D",1,0)))))))</f>
        <v>2.5</v>
      </c>
      <c r="HZ4" s="44" t="str">
        <f t="shared" ref="HZ4:HZ34" si="181">TEXT(HY4,"0.0")</f>
        <v>2.5</v>
      </c>
      <c r="IA4" s="64">
        <v>3</v>
      </c>
      <c r="IB4" s="68">
        <v>3</v>
      </c>
      <c r="IC4" s="21">
        <v>7</v>
      </c>
      <c r="ID4" s="24">
        <v>6</v>
      </c>
      <c r="IE4" s="25"/>
      <c r="IF4" s="19">
        <f t="shared" ref="IF4:IF34" si="182">ROUND((IC4*0.4+ID4*0.6),1)</f>
        <v>6.4</v>
      </c>
      <c r="IG4" s="43">
        <f t="shared" ref="IG4:IG34" si="183">ROUND(MAX((IC4*0.4+ID4*0.6),(IC4*0.4+IE4*0.6)),1)</f>
        <v>6.4</v>
      </c>
      <c r="IH4" s="26" t="str">
        <f>TEXT(IG4,"0.0")</f>
        <v>6.4</v>
      </c>
      <c r="II4" s="283" t="str">
        <f t="shared" ref="II4:II34" si="184">IF(IG4&gt;=8.5,"A",IF(IG4&gt;=8,"B+",IF(IG4&gt;=7,"B",IF(IG4&gt;=6.5,"C+",IF(IG4&gt;=5.5,"C",IF(IG4&gt;=5,"D+",IF(IG4&gt;=4,"D","F")))))))</f>
        <v>C</v>
      </c>
      <c r="IJ4" s="281">
        <f t="shared" ref="IJ4:IJ34" si="185">IF(II4="A",4,IF(II4="B+",3.5,IF(II4="B",3,IF(II4="C+",2.5,IF(II4="C",2,IF(II4="D+",1.5,IF(II4="D",1,0)))))))</f>
        <v>2</v>
      </c>
      <c r="IK4" s="44" t="str">
        <f t="shared" ref="IK4:IK34" si="186">TEXT(IJ4,"0.0")</f>
        <v>2.0</v>
      </c>
      <c r="IL4" s="64">
        <v>1</v>
      </c>
      <c r="IM4" s="68">
        <v>1</v>
      </c>
      <c r="IN4" s="21">
        <v>7</v>
      </c>
      <c r="IO4" s="24">
        <v>5</v>
      </c>
      <c r="IP4" s="25"/>
      <c r="IQ4" s="19">
        <f t="shared" ref="IQ4:IQ35" si="187">ROUND((IN4*0.4+IO4*0.6),1)</f>
        <v>5.8</v>
      </c>
      <c r="IR4" s="26">
        <f t="shared" ref="IR4:IR35" si="188">ROUND(MAX((IN4*0.4+IO4*0.6),(IN4*0.4+IP4*0.6)),1)</f>
        <v>5.8</v>
      </c>
      <c r="IS4" s="26" t="str">
        <f t="shared" ref="IS4:IS35" si="189">TEXT(IR4,"0.0")</f>
        <v>5.8</v>
      </c>
      <c r="IT4" s="32" t="str">
        <f t="shared" ref="IT4:IT35" si="190">IF(IR4&gt;=8.5,"A",IF(IR4&gt;=8,"B+",IF(IR4&gt;=7,"B",IF(IR4&gt;=6.5,"C+",IF(IR4&gt;=5.5,"C",IF(IR4&gt;=5,"D+",IF(IR4&gt;=4,"D","F")))))))</f>
        <v>C</v>
      </c>
      <c r="IU4" s="30">
        <f t="shared" ref="IU4:IU35" si="191">IF(IT4="A",4,IF(IT4="B+",3.5,IF(IT4="B",3,IF(IT4="C+",2.5,IF(IT4="C",2,IF(IT4="D+",1.5,IF(IT4="D",1,0)))))))</f>
        <v>2</v>
      </c>
      <c r="IV4" s="37" t="str">
        <f t="shared" ref="IV4:IV35" si="192">TEXT(IU4,"0.0")</f>
        <v>2.0</v>
      </c>
      <c r="IW4" s="64">
        <v>2</v>
      </c>
      <c r="IX4" s="68">
        <v>2</v>
      </c>
      <c r="IY4" s="21">
        <v>6.4</v>
      </c>
      <c r="IZ4" s="24">
        <v>8</v>
      </c>
      <c r="JA4" s="25"/>
      <c r="JB4" s="19">
        <f t="shared" si="141"/>
        <v>7.4</v>
      </c>
      <c r="JC4" s="26">
        <f t="shared" si="142"/>
        <v>7.4</v>
      </c>
      <c r="JD4" s="26" t="str">
        <f t="shared" si="143"/>
        <v>7.4</v>
      </c>
      <c r="JE4" s="32" t="str">
        <f t="shared" si="144"/>
        <v>B</v>
      </c>
      <c r="JF4" s="30">
        <f t="shared" si="145"/>
        <v>3</v>
      </c>
      <c r="JG4" s="37" t="str">
        <f t="shared" si="146"/>
        <v>3.0</v>
      </c>
      <c r="JH4" s="64">
        <v>2</v>
      </c>
      <c r="JI4" s="68">
        <v>2</v>
      </c>
      <c r="JJ4" s="98">
        <v>6.8</v>
      </c>
      <c r="JK4" s="99">
        <v>7</v>
      </c>
      <c r="JL4" s="187"/>
      <c r="JM4" s="19">
        <f t="shared" ref="JM4:JM35" si="193">ROUND((JJ4*0.4+JK4*0.6),1)</f>
        <v>6.9</v>
      </c>
      <c r="JN4" s="26">
        <f t="shared" si="147"/>
        <v>6.9</v>
      </c>
      <c r="JO4" s="26" t="str">
        <f t="shared" si="148"/>
        <v>6.9</v>
      </c>
      <c r="JP4" s="32" t="str">
        <f t="shared" si="149"/>
        <v>C+</v>
      </c>
      <c r="JQ4" s="30">
        <f t="shared" si="150"/>
        <v>2.5</v>
      </c>
      <c r="JR4" s="37" t="str">
        <f t="shared" si="151"/>
        <v>2.5</v>
      </c>
      <c r="JS4" s="64">
        <v>1</v>
      </c>
      <c r="JT4" s="68">
        <v>1</v>
      </c>
      <c r="JU4" s="98">
        <v>8</v>
      </c>
      <c r="JV4" s="99">
        <v>7</v>
      </c>
      <c r="JW4" s="187"/>
      <c r="JX4" s="27">
        <f t="shared" si="12"/>
        <v>7.4</v>
      </c>
      <c r="JY4" s="28">
        <f t="shared" si="13"/>
        <v>7.4</v>
      </c>
      <c r="JZ4" s="26" t="str">
        <f t="shared" si="152"/>
        <v>7.4</v>
      </c>
      <c r="KA4" s="32" t="str">
        <f t="shared" si="14"/>
        <v>B</v>
      </c>
      <c r="KB4" s="30">
        <f t="shared" si="15"/>
        <v>3</v>
      </c>
      <c r="KC4" s="37" t="str">
        <f t="shared" si="16"/>
        <v>3.0</v>
      </c>
      <c r="KD4" s="64">
        <v>2</v>
      </c>
      <c r="KE4" s="68">
        <v>2</v>
      </c>
      <c r="KF4" s="98">
        <v>6.4</v>
      </c>
      <c r="KG4" s="99">
        <v>4</v>
      </c>
      <c r="KH4" s="187"/>
      <c r="KI4" s="27">
        <f t="shared" si="17"/>
        <v>5</v>
      </c>
      <c r="KJ4" s="28">
        <f t="shared" si="18"/>
        <v>5</v>
      </c>
      <c r="KK4" s="26" t="str">
        <f t="shared" si="153"/>
        <v>5.0</v>
      </c>
      <c r="KL4" s="32" t="str">
        <f t="shared" si="19"/>
        <v>D+</v>
      </c>
      <c r="KM4" s="30">
        <f t="shared" si="20"/>
        <v>1.5</v>
      </c>
      <c r="KN4" s="37" t="str">
        <f t="shared" si="21"/>
        <v>1.5</v>
      </c>
      <c r="KO4" s="64">
        <v>2</v>
      </c>
      <c r="KP4" s="68">
        <v>2</v>
      </c>
      <c r="KQ4" s="98">
        <v>7</v>
      </c>
      <c r="KR4" s="99">
        <v>7</v>
      </c>
      <c r="KS4" s="187"/>
      <c r="KT4" s="27">
        <f t="shared" si="22"/>
        <v>7</v>
      </c>
      <c r="KU4" s="28">
        <f t="shared" si="23"/>
        <v>7</v>
      </c>
      <c r="KV4" s="26" t="str">
        <f t="shared" si="154"/>
        <v>7.0</v>
      </c>
      <c r="KW4" s="32" t="str">
        <f>IF(KU4&gt;=8.5,"A",IF(KU4&gt;=8,"B+",IF(KU4&gt;=7,"B",IF(KU4&gt;=6.5,"C+",IF(KU4&gt;=5.5,"C",IF(KU4&gt;=5,"D+",IF(KU4&gt;=4,"D","F")))))))</f>
        <v>B</v>
      </c>
      <c r="KX4" s="323">
        <f t="shared" si="24"/>
        <v>3</v>
      </c>
      <c r="KY4" s="37" t="str">
        <f t="shared" si="25"/>
        <v>3.0</v>
      </c>
      <c r="KZ4" s="64">
        <v>2</v>
      </c>
      <c r="LA4" s="68">
        <v>2</v>
      </c>
      <c r="LB4" s="21">
        <v>7.3</v>
      </c>
      <c r="LC4" s="24">
        <v>7</v>
      </c>
      <c r="LD4" s="25"/>
      <c r="LE4" s="19">
        <f t="shared" ref="LE4:LE27" si="194">ROUND((LB4*0.4+LC4*0.6),1)</f>
        <v>7.1</v>
      </c>
      <c r="LF4" s="26">
        <f t="shared" si="155"/>
        <v>7.1</v>
      </c>
      <c r="LG4" s="28" t="str">
        <f>TEXT(LF4,"0.0")</f>
        <v>7.1</v>
      </c>
      <c r="LH4" s="32" t="str">
        <f t="shared" si="156"/>
        <v>B</v>
      </c>
      <c r="LI4" s="30">
        <f t="shared" si="157"/>
        <v>3</v>
      </c>
      <c r="LJ4" s="37" t="str">
        <f t="shared" si="158"/>
        <v>3.0</v>
      </c>
      <c r="LK4" s="62">
        <v>3</v>
      </c>
      <c r="LL4" s="279">
        <v>3</v>
      </c>
      <c r="LM4" s="85">
        <f t="shared" si="159"/>
        <v>18</v>
      </c>
      <c r="LN4" s="86">
        <f t="shared" si="160"/>
        <v>6.6777777777777771</v>
      </c>
      <c r="LO4" s="124" t="str">
        <f t="shared" si="161"/>
        <v>6.68</v>
      </c>
      <c r="LP4" s="86">
        <f t="shared" si="162"/>
        <v>2.5555555555555554</v>
      </c>
      <c r="LQ4" s="124" t="str">
        <f t="shared" si="163"/>
        <v>2.56</v>
      </c>
      <c r="LR4" s="330" t="str">
        <f t="shared" si="164"/>
        <v>Lên lớp</v>
      </c>
      <c r="LS4" s="331">
        <f t="shared" si="165"/>
        <v>18</v>
      </c>
      <c r="LT4" s="332">
        <f t="shared" si="166"/>
        <v>6.677777777777778</v>
      </c>
      <c r="LU4" s="332">
        <f t="shared" si="167"/>
        <v>2.5555555555555554</v>
      </c>
      <c r="LV4" s="334">
        <f t="shared" si="168"/>
        <v>55</v>
      </c>
      <c r="LW4" s="335">
        <f t="shared" si="169"/>
        <v>53</v>
      </c>
      <c r="LX4" s="336">
        <f t="shared" si="170"/>
        <v>6.1330188679245285</v>
      </c>
      <c r="LY4" s="337">
        <f t="shared" si="171"/>
        <v>2.1886792452830188</v>
      </c>
      <c r="LZ4" s="336" t="str">
        <f t="shared" si="172"/>
        <v>2.19</v>
      </c>
      <c r="MA4" s="330" t="str">
        <f t="shared" si="173"/>
        <v>Lên lớp</v>
      </c>
    </row>
    <row r="5" spans="1:339" s="233" customFormat="1" ht="18">
      <c r="A5" s="10">
        <v>4</v>
      </c>
      <c r="B5" s="76" t="s">
        <v>317</v>
      </c>
      <c r="C5" s="77" t="s">
        <v>324</v>
      </c>
      <c r="D5" s="78" t="s">
        <v>325</v>
      </c>
      <c r="E5" s="79" t="s">
        <v>160</v>
      </c>
      <c r="F5" s="51"/>
      <c r="G5" s="50" t="s">
        <v>618</v>
      </c>
      <c r="H5" s="50" t="s">
        <v>17</v>
      </c>
      <c r="I5" s="82" t="s">
        <v>651</v>
      </c>
      <c r="J5" s="82" t="s">
        <v>779</v>
      </c>
      <c r="K5" s="12">
        <v>7.3</v>
      </c>
      <c r="L5" s="28" t="str">
        <f t="shared" si="26"/>
        <v>7.3</v>
      </c>
      <c r="M5" s="32" t="str">
        <f t="shared" ref="M5:M27" si="195">IF(K5&gt;=8.5,"A",IF(K5&gt;=8,"B+",IF(K5&gt;=7,"B",IF(K5&gt;=6.5,"C+",IF(K5&gt;=5.5,"C",IF(K5&gt;=5,"D+",IF(K5&gt;=4,"D","F")))))))</f>
        <v>B</v>
      </c>
      <c r="N5" s="39">
        <f t="shared" ref="N5:N27" si="196">IF(M5="A",4,IF(M5="B+",3.5,IF(M5="B",3,IF(M5="C+",2.5,IF(M5="C",2,IF(M5="D+",1.5,IF(M5="D",1,0)))))))</f>
        <v>3</v>
      </c>
      <c r="O5" s="37" t="str">
        <f t="shared" si="29"/>
        <v>3.0</v>
      </c>
      <c r="P5" s="11">
        <v>2</v>
      </c>
      <c r="Q5" s="16">
        <v>5</v>
      </c>
      <c r="R5" s="28" t="str">
        <f t="shared" si="30"/>
        <v>5.0</v>
      </c>
      <c r="S5" s="32" t="str">
        <f t="shared" ref="S5:S27" si="197">IF(Q5&gt;=8.5,"A",IF(Q5&gt;=8,"B+",IF(Q5&gt;=7,"B",IF(Q5&gt;=6.5,"C+",IF(Q5&gt;=5.5,"C",IF(Q5&gt;=5,"D+",IF(Q5&gt;=4,"D","F")))))))</f>
        <v>D+</v>
      </c>
      <c r="T5" s="39">
        <f t="shared" ref="T5:T27" si="198">IF(S5="A",4,IF(S5="B+",3.5,IF(S5="B",3,IF(S5="C+",2.5,IF(S5="C",2,IF(S5="D+",1.5,IF(S5="D",1,0)))))))</f>
        <v>1.5</v>
      </c>
      <c r="U5" s="37" t="str">
        <f t="shared" si="33"/>
        <v>1.5</v>
      </c>
      <c r="V5" s="11">
        <v>3</v>
      </c>
      <c r="W5" s="21">
        <v>7.1</v>
      </c>
      <c r="X5" s="24">
        <v>3</v>
      </c>
      <c r="Y5" s="25"/>
      <c r="Z5" s="27">
        <f t="shared" si="0"/>
        <v>4.5999999999999996</v>
      </c>
      <c r="AA5" s="28">
        <f t="shared" si="1"/>
        <v>4.5999999999999996</v>
      </c>
      <c r="AB5" s="28" t="str">
        <f t="shared" si="34"/>
        <v>4.6</v>
      </c>
      <c r="AC5" s="32" t="str">
        <f t="shared" si="2"/>
        <v>D</v>
      </c>
      <c r="AD5" s="30">
        <f t="shared" si="3"/>
        <v>1</v>
      </c>
      <c r="AE5" s="37" t="str">
        <f t="shared" si="35"/>
        <v>1.0</v>
      </c>
      <c r="AF5" s="64">
        <v>4</v>
      </c>
      <c r="AG5" s="68">
        <v>4</v>
      </c>
      <c r="AH5" s="21">
        <v>8</v>
      </c>
      <c r="AI5" s="24">
        <v>7</v>
      </c>
      <c r="AJ5" s="25"/>
      <c r="AK5" s="27">
        <f t="shared" si="36"/>
        <v>7.4</v>
      </c>
      <c r="AL5" s="28">
        <f t="shared" si="37"/>
        <v>7.4</v>
      </c>
      <c r="AM5" s="28" t="str">
        <f t="shared" si="38"/>
        <v>7.4</v>
      </c>
      <c r="AN5" s="32" t="str">
        <f t="shared" ref="AN5:AN27" si="199">IF(AL5&gt;=8.5,"A",IF(AL5&gt;=8,"B+",IF(AL5&gt;=7,"B",IF(AL5&gt;=6.5,"C+",IF(AL5&gt;=5.5,"C",IF(AL5&gt;=5,"D+",IF(AL5&gt;=4,"D","F")))))))</f>
        <v>B</v>
      </c>
      <c r="AO5" s="30">
        <f t="shared" ref="AO5:AO27" si="200">IF(AN5="A",4,IF(AN5="B+",3.5,IF(AN5="B",3,IF(AN5="C+",2.5,IF(AN5="C",2,IF(AN5="D+",1.5,IF(AN5="D",1,0)))))))</f>
        <v>3</v>
      </c>
      <c r="AP5" s="37" t="str">
        <f t="shared" si="41"/>
        <v>3.0</v>
      </c>
      <c r="AQ5" s="71">
        <v>2</v>
      </c>
      <c r="AR5" s="73">
        <v>2</v>
      </c>
      <c r="AS5" s="21">
        <v>5.8</v>
      </c>
      <c r="AT5" s="24">
        <v>2</v>
      </c>
      <c r="AU5" s="25">
        <v>4</v>
      </c>
      <c r="AV5" s="27">
        <f t="shared" si="42"/>
        <v>3.5</v>
      </c>
      <c r="AW5" s="28">
        <f t="shared" si="43"/>
        <v>4.7</v>
      </c>
      <c r="AX5" s="28" t="str">
        <f t="shared" si="44"/>
        <v>4.7</v>
      </c>
      <c r="AY5" s="32" t="str">
        <f t="shared" si="45"/>
        <v>D</v>
      </c>
      <c r="AZ5" s="30">
        <f t="shared" ref="AZ5:AZ27" si="201">IF(AY5="A",4,IF(AY5="B+",3.5,IF(AY5="B",3,IF(AY5="C+",2.5,IF(AY5="C",2,IF(AY5="D+",1.5,IF(AY5="D",1,0)))))))</f>
        <v>1</v>
      </c>
      <c r="BA5" s="37" t="str">
        <f t="shared" si="47"/>
        <v>1.0</v>
      </c>
      <c r="BB5" s="64">
        <v>3</v>
      </c>
      <c r="BC5" s="68">
        <v>3</v>
      </c>
      <c r="BD5" s="21">
        <v>5.2</v>
      </c>
      <c r="BE5" s="24">
        <v>2</v>
      </c>
      <c r="BF5" s="25">
        <v>6</v>
      </c>
      <c r="BG5" s="27">
        <f t="shared" ref="BG5:BG27" si="202">ROUND((BD5*0.4+BE5*0.6),1)</f>
        <v>3.3</v>
      </c>
      <c r="BH5" s="28">
        <f t="shared" ref="BH5:BH27" si="203">ROUND(MAX((BD5*0.4+BE5*0.6),(BD5*0.4+BF5*0.6)),1)</f>
        <v>5.7</v>
      </c>
      <c r="BI5" s="28" t="str">
        <f t="shared" si="48"/>
        <v>5.7</v>
      </c>
      <c r="BJ5" s="32" t="str">
        <f t="shared" ref="BJ5:BJ27" si="204">IF(BH5&gt;=8.5,"A",IF(BH5&gt;=8,"B+",IF(BH5&gt;=7,"B",IF(BH5&gt;=6.5,"C+",IF(BH5&gt;=5.5,"C",IF(BH5&gt;=5,"D+",IF(BH5&gt;=4,"D","F")))))))</f>
        <v>C</v>
      </c>
      <c r="BK5" s="30">
        <f t="shared" ref="BK5:BK27" si="205">IF(BJ5="A",4,IF(BJ5="B+",3.5,IF(BJ5="B",3,IF(BJ5="C+",2.5,IF(BJ5="C",2,IF(BJ5="D+",1.5,IF(BJ5="D",1,0)))))))</f>
        <v>2</v>
      </c>
      <c r="BL5" s="37" t="str">
        <f t="shared" si="51"/>
        <v>2.0</v>
      </c>
      <c r="BM5" s="64">
        <v>3</v>
      </c>
      <c r="BN5" s="68">
        <v>3</v>
      </c>
      <c r="BO5" s="21">
        <v>5.7</v>
      </c>
      <c r="BP5" s="24">
        <v>4</v>
      </c>
      <c r="BQ5" s="25"/>
      <c r="BR5" s="27">
        <f t="shared" si="4"/>
        <v>4.7</v>
      </c>
      <c r="BS5" s="28">
        <f t="shared" si="5"/>
        <v>4.7</v>
      </c>
      <c r="BT5" s="28" t="str">
        <f t="shared" si="52"/>
        <v>4.7</v>
      </c>
      <c r="BU5" s="32" t="str">
        <f t="shared" si="6"/>
        <v>D</v>
      </c>
      <c r="BV5" s="66">
        <f t="shared" si="7"/>
        <v>1</v>
      </c>
      <c r="BW5" s="37" t="str">
        <f t="shared" si="53"/>
        <v>1.0</v>
      </c>
      <c r="BX5" s="64">
        <v>2</v>
      </c>
      <c r="BY5" s="75">
        <v>2</v>
      </c>
      <c r="BZ5" s="21">
        <v>5.8</v>
      </c>
      <c r="CA5" s="24">
        <v>7</v>
      </c>
      <c r="CB5" s="25"/>
      <c r="CC5" s="27">
        <f t="shared" ref="CC5:CC27" si="206">ROUND((BZ5*0.4+CA5*0.6),1)</f>
        <v>6.5</v>
      </c>
      <c r="CD5" s="28">
        <f t="shared" ref="CD5:CD27" si="207">ROUND(MAX((BZ5*0.4+CA5*0.6),(BZ5*0.4+CB5*0.6)),1)</f>
        <v>6.5</v>
      </c>
      <c r="CE5" s="28" t="str">
        <f t="shared" si="54"/>
        <v>6.5</v>
      </c>
      <c r="CF5" s="32" t="str">
        <f t="shared" ref="CF5:CF27" si="208">IF(CD5&gt;=8.5,"A",IF(CD5&gt;=8,"B+",IF(CD5&gt;=7,"B",IF(CD5&gt;=6.5,"C+",IF(CD5&gt;=5.5,"C",IF(CD5&gt;=5,"D+",IF(CD5&gt;=4,"D","F")))))))</f>
        <v>C+</v>
      </c>
      <c r="CG5" s="30">
        <f t="shared" ref="CG5:CG27" si="209">IF(CF5="A",4,IF(CF5="B+",3.5,IF(CF5="B",3,IF(CF5="C+",2.5,IF(CF5="C",2,IF(CF5="D+",1.5,IF(CF5="D",1,0)))))))</f>
        <v>2.5</v>
      </c>
      <c r="CH5" s="37" t="str">
        <f t="shared" si="57"/>
        <v>2.5</v>
      </c>
      <c r="CI5" s="64">
        <v>3</v>
      </c>
      <c r="CJ5" s="68">
        <v>3</v>
      </c>
      <c r="CK5" s="85">
        <f t="shared" si="58"/>
        <v>17</v>
      </c>
      <c r="CL5" s="86">
        <f t="shared" si="59"/>
        <v>5.488235294117648</v>
      </c>
      <c r="CM5" s="87" t="str">
        <f t="shared" si="60"/>
        <v>5.49</v>
      </c>
      <c r="CN5" s="86">
        <f t="shared" si="8"/>
        <v>1.6764705882352942</v>
      </c>
      <c r="CO5" s="87" t="str">
        <f t="shared" si="61"/>
        <v>1.68</v>
      </c>
      <c r="CP5" s="52" t="str">
        <f t="shared" si="174"/>
        <v>Lên lớp</v>
      </c>
      <c r="CQ5" s="52">
        <f t="shared" si="175"/>
        <v>17</v>
      </c>
      <c r="CR5" s="86">
        <f t="shared" si="62"/>
        <v>5.488235294117648</v>
      </c>
      <c r="CS5" s="127" t="str">
        <f t="shared" si="63"/>
        <v>5.49</v>
      </c>
      <c r="CT5" s="86">
        <f t="shared" si="176"/>
        <v>1.6764705882352942</v>
      </c>
      <c r="CU5" s="127" t="str">
        <f t="shared" si="64"/>
        <v>1.68</v>
      </c>
      <c r="CV5" s="52" t="str">
        <f t="shared" si="65"/>
        <v>Lên lớp</v>
      </c>
      <c r="CW5" s="232">
        <v>7</v>
      </c>
      <c r="CX5" s="52">
        <v>3</v>
      </c>
      <c r="CY5" s="52"/>
      <c r="CZ5" s="27">
        <f t="shared" si="66"/>
        <v>4.5999999999999996</v>
      </c>
      <c r="DA5" s="28">
        <f t="shared" si="67"/>
        <v>4.5999999999999996</v>
      </c>
      <c r="DB5" s="29" t="str">
        <f t="shared" si="68"/>
        <v>4.6</v>
      </c>
      <c r="DC5" s="32" t="str">
        <f t="shared" si="69"/>
        <v>D</v>
      </c>
      <c r="DD5" s="30">
        <f t="shared" si="70"/>
        <v>1</v>
      </c>
      <c r="DE5" s="29" t="str">
        <f t="shared" si="71"/>
        <v>1.0</v>
      </c>
      <c r="DF5" s="71"/>
      <c r="DG5" s="203"/>
      <c r="DH5" s="229">
        <v>6</v>
      </c>
      <c r="DI5" s="230">
        <v>0</v>
      </c>
      <c r="DJ5" s="230">
        <v>7</v>
      </c>
      <c r="DK5" s="27">
        <f t="shared" si="72"/>
        <v>2.4</v>
      </c>
      <c r="DL5" s="28">
        <f t="shared" si="73"/>
        <v>6.6</v>
      </c>
      <c r="DM5" s="30" t="str">
        <f t="shared" si="74"/>
        <v>6.6</v>
      </c>
      <c r="DN5" s="32" t="str">
        <f t="shared" si="75"/>
        <v>C+</v>
      </c>
      <c r="DO5" s="30">
        <f t="shared" si="76"/>
        <v>2.5</v>
      </c>
      <c r="DP5" s="30" t="str">
        <f t="shared" si="77"/>
        <v>2.5</v>
      </c>
      <c r="DQ5" s="71"/>
      <c r="DR5" s="203"/>
      <c r="DS5" s="204">
        <f t="shared" si="78"/>
        <v>5.6</v>
      </c>
      <c r="DT5" s="30" t="str">
        <f t="shared" si="79"/>
        <v>5.6</v>
      </c>
      <c r="DU5" s="32" t="str">
        <f t="shared" si="80"/>
        <v>C</v>
      </c>
      <c r="DV5" s="30">
        <f t="shared" si="81"/>
        <v>2</v>
      </c>
      <c r="DW5" s="30" t="str">
        <f t="shared" si="82"/>
        <v>2.0</v>
      </c>
      <c r="DX5" s="71">
        <v>3</v>
      </c>
      <c r="DY5" s="203">
        <v>3</v>
      </c>
      <c r="DZ5" s="232">
        <v>5.4</v>
      </c>
      <c r="EA5" s="52">
        <v>0</v>
      </c>
      <c r="EB5" s="52">
        <v>4</v>
      </c>
      <c r="EC5" s="27">
        <f t="shared" si="83"/>
        <v>2.2000000000000002</v>
      </c>
      <c r="ED5" s="28">
        <f t="shared" si="84"/>
        <v>4.5999999999999996</v>
      </c>
      <c r="EE5" s="29" t="str">
        <f t="shared" si="85"/>
        <v>4.6</v>
      </c>
      <c r="EF5" s="32" t="str">
        <f t="shared" si="86"/>
        <v>D</v>
      </c>
      <c r="EG5" s="30">
        <f t="shared" si="87"/>
        <v>1</v>
      </c>
      <c r="EH5" s="29" t="str">
        <f t="shared" si="88"/>
        <v>1.0</v>
      </c>
      <c r="EI5" s="71">
        <v>3</v>
      </c>
      <c r="EJ5" s="203">
        <v>3</v>
      </c>
      <c r="EK5" s="235">
        <v>4</v>
      </c>
      <c r="EL5" s="188"/>
      <c r="EM5" s="52"/>
      <c r="EN5" s="27">
        <f t="shared" si="89"/>
        <v>1.6</v>
      </c>
      <c r="EO5" s="28">
        <f t="shared" si="90"/>
        <v>1.6</v>
      </c>
      <c r="EP5" s="29" t="str">
        <f t="shared" si="91"/>
        <v>1.6</v>
      </c>
      <c r="EQ5" s="32" t="str">
        <f t="shared" si="92"/>
        <v>F</v>
      </c>
      <c r="ER5" s="29">
        <f t="shared" si="93"/>
        <v>0</v>
      </c>
      <c r="ES5" s="29" t="str">
        <f t="shared" si="94"/>
        <v>0.0</v>
      </c>
      <c r="ET5" s="71">
        <v>3</v>
      </c>
      <c r="EU5" s="203"/>
      <c r="EV5" s="232">
        <v>0</v>
      </c>
      <c r="EW5" s="52"/>
      <c r="EX5" s="52"/>
      <c r="EY5" s="27">
        <f t="shared" si="95"/>
        <v>0</v>
      </c>
      <c r="EZ5" s="28">
        <f t="shared" si="96"/>
        <v>0</v>
      </c>
      <c r="FA5" s="29" t="str">
        <f t="shared" si="97"/>
        <v>0.0</v>
      </c>
      <c r="FB5" s="32" t="str">
        <f t="shared" si="98"/>
        <v>F</v>
      </c>
      <c r="FC5" s="30">
        <f t="shared" si="99"/>
        <v>0</v>
      </c>
      <c r="FD5" s="29" t="str">
        <f t="shared" si="100"/>
        <v>0.0</v>
      </c>
      <c r="FE5" s="71">
        <v>2</v>
      </c>
      <c r="FF5" s="203"/>
      <c r="FG5" s="232">
        <v>5.3</v>
      </c>
      <c r="FH5" s="52">
        <v>4</v>
      </c>
      <c r="FI5" s="52"/>
      <c r="FJ5" s="27">
        <f t="shared" si="101"/>
        <v>4.5</v>
      </c>
      <c r="FK5" s="28">
        <f t="shared" si="102"/>
        <v>4.5</v>
      </c>
      <c r="FL5" s="29" t="str">
        <f t="shared" si="103"/>
        <v>4.5</v>
      </c>
      <c r="FM5" s="32" t="str">
        <f t="shared" si="104"/>
        <v>D</v>
      </c>
      <c r="FN5" s="30">
        <f t="shared" si="105"/>
        <v>1</v>
      </c>
      <c r="FO5" s="29" t="str">
        <f t="shared" si="106"/>
        <v>1.0</v>
      </c>
      <c r="FP5" s="71">
        <v>3</v>
      </c>
      <c r="FQ5" s="203">
        <v>3</v>
      </c>
      <c r="FR5" s="232">
        <v>6.3</v>
      </c>
      <c r="FS5" s="52">
        <v>9</v>
      </c>
      <c r="FT5" s="52"/>
      <c r="FU5" s="27">
        <f t="shared" si="107"/>
        <v>7.9</v>
      </c>
      <c r="FV5" s="28">
        <f t="shared" si="108"/>
        <v>7.9</v>
      </c>
      <c r="FW5" s="29" t="str">
        <f t="shared" si="109"/>
        <v>7.9</v>
      </c>
      <c r="FX5" s="32" t="str">
        <f t="shared" si="110"/>
        <v>B</v>
      </c>
      <c r="FY5" s="30">
        <f t="shared" si="111"/>
        <v>3</v>
      </c>
      <c r="FZ5" s="29" t="str">
        <f t="shared" si="112"/>
        <v>3.0</v>
      </c>
      <c r="GA5" s="71">
        <v>2</v>
      </c>
      <c r="GB5" s="203">
        <v>2</v>
      </c>
      <c r="GC5" s="232">
        <v>5</v>
      </c>
      <c r="GD5" s="52">
        <v>2</v>
      </c>
      <c r="GE5" s="52">
        <v>4</v>
      </c>
      <c r="GF5" s="27">
        <f t="shared" si="113"/>
        <v>3.2</v>
      </c>
      <c r="GG5" s="28">
        <f t="shared" si="114"/>
        <v>4.4000000000000004</v>
      </c>
      <c r="GH5" s="29" t="str">
        <f t="shared" si="115"/>
        <v>4.4</v>
      </c>
      <c r="GI5" s="32" t="str">
        <f t="shared" si="116"/>
        <v>D</v>
      </c>
      <c r="GJ5" s="30">
        <f t="shared" si="117"/>
        <v>1</v>
      </c>
      <c r="GK5" s="29" t="str">
        <f t="shared" si="118"/>
        <v>1.0</v>
      </c>
      <c r="GL5" s="71">
        <v>2</v>
      </c>
      <c r="GM5" s="203">
        <v>2</v>
      </c>
      <c r="GN5" s="235">
        <v>0</v>
      </c>
      <c r="GO5" s="188"/>
      <c r="GP5" s="188"/>
      <c r="GQ5" s="27">
        <f t="shared" si="119"/>
        <v>0</v>
      </c>
      <c r="GR5" s="28">
        <f t="shared" si="120"/>
        <v>0</v>
      </c>
      <c r="GS5" s="29" t="str">
        <f t="shared" si="121"/>
        <v>0.0</v>
      </c>
      <c r="GT5" s="32" t="str">
        <f t="shared" si="122"/>
        <v>F</v>
      </c>
      <c r="GU5" s="29">
        <f t="shared" si="123"/>
        <v>0</v>
      </c>
      <c r="GV5" s="29" t="str">
        <f t="shared" si="124"/>
        <v>0.0</v>
      </c>
      <c r="GW5" s="71">
        <v>2</v>
      </c>
      <c r="GX5" s="203"/>
      <c r="GY5" s="85">
        <f t="shared" si="125"/>
        <v>20</v>
      </c>
      <c r="GZ5" s="86">
        <f t="shared" si="126"/>
        <v>3.6749999999999994</v>
      </c>
      <c r="HA5" s="124" t="str">
        <f t="shared" si="127"/>
        <v>3.68</v>
      </c>
      <c r="HB5" s="86">
        <f t="shared" si="128"/>
        <v>1</v>
      </c>
      <c r="HC5" s="124" t="str">
        <f t="shared" si="129"/>
        <v>1.00</v>
      </c>
      <c r="HD5" s="52" t="str">
        <f t="shared" si="130"/>
        <v>Lên lớp</v>
      </c>
      <c r="HE5" s="52">
        <f t="shared" si="131"/>
        <v>13</v>
      </c>
      <c r="HF5" s="86">
        <f t="shared" si="132"/>
        <v>5.2846153846153836</v>
      </c>
      <c r="HG5" s="127" t="str">
        <f t="shared" si="133"/>
        <v>5.28</v>
      </c>
      <c r="HH5" s="86">
        <f t="shared" si="134"/>
        <v>1.5384615384615385</v>
      </c>
      <c r="HI5" s="127" t="str">
        <f t="shared" si="135"/>
        <v>1.54</v>
      </c>
      <c r="HJ5" s="227">
        <f t="shared" si="136"/>
        <v>37</v>
      </c>
      <c r="HK5" s="58">
        <f t="shared" si="137"/>
        <v>30</v>
      </c>
      <c r="HL5" s="228">
        <f t="shared" si="10"/>
        <v>5.4</v>
      </c>
      <c r="HM5" s="127" t="str">
        <f t="shared" si="138"/>
        <v>5.40</v>
      </c>
      <c r="HN5" s="228">
        <f t="shared" si="11"/>
        <v>1.6166666666666667</v>
      </c>
      <c r="HO5" s="127" t="str">
        <f t="shared" si="139"/>
        <v>1.62</v>
      </c>
      <c r="HP5" s="52" t="str">
        <f t="shared" si="140"/>
        <v>Lên lớp</v>
      </c>
      <c r="HQ5" s="58" t="s">
        <v>986</v>
      </c>
      <c r="HR5" s="21">
        <v>5.9</v>
      </c>
      <c r="HS5" s="24">
        <v>5</v>
      </c>
      <c r="HT5" s="25"/>
      <c r="HU5" s="19">
        <f t="shared" si="177"/>
        <v>5.4</v>
      </c>
      <c r="HV5" s="43">
        <f t="shared" si="178"/>
        <v>5.4</v>
      </c>
      <c r="HW5" s="26" t="str">
        <f t="shared" ref="HW5:HW34" si="210">TEXT(HV5,"0.0")</f>
        <v>5.4</v>
      </c>
      <c r="HX5" s="283" t="str">
        <f t="shared" si="179"/>
        <v>D+</v>
      </c>
      <c r="HY5" s="281">
        <f t="shared" si="180"/>
        <v>1.5</v>
      </c>
      <c r="HZ5" s="44" t="str">
        <f t="shared" si="181"/>
        <v>1.5</v>
      </c>
      <c r="IA5" s="64">
        <v>3</v>
      </c>
      <c r="IB5" s="68">
        <v>3</v>
      </c>
      <c r="IC5" s="21">
        <v>7.3</v>
      </c>
      <c r="ID5" s="24">
        <v>5</v>
      </c>
      <c r="IE5" s="25"/>
      <c r="IF5" s="19">
        <f t="shared" si="182"/>
        <v>5.9</v>
      </c>
      <c r="IG5" s="43">
        <f t="shared" si="183"/>
        <v>5.9</v>
      </c>
      <c r="IH5" s="26" t="str">
        <f t="shared" ref="IH5:IH34" si="211">TEXT(IG5,"0.0")</f>
        <v>5.9</v>
      </c>
      <c r="II5" s="283" t="str">
        <f t="shared" si="184"/>
        <v>C</v>
      </c>
      <c r="IJ5" s="281">
        <f t="shared" si="185"/>
        <v>2</v>
      </c>
      <c r="IK5" s="44" t="str">
        <f t="shared" si="186"/>
        <v>2.0</v>
      </c>
      <c r="IL5" s="64">
        <v>1</v>
      </c>
      <c r="IM5" s="68">
        <v>1</v>
      </c>
      <c r="IN5" s="96">
        <v>3.7</v>
      </c>
      <c r="IO5" s="106"/>
      <c r="IP5" s="285"/>
      <c r="IQ5" s="19">
        <f t="shared" si="187"/>
        <v>1.5</v>
      </c>
      <c r="IR5" s="26">
        <f t="shared" si="188"/>
        <v>1.5</v>
      </c>
      <c r="IS5" s="26" t="str">
        <f t="shared" si="189"/>
        <v>1.5</v>
      </c>
      <c r="IT5" s="32" t="str">
        <f t="shared" si="190"/>
        <v>F</v>
      </c>
      <c r="IU5" s="30">
        <f t="shared" si="191"/>
        <v>0</v>
      </c>
      <c r="IV5" s="37" t="str">
        <f t="shared" si="192"/>
        <v>0.0</v>
      </c>
      <c r="IW5" s="64">
        <v>2</v>
      </c>
      <c r="IX5" s="68">
        <v>2</v>
      </c>
      <c r="IY5" s="21">
        <v>6.8</v>
      </c>
      <c r="IZ5" s="24">
        <v>8</v>
      </c>
      <c r="JA5" s="25"/>
      <c r="JB5" s="19">
        <f t="shared" si="141"/>
        <v>7.5</v>
      </c>
      <c r="JC5" s="26">
        <f t="shared" si="142"/>
        <v>7.5</v>
      </c>
      <c r="JD5" s="26" t="str">
        <f t="shared" si="143"/>
        <v>7.5</v>
      </c>
      <c r="JE5" s="32" t="str">
        <f t="shared" si="144"/>
        <v>B</v>
      </c>
      <c r="JF5" s="30">
        <f t="shared" si="145"/>
        <v>3</v>
      </c>
      <c r="JG5" s="37" t="str">
        <f t="shared" si="146"/>
        <v>3.0</v>
      </c>
      <c r="JH5" s="64">
        <v>2</v>
      </c>
      <c r="JI5" s="68">
        <v>2</v>
      </c>
      <c r="JJ5" s="98">
        <v>6</v>
      </c>
      <c r="JK5" s="99">
        <v>4</v>
      </c>
      <c r="JL5" s="187"/>
      <c r="JM5" s="19">
        <f t="shared" si="193"/>
        <v>4.8</v>
      </c>
      <c r="JN5" s="26">
        <f t="shared" si="147"/>
        <v>4.8</v>
      </c>
      <c r="JO5" s="26" t="str">
        <f t="shared" si="148"/>
        <v>4.8</v>
      </c>
      <c r="JP5" s="32" t="str">
        <f t="shared" si="149"/>
        <v>D</v>
      </c>
      <c r="JQ5" s="30">
        <f t="shared" si="150"/>
        <v>1</v>
      </c>
      <c r="JR5" s="37" t="str">
        <f t="shared" si="151"/>
        <v>1.0</v>
      </c>
      <c r="JS5" s="64">
        <v>1</v>
      </c>
      <c r="JT5" s="68">
        <v>1</v>
      </c>
      <c r="JU5" s="98">
        <v>7.3</v>
      </c>
      <c r="JV5" s="99">
        <v>2</v>
      </c>
      <c r="JW5" s="187"/>
      <c r="JX5" s="19">
        <f t="shared" si="12"/>
        <v>4.0999999999999996</v>
      </c>
      <c r="JY5" s="26">
        <f t="shared" si="13"/>
        <v>4.0999999999999996</v>
      </c>
      <c r="JZ5" s="26" t="str">
        <f t="shared" si="152"/>
        <v>4.1</v>
      </c>
      <c r="KA5" s="32" t="str">
        <f t="shared" si="14"/>
        <v>D</v>
      </c>
      <c r="KB5" s="30">
        <f t="shared" si="15"/>
        <v>1</v>
      </c>
      <c r="KC5" s="37" t="str">
        <f t="shared" si="16"/>
        <v>1.0</v>
      </c>
      <c r="KD5" s="64">
        <v>2</v>
      </c>
      <c r="KE5" s="68">
        <v>2</v>
      </c>
      <c r="KF5" s="98">
        <v>7.2</v>
      </c>
      <c r="KG5" s="99">
        <v>5</v>
      </c>
      <c r="KH5" s="187"/>
      <c r="KI5" s="27">
        <f t="shared" si="17"/>
        <v>5.9</v>
      </c>
      <c r="KJ5" s="28">
        <f t="shared" si="18"/>
        <v>5.9</v>
      </c>
      <c r="KK5" s="26" t="str">
        <f t="shared" si="153"/>
        <v>5.9</v>
      </c>
      <c r="KL5" s="32" t="str">
        <f t="shared" si="19"/>
        <v>C</v>
      </c>
      <c r="KM5" s="30">
        <f t="shared" si="20"/>
        <v>2</v>
      </c>
      <c r="KN5" s="37" t="str">
        <f t="shared" si="21"/>
        <v>2.0</v>
      </c>
      <c r="KO5" s="64">
        <v>2</v>
      </c>
      <c r="KP5" s="68">
        <v>2</v>
      </c>
      <c r="KQ5" s="98">
        <v>6.6</v>
      </c>
      <c r="KR5" s="99">
        <v>3</v>
      </c>
      <c r="KS5" s="187"/>
      <c r="KT5" s="19">
        <f t="shared" si="22"/>
        <v>4.4000000000000004</v>
      </c>
      <c r="KU5" s="26">
        <f t="shared" si="23"/>
        <v>4.4000000000000004</v>
      </c>
      <c r="KV5" s="26" t="str">
        <f t="shared" si="154"/>
        <v>4.4</v>
      </c>
      <c r="KW5" s="32" t="str">
        <f t="shared" ref="KW5:KW27" si="212">IF(KU5&gt;=8.5,"A",IF(KU5&gt;=8,"B+",IF(KU5&gt;=7,"B",IF(KU5&gt;=6.5,"C+",IF(KU5&gt;=5.5,"C",IF(KU5&gt;=5,"D+",IF(KU5&gt;=4,"D","F")))))))</f>
        <v>D</v>
      </c>
      <c r="KX5" s="30">
        <f t="shared" si="24"/>
        <v>1</v>
      </c>
      <c r="KY5" s="37" t="str">
        <f t="shared" si="25"/>
        <v>1.0</v>
      </c>
      <c r="KZ5" s="64">
        <v>2</v>
      </c>
      <c r="LA5" s="68">
        <v>2</v>
      </c>
      <c r="LB5" s="21">
        <v>6.5</v>
      </c>
      <c r="LC5" s="24">
        <v>4</v>
      </c>
      <c r="LD5" s="25"/>
      <c r="LE5" s="19">
        <f t="shared" si="194"/>
        <v>5</v>
      </c>
      <c r="LF5" s="26">
        <f t="shared" si="155"/>
        <v>5</v>
      </c>
      <c r="LG5" s="26" t="str">
        <f t="shared" ref="LG5:LG27" si="213">TEXT(LF5,"0.0")</f>
        <v>5.0</v>
      </c>
      <c r="LH5" s="32" t="str">
        <f t="shared" si="156"/>
        <v>D+</v>
      </c>
      <c r="LI5" s="30">
        <f t="shared" si="157"/>
        <v>1.5</v>
      </c>
      <c r="LJ5" s="37" t="str">
        <f t="shared" si="158"/>
        <v>1.5</v>
      </c>
      <c r="LK5" s="62">
        <v>3</v>
      </c>
      <c r="LL5" s="279">
        <v>3</v>
      </c>
      <c r="LM5" s="85">
        <f t="shared" si="159"/>
        <v>18</v>
      </c>
      <c r="LN5" s="86">
        <f t="shared" si="160"/>
        <v>4.927777777777778</v>
      </c>
      <c r="LO5" s="124" t="str">
        <f t="shared" si="161"/>
        <v>4.93</v>
      </c>
      <c r="LP5" s="86">
        <f t="shared" si="162"/>
        <v>1.4444444444444444</v>
      </c>
      <c r="LQ5" s="124" t="str">
        <f t="shared" si="163"/>
        <v>1.44</v>
      </c>
      <c r="LR5" s="330" t="str">
        <f t="shared" si="164"/>
        <v>Lên lớp</v>
      </c>
      <c r="LS5" s="331">
        <f t="shared" si="165"/>
        <v>18</v>
      </c>
      <c r="LT5" s="332">
        <f t="shared" si="166"/>
        <v>4.9277777777777771</v>
      </c>
      <c r="LU5" s="332">
        <f t="shared" si="167"/>
        <v>1.4444444444444444</v>
      </c>
      <c r="LV5" s="334">
        <f t="shared" si="168"/>
        <v>55</v>
      </c>
      <c r="LW5" s="335">
        <f t="shared" si="169"/>
        <v>48</v>
      </c>
      <c r="LX5" s="336">
        <f t="shared" si="170"/>
        <v>5.2229166666666664</v>
      </c>
      <c r="LY5" s="337">
        <f t="shared" si="171"/>
        <v>1.5520833333333333</v>
      </c>
      <c r="LZ5" s="336" t="str">
        <f t="shared" si="172"/>
        <v>1.55</v>
      </c>
      <c r="MA5" s="330" t="str">
        <f t="shared" si="173"/>
        <v>Lên lớp</v>
      </c>
    </row>
    <row r="6" spans="1:339" s="233" customFormat="1" ht="18">
      <c r="A6" s="10">
        <v>6</v>
      </c>
      <c r="B6" s="76" t="s">
        <v>317</v>
      </c>
      <c r="C6" s="77" t="s">
        <v>328</v>
      </c>
      <c r="D6" s="78" t="s">
        <v>329</v>
      </c>
      <c r="E6" s="79" t="s">
        <v>151</v>
      </c>
      <c r="F6" s="58"/>
      <c r="G6" s="50" t="s">
        <v>620</v>
      </c>
      <c r="H6" s="50" t="s">
        <v>17</v>
      </c>
      <c r="I6" s="82" t="s">
        <v>653</v>
      </c>
      <c r="J6" s="82" t="s">
        <v>777</v>
      </c>
      <c r="K6" s="12">
        <v>5.5</v>
      </c>
      <c r="L6" s="28" t="str">
        <f t="shared" si="26"/>
        <v>5.5</v>
      </c>
      <c r="M6" s="32" t="str">
        <f t="shared" si="195"/>
        <v>C</v>
      </c>
      <c r="N6" s="39">
        <f t="shared" si="196"/>
        <v>2</v>
      </c>
      <c r="O6" s="37" t="str">
        <f t="shared" si="29"/>
        <v>2.0</v>
      </c>
      <c r="P6" s="11">
        <v>2</v>
      </c>
      <c r="Q6" s="16"/>
      <c r="R6" s="28" t="str">
        <f t="shared" si="30"/>
        <v>0.0</v>
      </c>
      <c r="S6" s="32" t="str">
        <f t="shared" si="197"/>
        <v>F</v>
      </c>
      <c r="T6" s="39">
        <f t="shared" si="198"/>
        <v>0</v>
      </c>
      <c r="U6" s="37" t="str">
        <f t="shared" si="33"/>
        <v>0.0</v>
      </c>
      <c r="V6" s="11">
        <v>3</v>
      </c>
      <c r="W6" s="21">
        <v>7.8</v>
      </c>
      <c r="X6" s="24">
        <v>4</v>
      </c>
      <c r="Y6" s="25"/>
      <c r="Z6" s="27">
        <f t="shared" si="0"/>
        <v>5.5</v>
      </c>
      <c r="AA6" s="28">
        <f t="shared" si="1"/>
        <v>5.5</v>
      </c>
      <c r="AB6" s="28" t="str">
        <f t="shared" si="34"/>
        <v>5.5</v>
      </c>
      <c r="AC6" s="32" t="str">
        <f t="shared" si="2"/>
        <v>C</v>
      </c>
      <c r="AD6" s="30">
        <f t="shared" si="3"/>
        <v>2</v>
      </c>
      <c r="AE6" s="37" t="str">
        <f t="shared" si="35"/>
        <v>2.0</v>
      </c>
      <c r="AF6" s="64">
        <v>4</v>
      </c>
      <c r="AG6" s="68">
        <v>4</v>
      </c>
      <c r="AH6" s="21">
        <v>8</v>
      </c>
      <c r="AI6" s="24">
        <v>8</v>
      </c>
      <c r="AJ6" s="25"/>
      <c r="AK6" s="27">
        <f t="shared" si="36"/>
        <v>8</v>
      </c>
      <c r="AL6" s="28">
        <f t="shared" si="37"/>
        <v>8</v>
      </c>
      <c r="AM6" s="28" t="str">
        <f t="shared" si="38"/>
        <v>8.0</v>
      </c>
      <c r="AN6" s="32" t="str">
        <f t="shared" si="199"/>
        <v>B+</v>
      </c>
      <c r="AO6" s="30">
        <f t="shared" si="200"/>
        <v>3.5</v>
      </c>
      <c r="AP6" s="37" t="str">
        <f t="shared" si="41"/>
        <v>3.5</v>
      </c>
      <c r="AQ6" s="71">
        <v>2</v>
      </c>
      <c r="AR6" s="73">
        <v>2</v>
      </c>
      <c r="AS6" s="21">
        <v>6.8</v>
      </c>
      <c r="AT6" s="24">
        <v>3</v>
      </c>
      <c r="AU6" s="25"/>
      <c r="AV6" s="27">
        <f t="shared" si="42"/>
        <v>4.5</v>
      </c>
      <c r="AW6" s="28">
        <f t="shared" si="43"/>
        <v>4.5</v>
      </c>
      <c r="AX6" s="28" t="str">
        <f t="shared" si="44"/>
        <v>4.5</v>
      </c>
      <c r="AY6" s="32" t="str">
        <f t="shared" si="45"/>
        <v>D</v>
      </c>
      <c r="AZ6" s="30">
        <f t="shared" si="201"/>
        <v>1</v>
      </c>
      <c r="BA6" s="37" t="str">
        <f t="shared" si="47"/>
        <v>1.0</v>
      </c>
      <c r="BB6" s="64">
        <v>3</v>
      </c>
      <c r="BC6" s="68">
        <v>3</v>
      </c>
      <c r="BD6" s="21">
        <v>5.6</v>
      </c>
      <c r="BE6" s="24">
        <v>2</v>
      </c>
      <c r="BF6" s="25">
        <v>5</v>
      </c>
      <c r="BG6" s="27">
        <f t="shared" si="202"/>
        <v>3.4</v>
      </c>
      <c r="BH6" s="28">
        <f t="shared" si="203"/>
        <v>5.2</v>
      </c>
      <c r="BI6" s="28" t="str">
        <f t="shared" si="48"/>
        <v>5.2</v>
      </c>
      <c r="BJ6" s="32" t="str">
        <f t="shared" si="204"/>
        <v>D+</v>
      </c>
      <c r="BK6" s="30">
        <f t="shared" si="205"/>
        <v>1.5</v>
      </c>
      <c r="BL6" s="37" t="str">
        <f t="shared" si="51"/>
        <v>1.5</v>
      </c>
      <c r="BM6" s="64">
        <v>3</v>
      </c>
      <c r="BN6" s="68">
        <v>3</v>
      </c>
      <c r="BO6" s="21">
        <v>6</v>
      </c>
      <c r="BP6" s="24">
        <v>5</v>
      </c>
      <c r="BQ6" s="25"/>
      <c r="BR6" s="27">
        <f t="shared" si="4"/>
        <v>5.4</v>
      </c>
      <c r="BS6" s="28">
        <f t="shared" si="5"/>
        <v>5.4</v>
      </c>
      <c r="BT6" s="28" t="str">
        <f t="shared" si="52"/>
        <v>5.4</v>
      </c>
      <c r="BU6" s="32" t="str">
        <f t="shared" si="6"/>
        <v>D+</v>
      </c>
      <c r="BV6" s="66">
        <f t="shared" si="7"/>
        <v>1.5</v>
      </c>
      <c r="BW6" s="37" t="str">
        <f t="shared" si="53"/>
        <v>1.5</v>
      </c>
      <c r="BX6" s="64">
        <v>2</v>
      </c>
      <c r="BY6" s="75">
        <v>2</v>
      </c>
      <c r="BZ6" s="21">
        <v>7</v>
      </c>
      <c r="CA6" s="24">
        <v>7</v>
      </c>
      <c r="CB6" s="25"/>
      <c r="CC6" s="27">
        <f t="shared" si="206"/>
        <v>7</v>
      </c>
      <c r="CD6" s="28">
        <f t="shared" si="207"/>
        <v>7</v>
      </c>
      <c r="CE6" s="28" t="str">
        <f t="shared" si="54"/>
        <v>7.0</v>
      </c>
      <c r="CF6" s="32" t="str">
        <f t="shared" si="208"/>
        <v>B</v>
      </c>
      <c r="CG6" s="30">
        <f t="shared" si="209"/>
        <v>3</v>
      </c>
      <c r="CH6" s="37" t="str">
        <f t="shared" si="57"/>
        <v>3.0</v>
      </c>
      <c r="CI6" s="64">
        <v>3</v>
      </c>
      <c r="CJ6" s="68">
        <v>3</v>
      </c>
      <c r="CK6" s="85">
        <f t="shared" si="58"/>
        <v>17</v>
      </c>
      <c r="CL6" s="86">
        <f t="shared" si="59"/>
        <v>5.8176470588235292</v>
      </c>
      <c r="CM6" s="87" t="str">
        <f t="shared" si="60"/>
        <v>5.82</v>
      </c>
      <c r="CN6" s="86">
        <f t="shared" si="8"/>
        <v>2.0294117647058822</v>
      </c>
      <c r="CO6" s="87" t="str">
        <f t="shared" si="61"/>
        <v>2.03</v>
      </c>
      <c r="CP6" s="52" t="str">
        <f t="shared" si="174"/>
        <v>Lên lớp</v>
      </c>
      <c r="CQ6" s="52">
        <f t="shared" si="175"/>
        <v>17</v>
      </c>
      <c r="CR6" s="86">
        <f t="shared" si="62"/>
        <v>5.8176470588235292</v>
      </c>
      <c r="CS6" s="127" t="str">
        <f t="shared" si="63"/>
        <v>5.82</v>
      </c>
      <c r="CT6" s="86">
        <f t="shared" si="176"/>
        <v>2.0294117647058822</v>
      </c>
      <c r="CU6" s="127" t="str">
        <f t="shared" si="64"/>
        <v>2.03</v>
      </c>
      <c r="CV6" s="52" t="str">
        <f t="shared" si="65"/>
        <v>Lên lớp</v>
      </c>
      <c r="CW6" s="232">
        <v>6.8</v>
      </c>
      <c r="CX6" s="52">
        <v>8</v>
      </c>
      <c r="CY6" s="52"/>
      <c r="CZ6" s="27">
        <f t="shared" si="66"/>
        <v>7.5</v>
      </c>
      <c r="DA6" s="28">
        <f t="shared" si="67"/>
        <v>7.5</v>
      </c>
      <c r="DB6" s="29" t="str">
        <f t="shared" si="68"/>
        <v>7.5</v>
      </c>
      <c r="DC6" s="32" t="str">
        <f t="shared" si="69"/>
        <v>B</v>
      </c>
      <c r="DD6" s="30">
        <f t="shared" si="70"/>
        <v>3</v>
      </c>
      <c r="DE6" s="29" t="str">
        <f t="shared" si="71"/>
        <v>3.0</v>
      </c>
      <c r="DF6" s="71"/>
      <c r="DG6" s="203"/>
      <c r="DH6" s="229">
        <v>6.6</v>
      </c>
      <c r="DI6" s="230">
        <v>8</v>
      </c>
      <c r="DJ6" s="230"/>
      <c r="DK6" s="27">
        <f t="shared" si="72"/>
        <v>7.4</v>
      </c>
      <c r="DL6" s="28">
        <f t="shared" si="73"/>
        <v>7.4</v>
      </c>
      <c r="DM6" s="30" t="str">
        <f t="shared" si="74"/>
        <v>7.4</v>
      </c>
      <c r="DN6" s="32" t="str">
        <f t="shared" si="75"/>
        <v>B</v>
      </c>
      <c r="DO6" s="30">
        <f t="shared" si="76"/>
        <v>3</v>
      </c>
      <c r="DP6" s="30" t="str">
        <f t="shared" si="77"/>
        <v>3.0</v>
      </c>
      <c r="DQ6" s="71"/>
      <c r="DR6" s="203"/>
      <c r="DS6" s="204">
        <f t="shared" si="78"/>
        <v>7.45</v>
      </c>
      <c r="DT6" s="30" t="str">
        <f t="shared" si="79"/>
        <v>7.5</v>
      </c>
      <c r="DU6" s="32" t="str">
        <f t="shared" si="80"/>
        <v>B</v>
      </c>
      <c r="DV6" s="30">
        <f t="shared" si="81"/>
        <v>3</v>
      </c>
      <c r="DW6" s="30" t="str">
        <f t="shared" si="82"/>
        <v>3.0</v>
      </c>
      <c r="DX6" s="71">
        <v>3</v>
      </c>
      <c r="DY6" s="203">
        <v>3</v>
      </c>
      <c r="DZ6" s="232">
        <v>6.4</v>
      </c>
      <c r="EA6" s="52">
        <v>3</v>
      </c>
      <c r="EB6" s="52"/>
      <c r="EC6" s="27">
        <f t="shared" si="83"/>
        <v>4.4000000000000004</v>
      </c>
      <c r="ED6" s="28">
        <f t="shared" si="84"/>
        <v>4.4000000000000004</v>
      </c>
      <c r="EE6" s="29" t="str">
        <f t="shared" si="85"/>
        <v>4.4</v>
      </c>
      <c r="EF6" s="32" t="str">
        <f t="shared" si="86"/>
        <v>D</v>
      </c>
      <c r="EG6" s="30">
        <f t="shared" si="87"/>
        <v>1</v>
      </c>
      <c r="EH6" s="29" t="str">
        <f t="shared" si="88"/>
        <v>1.0</v>
      </c>
      <c r="EI6" s="71">
        <v>3</v>
      </c>
      <c r="EJ6" s="203">
        <v>3</v>
      </c>
      <c r="EK6" s="232">
        <v>5.6</v>
      </c>
      <c r="EL6" s="52">
        <v>3</v>
      </c>
      <c r="EM6" s="52"/>
      <c r="EN6" s="27">
        <f t="shared" si="89"/>
        <v>4</v>
      </c>
      <c r="EO6" s="28">
        <f t="shared" si="90"/>
        <v>4</v>
      </c>
      <c r="EP6" s="29" t="str">
        <f t="shared" si="91"/>
        <v>4.0</v>
      </c>
      <c r="EQ6" s="32" t="str">
        <f t="shared" si="92"/>
        <v>D</v>
      </c>
      <c r="ER6" s="29">
        <f t="shared" si="93"/>
        <v>1</v>
      </c>
      <c r="ES6" s="29" t="str">
        <f t="shared" si="94"/>
        <v>1.0</v>
      </c>
      <c r="ET6" s="71">
        <v>3</v>
      </c>
      <c r="EU6" s="203">
        <v>3</v>
      </c>
      <c r="EV6" s="232">
        <v>5</v>
      </c>
      <c r="EW6" s="52">
        <v>5</v>
      </c>
      <c r="EX6" s="52"/>
      <c r="EY6" s="27">
        <f t="shared" si="95"/>
        <v>5</v>
      </c>
      <c r="EZ6" s="28">
        <f t="shared" si="96"/>
        <v>5</v>
      </c>
      <c r="FA6" s="29" t="str">
        <f t="shared" si="97"/>
        <v>5.0</v>
      </c>
      <c r="FB6" s="32" t="str">
        <f t="shared" si="98"/>
        <v>D+</v>
      </c>
      <c r="FC6" s="30">
        <f t="shared" si="99"/>
        <v>1.5</v>
      </c>
      <c r="FD6" s="29" t="str">
        <f t="shared" si="100"/>
        <v>1.5</v>
      </c>
      <c r="FE6" s="71">
        <v>2</v>
      </c>
      <c r="FF6" s="203">
        <v>2</v>
      </c>
      <c r="FG6" s="232">
        <v>6.4</v>
      </c>
      <c r="FH6" s="52">
        <v>3</v>
      </c>
      <c r="FI6" s="52"/>
      <c r="FJ6" s="27">
        <f t="shared" si="101"/>
        <v>4.4000000000000004</v>
      </c>
      <c r="FK6" s="28">
        <f t="shared" si="102"/>
        <v>4.4000000000000004</v>
      </c>
      <c r="FL6" s="29" t="str">
        <f t="shared" si="103"/>
        <v>4.4</v>
      </c>
      <c r="FM6" s="32" t="str">
        <f t="shared" si="104"/>
        <v>D</v>
      </c>
      <c r="FN6" s="30">
        <f t="shared" si="105"/>
        <v>1</v>
      </c>
      <c r="FO6" s="29" t="str">
        <f t="shared" si="106"/>
        <v>1.0</v>
      </c>
      <c r="FP6" s="71">
        <v>3</v>
      </c>
      <c r="FQ6" s="203">
        <v>3</v>
      </c>
      <c r="FR6" s="232">
        <v>6.7</v>
      </c>
      <c r="FS6" s="52">
        <v>9</v>
      </c>
      <c r="FT6" s="52"/>
      <c r="FU6" s="27">
        <f t="shared" si="107"/>
        <v>8.1</v>
      </c>
      <c r="FV6" s="28">
        <f t="shared" si="108"/>
        <v>8.1</v>
      </c>
      <c r="FW6" s="29" t="str">
        <f t="shared" si="109"/>
        <v>8.1</v>
      </c>
      <c r="FX6" s="32" t="str">
        <f t="shared" si="110"/>
        <v>B+</v>
      </c>
      <c r="FY6" s="30">
        <f t="shared" si="111"/>
        <v>3.5</v>
      </c>
      <c r="FZ6" s="29" t="str">
        <f t="shared" si="112"/>
        <v>3.5</v>
      </c>
      <c r="GA6" s="71">
        <v>2</v>
      </c>
      <c r="GB6" s="203">
        <v>2</v>
      </c>
      <c r="GC6" s="232">
        <v>7</v>
      </c>
      <c r="GD6" s="52">
        <v>6</v>
      </c>
      <c r="GE6" s="52"/>
      <c r="GF6" s="27">
        <f t="shared" si="113"/>
        <v>6.4</v>
      </c>
      <c r="GG6" s="28">
        <f t="shared" si="114"/>
        <v>6.4</v>
      </c>
      <c r="GH6" s="29" t="str">
        <f t="shared" si="115"/>
        <v>6.4</v>
      </c>
      <c r="GI6" s="32" t="str">
        <f t="shared" si="116"/>
        <v>C</v>
      </c>
      <c r="GJ6" s="30">
        <f t="shared" si="117"/>
        <v>2</v>
      </c>
      <c r="GK6" s="29" t="str">
        <f t="shared" si="118"/>
        <v>2.0</v>
      </c>
      <c r="GL6" s="71">
        <v>2</v>
      </c>
      <c r="GM6" s="203">
        <v>2</v>
      </c>
      <c r="GN6" s="232">
        <v>5</v>
      </c>
      <c r="GO6" s="52">
        <v>1</v>
      </c>
      <c r="GP6" s="52">
        <v>4</v>
      </c>
      <c r="GQ6" s="27">
        <f t="shared" si="119"/>
        <v>2.6</v>
      </c>
      <c r="GR6" s="28">
        <f t="shared" si="120"/>
        <v>4.4000000000000004</v>
      </c>
      <c r="GS6" s="29" t="str">
        <f t="shared" si="121"/>
        <v>4.4</v>
      </c>
      <c r="GT6" s="32" t="str">
        <f t="shared" si="122"/>
        <v>D</v>
      </c>
      <c r="GU6" s="29">
        <f t="shared" si="123"/>
        <v>1</v>
      </c>
      <c r="GV6" s="29" t="str">
        <f t="shared" si="124"/>
        <v>1.0</v>
      </c>
      <c r="GW6" s="71">
        <v>2</v>
      </c>
      <c r="GX6" s="203">
        <v>2</v>
      </c>
      <c r="GY6" s="85">
        <f t="shared" si="125"/>
        <v>20</v>
      </c>
      <c r="GZ6" s="86">
        <f t="shared" si="126"/>
        <v>5.4275000000000002</v>
      </c>
      <c r="HA6" s="124" t="str">
        <f t="shared" si="127"/>
        <v>5.43</v>
      </c>
      <c r="HB6" s="86">
        <f t="shared" si="128"/>
        <v>1.7</v>
      </c>
      <c r="HC6" s="124" t="str">
        <f t="shared" si="129"/>
        <v>1.70</v>
      </c>
      <c r="HD6" s="52" t="str">
        <f t="shared" si="130"/>
        <v>Lên lớp</v>
      </c>
      <c r="HE6" s="52">
        <f t="shared" si="131"/>
        <v>20</v>
      </c>
      <c r="HF6" s="86">
        <f t="shared" si="132"/>
        <v>5.4275000000000002</v>
      </c>
      <c r="HG6" s="127" t="str">
        <f t="shared" si="133"/>
        <v>5.43</v>
      </c>
      <c r="HH6" s="86">
        <f t="shared" si="134"/>
        <v>1.7</v>
      </c>
      <c r="HI6" s="127" t="str">
        <f t="shared" si="135"/>
        <v>1.70</v>
      </c>
      <c r="HJ6" s="227">
        <f t="shared" si="136"/>
        <v>37</v>
      </c>
      <c r="HK6" s="58">
        <f t="shared" si="137"/>
        <v>37</v>
      </c>
      <c r="HL6" s="228">
        <f t="shared" si="10"/>
        <v>5.6067567567567567</v>
      </c>
      <c r="HM6" s="127" t="str">
        <f t="shared" si="138"/>
        <v>5.61</v>
      </c>
      <c r="HN6" s="228">
        <f t="shared" si="11"/>
        <v>1.8513513513513513</v>
      </c>
      <c r="HO6" s="127" t="str">
        <f t="shared" si="139"/>
        <v>1.85</v>
      </c>
      <c r="HP6" s="52" t="str">
        <f t="shared" si="140"/>
        <v>Lên lớp</v>
      </c>
      <c r="HQ6" s="58" t="s">
        <v>986</v>
      </c>
      <c r="HR6" s="98">
        <v>6</v>
      </c>
      <c r="HS6" s="99">
        <v>6</v>
      </c>
      <c r="HT6" s="187"/>
      <c r="HU6" s="27">
        <f t="shared" si="177"/>
        <v>6</v>
      </c>
      <c r="HV6" s="282">
        <f t="shared" si="178"/>
        <v>6</v>
      </c>
      <c r="HW6" s="26" t="str">
        <f t="shared" si="210"/>
        <v>6.0</v>
      </c>
      <c r="HX6" s="283" t="str">
        <f t="shared" si="179"/>
        <v>C</v>
      </c>
      <c r="HY6" s="281">
        <f t="shared" si="180"/>
        <v>2</v>
      </c>
      <c r="HZ6" s="44" t="str">
        <f t="shared" si="181"/>
        <v>2.0</v>
      </c>
      <c r="IA6" s="64">
        <v>3</v>
      </c>
      <c r="IB6" s="68">
        <v>3</v>
      </c>
      <c r="IC6" s="21">
        <v>6.3</v>
      </c>
      <c r="ID6" s="24">
        <v>6</v>
      </c>
      <c r="IE6" s="25"/>
      <c r="IF6" s="27">
        <f t="shared" si="182"/>
        <v>6.1</v>
      </c>
      <c r="IG6" s="282">
        <f t="shared" si="183"/>
        <v>6.1</v>
      </c>
      <c r="IH6" s="26" t="str">
        <f t="shared" si="211"/>
        <v>6.1</v>
      </c>
      <c r="II6" s="283" t="str">
        <f t="shared" si="184"/>
        <v>C</v>
      </c>
      <c r="IJ6" s="281">
        <f t="shared" si="185"/>
        <v>2</v>
      </c>
      <c r="IK6" s="44" t="str">
        <f t="shared" si="186"/>
        <v>2.0</v>
      </c>
      <c r="IL6" s="64">
        <v>1</v>
      </c>
      <c r="IM6" s="68">
        <v>1</v>
      </c>
      <c r="IN6" s="96">
        <v>3.7</v>
      </c>
      <c r="IO6" s="106"/>
      <c r="IP6" s="285"/>
      <c r="IQ6" s="27">
        <f t="shared" si="187"/>
        <v>1.5</v>
      </c>
      <c r="IR6" s="28">
        <f t="shared" si="188"/>
        <v>1.5</v>
      </c>
      <c r="IS6" s="26" t="str">
        <f t="shared" si="189"/>
        <v>1.5</v>
      </c>
      <c r="IT6" s="32" t="str">
        <f t="shared" si="190"/>
        <v>F</v>
      </c>
      <c r="IU6" s="30">
        <f t="shared" si="191"/>
        <v>0</v>
      </c>
      <c r="IV6" s="37" t="str">
        <f t="shared" si="192"/>
        <v>0.0</v>
      </c>
      <c r="IW6" s="64">
        <v>2</v>
      </c>
      <c r="IX6" s="68">
        <v>2</v>
      </c>
      <c r="IY6" s="21">
        <v>6.8</v>
      </c>
      <c r="IZ6" s="24">
        <v>8</v>
      </c>
      <c r="JA6" s="25"/>
      <c r="JB6" s="19">
        <f t="shared" si="141"/>
        <v>7.5</v>
      </c>
      <c r="JC6" s="26">
        <f t="shared" si="142"/>
        <v>7.5</v>
      </c>
      <c r="JD6" s="26" t="str">
        <f t="shared" si="143"/>
        <v>7.5</v>
      </c>
      <c r="JE6" s="32" t="str">
        <f t="shared" si="144"/>
        <v>B</v>
      </c>
      <c r="JF6" s="30">
        <f t="shared" si="145"/>
        <v>3</v>
      </c>
      <c r="JG6" s="37" t="str">
        <f t="shared" si="146"/>
        <v>3.0</v>
      </c>
      <c r="JH6" s="64">
        <v>2</v>
      </c>
      <c r="JI6" s="68">
        <v>2</v>
      </c>
      <c r="JJ6" s="98">
        <v>6.4</v>
      </c>
      <c r="JK6" s="99">
        <v>5</v>
      </c>
      <c r="JL6" s="187"/>
      <c r="JM6" s="19">
        <f t="shared" si="193"/>
        <v>5.6</v>
      </c>
      <c r="JN6" s="26">
        <f t="shared" si="147"/>
        <v>5.6</v>
      </c>
      <c r="JO6" s="26" t="str">
        <f t="shared" si="148"/>
        <v>5.6</v>
      </c>
      <c r="JP6" s="32" t="str">
        <f t="shared" si="149"/>
        <v>C</v>
      </c>
      <c r="JQ6" s="30">
        <f t="shared" si="150"/>
        <v>2</v>
      </c>
      <c r="JR6" s="37" t="str">
        <f t="shared" si="151"/>
        <v>2.0</v>
      </c>
      <c r="JS6" s="64">
        <v>1</v>
      </c>
      <c r="JT6" s="68">
        <v>1</v>
      </c>
      <c r="JU6" s="98">
        <v>7</v>
      </c>
      <c r="JV6" s="99">
        <v>8</v>
      </c>
      <c r="JW6" s="187"/>
      <c r="JX6" s="27">
        <f t="shared" si="12"/>
        <v>7.6</v>
      </c>
      <c r="JY6" s="28">
        <f t="shared" si="13"/>
        <v>7.6</v>
      </c>
      <c r="JZ6" s="26" t="str">
        <f t="shared" si="152"/>
        <v>7.6</v>
      </c>
      <c r="KA6" s="32" t="str">
        <f t="shared" si="14"/>
        <v>B</v>
      </c>
      <c r="KB6" s="30">
        <f t="shared" si="15"/>
        <v>3</v>
      </c>
      <c r="KC6" s="37" t="str">
        <f t="shared" si="16"/>
        <v>3.0</v>
      </c>
      <c r="KD6" s="64">
        <v>2</v>
      </c>
      <c r="KE6" s="68">
        <v>2</v>
      </c>
      <c r="KF6" s="98">
        <v>6.8</v>
      </c>
      <c r="KG6" s="99">
        <v>6</v>
      </c>
      <c r="KH6" s="187"/>
      <c r="KI6" s="27">
        <f t="shared" si="17"/>
        <v>6.3</v>
      </c>
      <c r="KJ6" s="28">
        <f t="shared" si="18"/>
        <v>6.3</v>
      </c>
      <c r="KK6" s="26" t="str">
        <f t="shared" si="153"/>
        <v>6.3</v>
      </c>
      <c r="KL6" s="32" t="str">
        <f t="shared" si="19"/>
        <v>C</v>
      </c>
      <c r="KM6" s="30">
        <f t="shared" si="20"/>
        <v>2</v>
      </c>
      <c r="KN6" s="37" t="str">
        <f t="shared" si="21"/>
        <v>2.0</v>
      </c>
      <c r="KO6" s="64">
        <v>2</v>
      </c>
      <c r="KP6" s="68">
        <v>2</v>
      </c>
      <c r="KQ6" s="98">
        <v>6</v>
      </c>
      <c r="KR6" s="99">
        <v>5</v>
      </c>
      <c r="KS6" s="187"/>
      <c r="KT6" s="19">
        <f t="shared" si="22"/>
        <v>5.4</v>
      </c>
      <c r="KU6" s="26">
        <f t="shared" si="23"/>
        <v>5.4</v>
      </c>
      <c r="KV6" s="26" t="str">
        <f t="shared" si="154"/>
        <v>5.4</v>
      </c>
      <c r="KW6" s="32" t="str">
        <f t="shared" si="212"/>
        <v>D+</v>
      </c>
      <c r="KX6" s="30">
        <f t="shared" si="24"/>
        <v>1.5</v>
      </c>
      <c r="KY6" s="37" t="str">
        <f t="shared" si="25"/>
        <v>1.5</v>
      </c>
      <c r="KZ6" s="64">
        <v>2</v>
      </c>
      <c r="LA6" s="68">
        <v>2</v>
      </c>
      <c r="LB6" s="21">
        <v>6.7</v>
      </c>
      <c r="LC6" s="24">
        <v>4</v>
      </c>
      <c r="LD6" s="25"/>
      <c r="LE6" s="19">
        <f t="shared" si="194"/>
        <v>5.0999999999999996</v>
      </c>
      <c r="LF6" s="26">
        <f t="shared" si="155"/>
        <v>5.0999999999999996</v>
      </c>
      <c r="LG6" s="26" t="str">
        <f t="shared" si="213"/>
        <v>5.1</v>
      </c>
      <c r="LH6" s="32" t="str">
        <f t="shared" si="156"/>
        <v>D+</v>
      </c>
      <c r="LI6" s="30">
        <f t="shared" si="157"/>
        <v>1.5</v>
      </c>
      <c r="LJ6" s="37" t="str">
        <f t="shared" si="158"/>
        <v>1.5</v>
      </c>
      <c r="LK6" s="62">
        <v>3</v>
      </c>
      <c r="LL6" s="279">
        <v>3</v>
      </c>
      <c r="LM6" s="85">
        <f t="shared" si="159"/>
        <v>18</v>
      </c>
      <c r="LN6" s="86">
        <f t="shared" si="160"/>
        <v>5.6444444444444439</v>
      </c>
      <c r="LO6" s="124" t="str">
        <f t="shared" si="161"/>
        <v>5.64</v>
      </c>
      <c r="LP6" s="86">
        <f t="shared" si="162"/>
        <v>1.8611111111111112</v>
      </c>
      <c r="LQ6" s="124" t="str">
        <f t="shared" si="163"/>
        <v>1.86</v>
      </c>
      <c r="LR6" s="330" t="str">
        <f t="shared" si="164"/>
        <v>Lên lớp</v>
      </c>
      <c r="LS6" s="331">
        <f t="shared" si="165"/>
        <v>18</v>
      </c>
      <c r="LT6" s="332">
        <f t="shared" si="166"/>
        <v>5.6444444444444439</v>
      </c>
      <c r="LU6" s="332">
        <f t="shared" si="167"/>
        <v>1.8611111111111112</v>
      </c>
      <c r="LV6" s="334">
        <f t="shared" si="168"/>
        <v>55</v>
      </c>
      <c r="LW6" s="335">
        <f t="shared" si="169"/>
        <v>55</v>
      </c>
      <c r="LX6" s="336">
        <f t="shared" si="170"/>
        <v>5.6190909090909082</v>
      </c>
      <c r="LY6" s="337">
        <f t="shared" si="171"/>
        <v>1.8545454545454545</v>
      </c>
      <c r="LZ6" s="336" t="str">
        <f t="shared" si="172"/>
        <v>1.85</v>
      </c>
      <c r="MA6" s="330" t="str">
        <f t="shared" si="173"/>
        <v>Lên lớp</v>
      </c>
    </row>
    <row r="7" spans="1:339" s="233" customFormat="1" ht="18">
      <c r="A7" s="10">
        <v>7</v>
      </c>
      <c r="B7" s="76" t="s">
        <v>317</v>
      </c>
      <c r="C7" s="77" t="s">
        <v>330</v>
      </c>
      <c r="D7" s="78" t="s">
        <v>331</v>
      </c>
      <c r="E7" s="79" t="s">
        <v>68</v>
      </c>
      <c r="F7" s="58"/>
      <c r="G7" s="50" t="s">
        <v>621</v>
      </c>
      <c r="H7" s="50" t="s">
        <v>17</v>
      </c>
      <c r="I7" s="82" t="s">
        <v>654</v>
      </c>
      <c r="J7" s="82" t="s">
        <v>797</v>
      </c>
      <c r="K7" s="12">
        <v>5.8</v>
      </c>
      <c r="L7" s="28" t="str">
        <f t="shared" si="26"/>
        <v>5.8</v>
      </c>
      <c r="M7" s="32" t="str">
        <f t="shared" si="195"/>
        <v>C</v>
      </c>
      <c r="N7" s="39">
        <f t="shared" si="196"/>
        <v>2</v>
      </c>
      <c r="O7" s="37" t="str">
        <f t="shared" si="29"/>
        <v>2.0</v>
      </c>
      <c r="P7" s="11">
        <v>2</v>
      </c>
      <c r="Q7" s="16"/>
      <c r="R7" s="28" t="str">
        <f t="shared" si="30"/>
        <v>0.0</v>
      </c>
      <c r="S7" s="32" t="str">
        <f t="shared" si="197"/>
        <v>F</v>
      </c>
      <c r="T7" s="39">
        <f t="shared" si="198"/>
        <v>0</v>
      </c>
      <c r="U7" s="37" t="str">
        <f t="shared" si="33"/>
        <v>0.0</v>
      </c>
      <c r="V7" s="11">
        <v>3</v>
      </c>
      <c r="W7" s="21">
        <v>7.1</v>
      </c>
      <c r="X7" s="24">
        <v>6</v>
      </c>
      <c r="Y7" s="25"/>
      <c r="Z7" s="27">
        <f t="shared" si="0"/>
        <v>6.4</v>
      </c>
      <c r="AA7" s="28">
        <f t="shared" si="1"/>
        <v>6.4</v>
      </c>
      <c r="AB7" s="28" t="str">
        <f t="shared" si="34"/>
        <v>6.4</v>
      </c>
      <c r="AC7" s="32" t="str">
        <f t="shared" si="2"/>
        <v>C</v>
      </c>
      <c r="AD7" s="30">
        <f t="shared" si="3"/>
        <v>2</v>
      </c>
      <c r="AE7" s="37" t="str">
        <f t="shared" si="35"/>
        <v>2.0</v>
      </c>
      <c r="AF7" s="64">
        <v>4</v>
      </c>
      <c r="AG7" s="68">
        <v>4</v>
      </c>
      <c r="AH7" s="21">
        <v>8</v>
      </c>
      <c r="AI7" s="24">
        <v>9</v>
      </c>
      <c r="AJ7" s="25"/>
      <c r="AK7" s="27">
        <f t="shared" si="36"/>
        <v>8.6</v>
      </c>
      <c r="AL7" s="28">
        <f t="shared" si="37"/>
        <v>8.6</v>
      </c>
      <c r="AM7" s="28" t="str">
        <f t="shared" si="38"/>
        <v>8.6</v>
      </c>
      <c r="AN7" s="32" t="str">
        <f t="shared" si="199"/>
        <v>A</v>
      </c>
      <c r="AO7" s="30">
        <f t="shared" si="200"/>
        <v>4</v>
      </c>
      <c r="AP7" s="37" t="str">
        <f t="shared" si="41"/>
        <v>4.0</v>
      </c>
      <c r="AQ7" s="71">
        <v>2</v>
      </c>
      <c r="AR7" s="73">
        <v>2</v>
      </c>
      <c r="AS7" s="21">
        <v>6.5</v>
      </c>
      <c r="AT7" s="24">
        <v>5</v>
      </c>
      <c r="AU7" s="25"/>
      <c r="AV7" s="27">
        <f t="shared" si="42"/>
        <v>5.6</v>
      </c>
      <c r="AW7" s="28">
        <f t="shared" si="43"/>
        <v>5.6</v>
      </c>
      <c r="AX7" s="28" t="str">
        <f t="shared" si="44"/>
        <v>5.6</v>
      </c>
      <c r="AY7" s="32" t="str">
        <f t="shared" si="45"/>
        <v>C</v>
      </c>
      <c r="AZ7" s="30">
        <f t="shared" si="201"/>
        <v>2</v>
      </c>
      <c r="BA7" s="37" t="str">
        <f t="shared" si="47"/>
        <v>2.0</v>
      </c>
      <c r="BB7" s="64">
        <v>3</v>
      </c>
      <c r="BC7" s="68">
        <v>3</v>
      </c>
      <c r="BD7" s="21">
        <v>5.2</v>
      </c>
      <c r="BE7" s="24">
        <v>2</v>
      </c>
      <c r="BF7" s="25">
        <v>5</v>
      </c>
      <c r="BG7" s="27">
        <f t="shared" si="202"/>
        <v>3.3</v>
      </c>
      <c r="BH7" s="28">
        <f t="shared" si="203"/>
        <v>5.0999999999999996</v>
      </c>
      <c r="BI7" s="28" t="str">
        <f t="shared" si="48"/>
        <v>5.1</v>
      </c>
      <c r="BJ7" s="32" t="str">
        <f t="shared" si="204"/>
        <v>D+</v>
      </c>
      <c r="BK7" s="30">
        <f t="shared" si="205"/>
        <v>1.5</v>
      </c>
      <c r="BL7" s="37" t="str">
        <f t="shared" si="51"/>
        <v>1.5</v>
      </c>
      <c r="BM7" s="64">
        <v>3</v>
      </c>
      <c r="BN7" s="68">
        <v>3</v>
      </c>
      <c r="BO7" s="21">
        <v>6.1</v>
      </c>
      <c r="BP7" s="24">
        <v>5</v>
      </c>
      <c r="BQ7" s="25"/>
      <c r="BR7" s="27">
        <f t="shared" si="4"/>
        <v>5.4</v>
      </c>
      <c r="BS7" s="28">
        <f t="shared" si="5"/>
        <v>5.4</v>
      </c>
      <c r="BT7" s="28" t="str">
        <f t="shared" si="52"/>
        <v>5.4</v>
      </c>
      <c r="BU7" s="32" t="str">
        <f t="shared" si="6"/>
        <v>D+</v>
      </c>
      <c r="BV7" s="66">
        <f t="shared" si="7"/>
        <v>1.5</v>
      </c>
      <c r="BW7" s="37" t="str">
        <f t="shared" si="53"/>
        <v>1.5</v>
      </c>
      <c r="BX7" s="64">
        <v>2</v>
      </c>
      <c r="BY7" s="75">
        <v>2</v>
      </c>
      <c r="BZ7" s="21">
        <v>7</v>
      </c>
      <c r="CA7" s="24">
        <v>7</v>
      </c>
      <c r="CB7" s="25"/>
      <c r="CC7" s="27">
        <f t="shared" si="206"/>
        <v>7</v>
      </c>
      <c r="CD7" s="28">
        <f t="shared" si="207"/>
        <v>7</v>
      </c>
      <c r="CE7" s="28" t="str">
        <f t="shared" si="54"/>
        <v>7.0</v>
      </c>
      <c r="CF7" s="32" t="str">
        <f t="shared" si="208"/>
        <v>B</v>
      </c>
      <c r="CG7" s="30">
        <f t="shared" si="209"/>
        <v>3</v>
      </c>
      <c r="CH7" s="37" t="str">
        <f t="shared" si="57"/>
        <v>3.0</v>
      </c>
      <c r="CI7" s="64">
        <v>3</v>
      </c>
      <c r="CJ7" s="68">
        <v>3</v>
      </c>
      <c r="CK7" s="85">
        <f t="shared" si="58"/>
        <v>17</v>
      </c>
      <c r="CL7" s="86">
        <f t="shared" si="59"/>
        <v>6.2764705882352931</v>
      </c>
      <c r="CM7" s="87" t="str">
        <f t="shared" si="60"/>
        <v>6.28</v>
      </c>
      <c r="CN7" s="86">
        <f t="shared" si="8"/>
        <v>2.2647058823529411</v>
      </c>
      <c r="CO7" s="87" t="str">
        <f t="shared" si="61"/>
        <v>2.26</v>
      </c>
      <c r="CP7" s="52" t="str">
        <f t="shared" si="174"/>
        <v>Lên lớp</v>
      </c>
      <c r="CQ7" s="52">
        <f t="shared" si="175"/>
        <v>17</v>
      </c>
      <c r="CR7" s="86">
        <f t="shared" si="62"/>
        <v>6.2764705882352931</v>
      </c>
      <c r="CS7" s="127" t="str">
        <f t="shared" si="63"/>
        <v>6.28</v>
      </c>
      <c r="CT7" s="86">
        <f t="shared" si="176"/>
        <v>2.2647058823529411</v>
      </c>
      <c r="CU7" s="127" t="str">
        <f t="shared" si="64"/>
        <v>2.26</v>
      </c>
      <c r="CV7" s="52" t="str">
        <f t="shared" si="65"/>
        <v>Lên lớp</v>
      </c>
      <c r="CW7" s="232">
        <v>0</v>
      </c>
      <c r="CX7" s="52"/>
      <c r="CY7" s="52"/>
      <c r="CZ7" s="27">
        <f t="shared" si="66"/>
        <v>0</v>
      </c>
      <c r="DA7" s="28">
        <f t="shared" si="67"/>
        <v>0</v>
      </c>
      <c r="DB7" s="29" t="str">
        <f t="shared" si="68"/>
        <v>0.0</v>
      </c>
      <c r="DC7" s="32" t="str">
        <f t="shared" si="69"/>
        <v>F</v>
      </c>
      <c r="DD7" s="30">
        <f t="shared" si="70"/>
        <v>0</v>
      </c>
      <c r="DE7" s="29" t="str">
        <f t="shared" si="71"/>
        <v>0.0</v>
      </c>
      <c r="DF7" s="71"/>
      <c r="DG7" s="203"/>
      <c r="DH7" s="229">
        <v>0</v>
      </c>
      <c r="DI7" s="230"/>
      <c r="DJ7" s="230"/>
      <c r="DK7" s="27">
        <f t="shared" si="72"/>
        <v>0</v>
      </c>
      <c r="DL7" s="28">
        <f t="shared" si="73"/>
        <v>0</v>
      </c>
      <c r="DM7" s="30" t="str">
        <f t="shared" si="74"/>
        <v>0.0</v>
      </c>
      <c r="DN7" s="32" t="str">
        <f t="shared" si="75"/>
        <v>F</v>
      </c>
      <c r="DO7" s="30">
        <f t="shared" si="76"/>
        <v>0</v>
      </c>
      <c r="DP7" s="30" t="str">
        <f t="shared" si="77"/>
        <v>0.0</v>
      </c>
      <c r="DQ7" s="71"/>
      <c r="DR7" s="203"/>
      <c r="DS7" s="204">
        <f t="shared" si="78"/>
        <v>0</v>
      </c>
      <c r="DT7" s="30" t="str">
        <f t="shared" si="79"/>
        <v>0.0</v>
      </c>
      <c r="DU7" s="32" t="str">
        <f t="shared" si="80"/>
        <v>F</v>
      </c>
      <c r="DV7" s="30">
        <f t="shared" si="81"/>
        <v>0</v>
      </c>
      <c r="DW7" s="30" t="str">
        <f t="shared" si="82"/>
        <v>0.0</v>
      </c>
      <c r="DX7" s="71">
        <v>3</v>
      </c>
      <c r="DY7" s="203"/>
      <c r="DZ7" s="232">
        <v>5.6</v>
      </c>
      <c r="EA7" s="52">
        <v>0</v>
      </c>
      <c r="EB7" s="52">
        <v>5</v>
      </c>
      <c r="EC7" s="27">
        <f t="shared" si="83"/>
        <v>2.2000000000000002</v>
      </c>
      <c r="ED7" s="28">
        <f t="shared" si="84"/>
        <v>5.2</v>
      </c>
      <c r="EE7" s="29" t="str">
        <f t="shared" si="85"/>
        <v>5.2</v>
      </c>
      <c r="EF7" s="32" t="str">
        <f t="shared" si="86"/>
        <v>D+</v>
      </c>
      <c r="EG7" s="30">
        <f t="shared" si="87"/>
        <v>1.5</v>
      </c>
      <c r="EH7" s="29" t="str">
        <f t="shared" si="88"/>
        <v>1.5</v>
      </c>
      <c r="EI7" s="71">
        <v>3</v>
      </c>
      <c r="EJ7" s="203">
        <v>3</v>
      </c>
      <c r="EK7" s="235">
        <v>1.4</v>
      </c>
      <c r="EL7" s="188"/>
      <c r="EM7" s="52"/>
      <c r="EN7" s="27">
        <f t="shared" si="89"/>
        <v>0.6</v>
      </c>
      <c r="EO7" s="28">
        <f t="shared" si="90"/>
        <v>0.6</v>
      </c>
      <c r="EP7" s="29" t="str">
        <f t="shared" si="91"/>
        <v>0.6</v>
      </c>
      <c r="EQ7" s="32" t="str">
        <f t="shared" si="92"/>
        <v>F</v>
      </c>
      <c r="ER7" s="29">
        <f t="shared" si="93"/>
        <v>0</v>
      </c>
      <c r="ES7" s="29" t="str">
        <f t="shared" si="94"/>
        <v>0.0</v>
      </c>
      <c r="ET7" s="71">
        <v>3</v>
      </c>
      <c r="EU7" s="203"/>
      <c r="EV7" s="232">
        <v>1.1000000000000001</v>
      </c>
      <c r="EW7" s="52"/>
      <c r="EX7" s="52"/>
      <c r="EY7" s="27">
        <f t="shared" si="95"/>
        <v>0.4</v>
      </c>
      <c r="EZ7" s="28">
        <f t="shared" si="96"/>
        <v>0.4</v>
      </c>
      <c r="FA7" s="29" t="str">
        <f t="shared" si="97"/>
        <v>0.4</v>
      </c>
      <c r="FB7" s="32" t="str">
        <f t="shared" si="98"/>
        <v>F</v>
      </c>
      <c r="FC7" s="30">
        <f t="shared" si="99"/>
        <v>0</v>
      </c>
      <c r="FD7" s="29" t="str">
        <f t="shared" si="100"/>
        <v>0.0</v>
      </c>
      <c r="FE7" s="71">
        <v>2</v>
      </c>
      <c r="FF7" s="203"/>
      <c r="FG7" s="235">
        <v>0</v>
      </c>
      <c r="FH7" s="188"/>
      <c r="FI7" s="188"/>
      <c r="FJ7" s="27">
        <f t="shared" si="101"/>
        <v>0</v>
      </c>
      <c r="FK7" s="28">
        <f t="shared" si="102"/>
        <v>0</v>
      </c>
      <c r="FL7" s="29" t="str">
        <f t="shared" si="103"/>
        <v>0.0</v>
      </c>
      <c r="FM7" s="32" t="str">
        <f t="shared" si="104"/>
        <v>F</v>
      </c>
      <c r="FN7" s="30">
        <f t="shared" si="105"/>
        <v>0</v>
      </c>
      <c r="FO7" s="29" t="str">
        <f t="shared" si="106"/>
        <v>0.0</v>
      </c>
      <c r="FP7" s="71">
        <v>3</v>
      </c>
      <c r="FQ7" s="203"/>
      <c r="FR7" s="232">
        <v>0</v>
      </c>
      <c r="FS7" s="52"/>
      <c r="FT7" s="52"/>
      <c r="FU7" s="27">
        <f t="shared" si="107"/>
        <v>0</v>
      </c>
      <c r="FV7" s="28">
        <f t="shared" si="108"/>
        <v>0</v>
      </c>
      <c r="FW7" s="29" t="str">
        <f t="shared" si="109"/>
        <v>0.0</v>
      </c>
      <c r="FX7" s="32" t="str">
        <f t="shared" si="110"/>
        <v>F</v>
      </c>
      <c r="FY7" s="30">
        <f t="shared" si="111"/>
        <v>0</v>
      </c>
      <c r="FZ7" s="29" t="str">
        <f t="shared" si="112"/>
        <v>0.0</v>
      </c>
      <c r="GA7" s="71">
        <v>2</v>
      </c>
      <c r="GB7" s="203"/>
      <c r="GC7" s="232">
        <v>0</v>
      </c>
      <c r="GD7" s="52"/>
      <c r="GE7" s="52"/>
      <c r="GF7" s="27">
        <f t="shared" si="113"/>
        <v>0</v>
      </c>
      <c r="GG7" s="28">
        <f t="shared" si="114"/>
        <v>0</v>
      </c>
      <c r="GH7" s="29" t="str">
        <f t="shared" si="115"/>
        <v>0.0</v>
      </c>
      <c r="GI7" s="32" t="str">
        <f t="shared" si="116"/>
        <v>F</v>
      </c>
      <c r="GJ7" s="30">
        <f t="shared" si="117"/>
        <v>0</v>
      </c>
      <c r="GK7" s="29" t="str">
        <f t="shared" si="118"/>
        <v>0.0</v>
      </c>
      <c r="GL7" s="71">
        <v>2</v>
      </c>
      <c r="GM7" s="203"/>
      <c r="GN7" s="235">
        <v>0</v>
      </c>
      <c r="GO7" s="188"/>
      <c r="GP7" s="188"/>
      <c r="GQ7" s="27">
        <f t="shared" si="119"/>
        <v>0</v>
      </c>
      <c r="GR7" s="28">
        <f t="shared" si="120"/>
        <v>0</v>
      </c>
      <c r="GS7" s="29" t="str">
        <f t="shared" si="121"/>
        <v>0.0</v>
      </c>
      <c r="GT7" s="32" t="str">
        <f t="shared" si="122"/>
        <v>F</v>
      </c>
      <c r="GU7" s="29">
        <f t="shared" si="123"/>
        <v>0</v>
      </c>
      <c r="GV7" s="29" t="str">
        <f t="shared" si="124"/>
        <v>0.0</v>
      </c>
      <c r="GW7" s="71">
        <v>2</v>
      </c>
      <c r="GX7" s="203"/>
      <c r="GY7" s="85">
        <f t="shared" si="125"/>
        <v>20</v>
      </c>
      <c r="GZ7" s="86">
        <f t="shared" si="126"/>
        <v>0.91000000000000014</v>
      </c>
      <c r="HA7" s="124" t="str">
        <f t="shared" si="127"/>
        <v>0.91</v>
      </c>
      <c r="HB7" s="86">
        <f t="shared" si="128"/>
        <v>0.22500000000000001</v>
      </c>
      <c r="HC7" s="124" t="str">
        <f t="shared" si="129"/>
        <v>0.23</v>
      </c>
      <c r="HD7" s="52" t="str">
        <f t="shared" si="130"/>
        <v>Cảnh báo KQHT</v>
      </c>
      <c r="HE7" s="52">
        <f t="shared" si="131"/>
        <v>3</v>
      </c>
      <c r="HF7" s="86">
        <f t="shared" si="132"/>
        <v>5.2</v>
      </c>
      <c r="HG7" s="127" t="str">
        <f t="shared" si="133"/>
        <v>5.20</v>
      </c>
      <c r="HH7" s="86">
        <f t="shared" si="134"/>
        <v>1.5</v>
      </c>
      <c r="HI7" s="127" t="str">
        <f t="shared" si="135"/>
        <v>1.50</v>
      </c>
      <c r="HJ7" s="227">
        <f t="shared" si="136"/>
        <v>37</v>
      </c>
      <c r="HK7" s="58">
        <f t="shared" si="137"/>
        <v>20</v>
      </c>
      <c r="HL7" s="228">
        <f t="shared" si="10"/>
        <v>6.1149999999999993</v>
      </c>
      <c r="HM7" s="127" t="str">
        <f t="shared" si="138"/>
        <v>6.12</v>
      </c>
      <c r="HN7" s="228">
        <f t="shared" si="11"/>
        <v>2.15</v>
      </c>
      <c r="HO7" s="127" t="str">
        <f t="shared" si="139"/>
        <v>2.15</v>
      </c>
      <c r="HP7" s="52" t="str">
        <f t="shared" si="140"/>
        <v>Lên lớp</v>
      </c>
      <c r="HQ7" s="58" t="s">
        <v>987</v>
      </c>
      <c r="HR7" s="98">
        <v>5.6</v>
      </c>
      <c r="HS7" s="99">
        <v>6</v>
      </c>
      <c r="HT7" s="187"/>
      <c r="HU7" s="27">
        <f t="shared" si="177"/>
        <v>5.8</v>
      </c>
      <c r="HV7" s="282">
        <f t="shared" si="178"/>
        <v>5.8</v>
      </c>
      <c r="HW7" s="26" t="str">
        <f t="shared" si="210"/>
        <v>5.8</v>
      </c>
      <c r="HX7" s="283" t="str">
        <f t="shared" si="179"/>
        <v>C</v>
      </c>
      <c r="HY7" s="281">
        <f t="shared" si="180"/>
        <v>2</v>
      </c>
      <c r="HZ7" s="44" t="str">
        <f t="shared" si="181"/>
        <v>2.0</v>
      </c>
      <c r="IA7" s="64">
        <v>3</v>
      </c>
      <c r="IB7" s="68">
        <v>3</v>
      </c>
      <c r="IC7" s="21">
        <v>7</v>
      </c>
      <c r="ID7" s="24">
        <v>5</v>
      </c>
      <c r="IE7" s="25"/>
      <c r="IF7" s="27">
        <f t="shared" si="182"/>
        <v>5.8</v>
      </c>
      <c r="IG7" s="282">
        <f t="shared" si="183"/>
        <v>5.8</v>
      </c>
      <c r="IH7" s="26" t="str">
        <f t="shared" si="211"/>
        <v>5.8</v>
      </c>
      <c r="II7" s="283" t="str">
        <f t="shared" si="184"/>
        <v>C</v>
      </c>
      <c r="IJ7" s="281">
        <f t="shared" si="185"/>
        <v>2</v>
      </c>
      <c r="IK7" s="44" t="str">
        <f t="shared" si="186"/>
        <v>2.0</v>
      </c>
      <c r="IL7" s="64">
        <v>1</v>
      </c>
      <c r="IM7" s="68">
        <v>1</v>
      </c>
      <c r="IN7" s="96">
        <v>0</v>
      </c>
      <c r="IO7" s="106"/>
      <c r="IP7" s="285"/>
      <c r="IQ7" s="27">
        <f t="shared" si="187"/>
        <v>0</v>
      </c>
      <c r="IR7" s="28">
        <f t="shared" si="188"/>
        <v>0</v>
      </c>
      <c r="IS7" s="26" t="str">
        <f t="shared" si="189"/>
        <v>0.0</v>
      </c>
      <c r="IT7" s="32" t="str">
        <f t="shared" si="190"/>
        <v>F</v>
      </c>
      <c r="IU7" s="30">
        <f t="shared" si="191"/>
        <v>0</v>
      </c>
      <c r="IV7" s="37" t="str">
        <f t="shared" si="192"/>
        <v>0.0</v>
      </c>
      <c r="IW7" s="64">
        <v>2</v>
      </c>
      <c r="IX7" s="68">
        <v>2</v>
      </c>
      <c r="IY7" s="96">
        <v>0</v>
      </c>
      <c r="IZ7" s="106"/>
      <c r="JA7" s="285"/>
      <c r="JB7" s="19">
        <f t="shared" si="141"/>
        <v>0</v>
      </c>
      <c r="JC7" s="26">
        <f t="shared" si="142"/>
        <v>0</v>
      </c>
      <c r="JD7" s="26" t="str">
        <f t="shared" si="143"/>
        <v>0.0</v>
      </c>
      <c r="JE7" s="32" t="str">
        <f t="shared" si="144"/>
        <v>F</v>
      </c>
      <c r="JF7" s="30">
        <f t="shared" si="145"/>
        <v>0</v>
      </c>
      <c r="JG7" s="37" t="str">
        <f t="shared" si="146"/>
        <v>0.0</v>
      </c>
      <c r="JH7" s="64">
        <v>2</v>
      </c>
      <c r="JI7" s="68">
        <v>2</v>
      </c>
      <c r="JJ7" s="96">
        <v>1.4</v>
      </c>
      <c r="JK7" s="106"/>
      <c r="JL7" s="285"/>
      <c r="JM7" s="19">
        <f t="shared" si="193"/>
        <v>0.6</v>
      </c>
      <c r="JN7" s="26">
        <f t="shared" si="147"/>
        <v>0.6</v>
      </c>
      <c r="JO7" s="26" t="str">
        <f t="shared" si="148"/>
        <v>0.6</v>
      </c>
      <c r="JP7" s="32" t="str">
        <f t="shared" si="149"/>
        <v>F</v>
      </c>
      <c r="JQ7" s="30">
        <f t="shared" si="150"/>
        <v>0</v>
      </c>
      <c r="JR7" s="37" t="str">
        <f t="shared" si="151"/>
        <v>0.0</v>
      </c>
      <c r="JS7" s="64">
        <v>1</v>
      </c>
      <c r="JT7" s="68">
        <v>1</v>
      </c>
      <c r="JU7" s="98">
        <v>7</v>
      </c>
      <c r="JV7" s="99">
        <v>8</v>
      </c>
      <c r="JW7" s="187"/>
      <c r="JX7" s="27">
        <f t="shared" si="12"/>
        <v>7.6</v>
      </c>
      <c r="JY7" s="28">
        <f t="shared" si="13"/>
        <v>7.6</v>
      </c>
      <c r="JZ7" s="28" t="str">
        <f t="shared" si="152"/>
        <v>7.6</v>
      </c>
      <c r="KA7" s="32" t="str">
        <f t="shared" si="14"/>
        <v>B</v>
      </c>
      <c r="KB7" s="30">
        <f t="shared" si="15"/>
        <v>3</v>
      </c>
      <c r="KC7" s="37" t="str">
        <f t="shared" si="16"/>
        <v>3.0</v>
      </c>
      <c r="KD7" s="64">
        <v>2</v>
      </c>
      <c r="KE7" s="68">
        <v>2</v>
      </c>
      <c r="KF7" s="98">
        <v>6.8</v>
      </c>
      <c r="KG7" s="99">
        <v>6</v>
      </c>
      <c r="KH7" s="187"/>
      <c r="KI7" s="27">
        <f t="shared" si="17"/>
        <v>6.3</v>
      </c>
      <c r="KJ7" s="28">
        <f t="shared" si="18"/>
        <v>6.3</v>
      </c>
      <c r="KK7" s="26" t="str">
        <f t="shared" si="153"/>
        <v>6.3</v>
      </c>
      <c r="KL7" s="32" t="str">
        <f t="shared" si="19"/>
        <v>C</v>
      </c>
      <c r="KM7" s="30">
        <f t="shared" si="20"/>
        <v>2</v>
      </c>
      <c r="KN7" s="37" t="str">
        <f t="shared" si="21"/>
        <v>2.0</v>
      </c>
      <c r="KO7" s="64">
        <v>2</v>
      </c>
      <c r="KP7" s="68">
        <v>2</v>
      </c>
      <c r="KQ7" s="98">
        <v>6</v>
      </c>
      <c r="KR7" s="99">
        <v>5</v>
      </c>
      <c r="KS7" s="187"/>
      <c r="KT7" s="27">
        <f t="shared" si="22"/>
        <v>5.4</v>
      </c>
      <c r="KU7" s="28">
        <f t="shared" si="23"/>
        <v>5.4</v>
      </c>
      <c r="KV7" s="26" t="str">
        <f t="shared" si="154"/>
        <v>5.4</v>
      </c>
      <c r="KW7" s="32" t="str">
        <f t="shared" si="212"/>
        <v>D+</v>
      </c>
      <c r="KX7" s="30">
        <f t="shared" si="24"/>
        <v>1.5</v>
      </c>
      <c r="KY7" s="37" t="str">
        <f t="shared" si="25"/>
        <v>1.5</v>
      </c>
      <c r="KZ7" s="64">
        <v>2</v>
      </c>
      <c r="LA7" s="68">
        <v>2</v>
      </c>
      <c r="LB7" s="21">
        <v>6.2</v>
      </c>
      <c r="LC7" s="24">
        <v>4</v>
      </c>
      <c r="LD7" s="25"/>
      <c r="LE7" s="19">
        <f t="shared" si="194"/>
        <v>4.9000000000000004</v>
      </c>
      <c r="LF7" s="26">
        <f t="shared" si="155"/>
        <v>4.9000000000000004</v>
      </c>
      <c r="LG7" s="26" t="str">
        <f t="shared" si="213"/>
        <v>4.9</v>
      </c>
      <c r="LH7" s="32" t="str">
        <f t="shared" si="156"/>
        <v>D</v>
      </c>
      <c r="LI7" s="30">
        <f t="shared" si="157"/>
        <v>1</v>
      </c>
      <c r="LJ7" s="37" t="str">
        <f t="shared" si="158"/>
        <v>1.0</v>
      </c>
      <c r="LK7" s="62">
        <v>3</v>
      </c>
      <c r="LL7" s="279">
        <v>3</v>
      </c>
      <c r="LM7" s="85">
        <f t="shared" si="159"/>
        <v>18</v>
      </c>
      <c r="LN7" s="86">
        <f t="shared" si="160"/>
        <v>4.2833333333333341</v>
      </c>
      <c r="LO7" s="124" t="str">
        <f t="shared" si="161"/>
        <v>4.28</v>
      </c>
      <c r="LP7" s="86">
        <f t="shared" si="162"/>
        <v>1.3333333333333333</v>
      </c>
      <c r="LQ7" s="124" t="str">
        <f t="shared" si="163"/>
        <v>1.33</v>
      </c>
      <c r="LR7" s="330" t="str">
        <f t="shared" si="164"/>
        <v>Lên lớp</v>
      </c>
      <c r="LS7" s="331">
        <f t="shared" si="165"/>
        <v>18</v>
      </c>
      <c r="LT7" s="332">
        <f t="shared" si="166"/>
        <v>4.2833333333333341</v>
      </c>
      <c r="LU7" s="332">
        <f t="shared" si="167"/>
        <v>1.3333333333333333</v>
      </c>
      <c r="LV7" s="334">
        <f t="shared" si="168"/>
        <v>55</v>
      </c>
      <c r="LW7" s="335">
        <f t="shared" si="169"/>
        <v>38</v>
      </c>
      <c r="LX7" s="336">
        <f t="shared" si="170"/>
        <v>5.2473684210526308</v>
      </c>
      <c r="LY7" s="337">
        <f t="shared" si="171"/>
        <v>1.763157894736842</v>
      </c>
      <c r="LZ7" s="336" t="str">
        <f t="shared" si="172"/>
        <v>1.76</v>
      </c>
      <c r="MA7" s="330" t="str">
        <f t="shared" si="173"/>
        <v>Lên lớp</v>
      </c>
    </row>
    <row r="8" spans="1:339" s="233" customFormat="1" ht="18">
      <c r="A8" s="10">
        <v>8</v>
      </c>
      <c r="B8" s="76" t="s">
        <v>317</v>
      </c>
      <c r="C8" s="77" t="s">
        <v>332</v>
      </c>
      <c r="D8" s="78" t="s">
        <v>333</v>
      </c>
      <c r="E8" s="79" t="s">
        <v>334</v>
      </c>
      <c r="F8" s="58"/>
      <c r="G8" s="50" t="s">
        <v>622</v>
      </c>
      <c r="H8" s="50" t="s">
        <v>17</v>
      </c>
      <c r="I8" s="82" t="s">
        <v>605</v>
      </c>
      <c r="J8" s="82" t="s">
        <v>779</v>
      </c>
      <c r="K8" s="12">
        <v>7.5</v>
      </c>
      <c r="L8" s="28" t="str">
        <f t="shared" si="26"/>
        <v>7.5</v>
      </c>
      <c r="M8" s="32" t="str">
        <f t="shared" si="195"/>
        <v>B</v>
      </c>
      <c r="N8" s="39">
        <f t="shared" si="196"/>
        <v>3</v>
      </c>
      <c r="O8" s="37" t="str">
        <f t="shared" si="29"/>
        <v>3.0</v>
      </c>
      <c r="P8" s="11">
        <v>2</v>
      </c>
      <c r="Q8" s="16">
        <v>6</v>
      </c>
      <c r="R8" s="28" t="str">
        <f t="shared" si="30"/>
        <v>6.0</v>
      </c>
      <c r="S8" s="32" t="str">
        <f t="shared" si="197"/>
        <v>C</v>
      </c>
      <c r="T8" s="39">
        <f t="shared" si="198"/>
        <v>2</v>
      </c>
      <c r="U8" s="37" t="str">
        <f t="shared" si="33"/>
        <v>2.0</v>
      </c>
      <c r="V8" s="11">
        <v>3</v>
      </c>
      <c r="W8" s="21">
        <v>7.1</v>
      </c>
      <c r="X8" s="24">
        <v>5</v>
      </c>
      <c r="Y8" s="25"/>
      <c r="Z8" s="27">
        <f t="shared" si="0"/>
        <v>5.8</v>
      </c>
      <c r="AA8" s="28">
        <f t="shared" si="1"/>
        <v>5.8</v>
      </c>
      <c r="AB8" s="28" t="str">
        <f t="shared" si="34"/>
        <v>5.8</v>
      </c>
      <c r="AC8" s="32" t="str">
        <f t="shared" si="2"/>
        <v>C</v>
      </c>
      <c r="AD8" s="30">
        <f t="shared" si="3"/>
        <v>2</v>
      </c>
      <c r="AE8" s="37" t="str">
        <f t="shared" si="35"/>
        <v>2.0</v>
      </c>
      <c r="AF8" s="64">
        <v>4</v>
      </c>
      <c r="AG8" s="68">
        <v>4</v>
      </c>
      <c r="AH8" s="21">
        <v>7.7</v>
      </c>
      <c r="AI8" s="24">
        <v>5</v>
      </c>
      <c r="AJ8" s="25"/>
      <c r="AK8" s="27">
        <f t="shared" si="36"/>
        <v>6.1</v>
      </c>
      <c r="AL8" s="28">
        <f t="shared" si="37"/>
        <v>6.1</v>
      </c>
      <c r="AM8" s="28" t="str">
        <f t="shared" si="38"/>
        <v>6.1</v>
      </c>
      <c r="AN8" s="32" t="str">
        <f t="shared" si="199"/>
        <v>C</v>
      </c>
      <c r="AO8" s="30">
        <f t="shared" si="200"/>
        <v>2</v>
      </c>
      <c r="AP8" s="37" t="str">
        <f t="shared" si="41"/>
        <v>2.0</v>
      </c>
      <c r="AQ8" s="71">
        <v>2</v>
      </c>
      <c r="AR8" s="73">
        <v>2</v>
      </c>
      <c r="AS8" s="21">
        <v>5</v>
      </c>
      <c r="AT8" s="24">
        <v>3</v>
      </c>
      <c r="AU8" s="25">
        <v>4</v>
      </c>
      <c r="AV8" s="27">
        <f t="shared" si="42"/>
        <v>3.8</v>
      </c>
      <c r="AW8" s="28">
        <f t="shared" si="43"/>
        <v>4.4000000000000004</v>
      </c>
      <c r="AX8" s="28" t="str">
        <f t="shared" si="44"/>
        <v>4.4</v>
      </c>
      <c r="AY8" s="32" t="str">
        <f t="shared" si="45"/>
        <v>D</v>
      </c>
      <c r="AZ8" s="30">
        <f t="shared" si="201"/>
        <v>1</v>
      </c>
      <c r="BA8" s="37" t="str">
        <f t="shared" si="47"/>
        <v>1.0</v>
      </c>
      <c r="BB8" s="64">
        <v>3</v>
      </c>
      <c r="BC8" s="68">
        <v>3</v>
      </c>
      <c r="BD8" s="21">
        <v>6.6</v>
      </c>
      <c r="BE8" s="24">
        <v>3</v>
      </c>
      <c r="BF8" s="25"/>
      <c r="BG8" s="27">
        <f t="shared" si="202"/>
        <v>4.4000000000000004</v>
      </c>
      <c r="BH8" s="28">
        <f t="shared" si="203"/>
        <v>4.4000000000000004</v>
      </c>
      <c r="BI8" s="28" t="str">
        <f t="shared" si="48"/>
        <v>4.4</v>
      </c>
      <c r="BJ8" s="32" t="str">
        <f t="shared" si="204"/>
        <v>D</v>
      </c>
      <c r="BK8" s="30">
        <f t="shared" si="205"/>
        <v>1</v>
      </c>
      <c r="BL8" s="37" t="str">
        <f t="shared" si="51"/>
        <v>1.0</v>
      </c>
      <c r="BM8" s="64">
        <v>3</v>
      </c>
      <c r="BN8" s="68">
        <v>3</v>
      </c>
      <c r="BO8" s="21">
        <v>5.7</v>
      </c>
      <c r="BP8" s="24">
        <v>5</v>
      </c>
      <c r="BQ8" s="25"/>
      <c r="BR8" s="27">
        <f t="shared" si="4"/>
        <v>5.3</v>
      </c>
      <c r="BS8" s="28">
        <f t="shared" si="5"/>
        <v>5.3</v>
      </c>
      <c r="BT8" s="28" t="str">
        <f t="shared" si="52"/>
        <v>5.3</v>
      </c>
      <c r="BU8" s="32" t="str">
        <f t="shared" si="6"/>
        <v>D+</v>
      </c>
      <c r="BV8" s="66">
        <f t="shared" si="7"/>
        <v>1.5</v>
      </c>
      <c r="BW8" s="37" t="str">
        <f t="shared" si="53"/>
        <v>1.5</v>
      </c>
      <c r="BX8" s="64">
        <v>2</v>
      </c>
      <c r="BY8" s="75">
        <v>2</v>
      </c>
      <c r="BZ8" s="96">
        <v>3.2</v>
      </c>
      <c r="CA8" s="106"/>
      <c r="CB8" s="25"/>
      <c r="CC8" s="27">
        <f t="shared" si="206"/>
        <v>1.3</v>
      </c>
      <c r="CD8" s="28">
        <f t="shared" si="207"/>
        <v>1.3</v>
      </c>
      <c r="CE8" s="28" t="str">
        <f t="shared" si="54"/>
        <v>1.3</v>
      </c>
      <c r="CF8" s="32" t="str">
        <f t="shared" si="208"/>
        <v>F</v>
      </c>
      <c r="CG8" s="30">
        <f t="shared" si="209"/>
        <v>0</v>
      </c>
      <c r="CH8" s="37" t="str">
        <f t="shared" si="57"/>
        <v>0.0</v>
      </c>
      <c r="CI8" s="64">
        <v>3</v>
      </c>
      <c r="CJ8" s="68"/>
      <c r="CK8" s="85">
        <f t="shared" si="58"/>
        <v>17</v>
      </c>
      <c r="CL8" s="86">
        <f t="shared" si="59"/>
        <v>4.488235294117648</v>
      </c>
      <c r="CM8" s="87" t="str">
        <f t="shared" si="60"/>
        <v>4.49</v>
      </c>
      <c r="CN8" s="86">
        <f t="shared" si="8"/>
        <v>1.2352941176470589</v>
      </c>
      <c r="CO8" s="87" t="str">
        <f t="shared" si="61"/>
        <v>1.24</v>
      </c>
      <c r="CP8" s="52" t="str">
        <f t="shared" si="174"/>
        <v>Lên lớp</v>
      </c>
      <c r="CQ8" s="52">
        <f t="shared" si="175"/>
        <v>14</v>
      </c>
      <c r="CR8" s="86">
        <f t="shared" si="62"/>
        <v>5.1714285714285717</v>
      </c>
      <c r="CS8" s="127" t="str">
        <f t="shared" si="63"/>
        <v>5.17</v>
      </c>
      <c r="CT8" s="86">
        <f t="shared" si="176"/>
        <v>1.5</v>
      </c>
      <c r="CU8" s="127" t="str">
        <f t="shared" si="64"/>
        <v>1.50</v>
      </c>
      <c r="CV8" s="52" t="str">
        <f t="shared" si="65"/>
        <v>Lên lớp</v>
      </c>
      <c r="CW8" s="232">
        <v>7.6</v>
      </c>
      <c r="CX8" s="52">
        <v>7</v>
      </c>
      <c r="CY8" s="52"/>
      <c r="CZ8" s="27">
        <f t="shared" si="66"/>
        <v>7.2</v>
      </c>
      <c r="DA8" s="28">
        <f t="shared" si="67"/>
        <v>7.2</v>
      </c>
      <c r="DB8" s="29" t="str">
        <f t="shared" si="68"/>
        <v>7.2</v>
      </c>
      <c r="DC8" s="32" t="str">
        <f t="shared" si="69"/>
        <v>B</v>
      </c>
      <c r="DD8" s="30">
        <f t="shared" si="70"/>
        <v>3</v>
      </c>
      <c r="DE8" s="29" t="str">
        <f t="shared" si="71"/>
        <v>3.0</v>
      </c>
      <c r="DF8" s="71"/>
      <c r="DG8" s="203"/>
      <c r="DH8" s="229">
        <v>5.6</v>
      </c>
      <c r="DI8" s="230">
        <v>6</v>
      </c>
      <c r="DJ8" s="230"/>
      <c r="DK8" s="27">
        <f t="shared" si="72"/>
        <v>5.8</v>
      </c>
      <c r="DL8" s="28">
        <f t="shared" si="73"/>
        <v>5.8</v>
      </c>
      <c r="DM8" s="30" t="str">
        <f t="shared" si="74"/>
        <v>5.8</v>
      </c>
      <c r="DN8" s="32" t="str">
        <f t="shared" si="75"/>
        <v>C</v>
      </c>
      <c r="DO8" s="30">
        <f t="shared" si="76"/>
        <v>2</v>
      </c>
      <c r="DP8" s="30" t="str">
        <f t="shared" si="77"/>
        <v>2.0</v>
      </c>
      <c r="DQ8" s="71"/>
      <c r="DR8" s="203"/>
      <c r="DS8" s="204">
        <f t="shared" si="78"/>
        <v>6.5</v>
      </c>
      <c r="DT8" s="30" t="str">
        <f t="shared" si="79"/>
        <v>6.5</v>
      </c>
      <c r="DU8" s="32" t="str">
        <f t="shared" si="80"/>
        <v>C+</v>
      </c>
      <c r="DV8" s="30">
        <f t="shared" si="81"/>
        <v>2.5</v>
      </c>
      <c r="DW8" s="30" t="str">
        <f t="shared" si="82"/>
        <v>2.5</v>
      </c>
      <c r="DX8" s="71">
        <v>3</v>
      </c>
      <c r="DY8" s="203">
        <v>3</v>
      </c>
      <c r="DZ8" s="232">
        <v>5.6</v>
      </c>
      <c r="EA8" s="52">
        <v>1</v>
      </c>
      <c r="EB8" s="52">
        <v>5</v>
      </c>
      <c r="EC8" s="27">
        <f t="shared" si="83"/>
        <v>2.8</v>
      </c>
      <c r="ED8" s="28">
        <f t="shared" si="84"/>
        <v>5.2</v>
      </c>
      <c r="EE8" s="29" t="str">
        <f t="shared" si="85"/>
        <v>5.2</v>
      </c>
      <c r="EF8" s="32" t="str">
        <f t="shared" si="86"/>
        <v>D+</v>
      </c>
      <c r="EG8" s="30">
        <f t="shared" si="87"/>
        <v>1.5</v>
      </c>
      <c r="EH8" s="29" t="str">
        <f t="shared" si="88"/>
        <v>1.5</v>
      </c>
      <c r="EI8" s="71">
        <v>3</v>
      </c>
      <c r="EJ8" s="203">
        <v>3</v>
      </c>
      <c r="EK8" s="232">
        <v>5.7</v>
      </c>
      <c r="EL8" s="52">
        <v>1</v>
      </c>
      <c r="EM8" s="52">
        <v>0</v>
      </c>
      <c r="EN8" s="27">
        <f t="shared" si="89"/>
        <v>2.9</v>
      </c>
      <c r="EO8" s="28">
        <f t="shared" si="90"/>
        <v>2.9</v>
      </c>
      <c r="EP8" s="29" t="str">
        <f t="shared" si="91"/>
        <v>2.9</v>
      </c>
      <c r="EQ8" s="32" t="str">
        <f t="shared" si="92"/>
        <v>F</v>
      </c>
      <c r="ER8" s="29">
        <f t="shared" si="93"/>
        <v>0</v>
      </c>
      <c r="ES8" s="29" t="str">
        <f t="shared" si="94"/>
        <v>0.0</v>
      </c>
      <c r="ET8" s="71">
        <v>3</v>
      </c>
      <c r="EU8" s="203"/>
      <c r="EV8" s="232">
        <v>1.4</v>
      </c>
      <c r="EW8" s="52"/>
      <c r="EX8" s="52"/>
      <c r="EY8" s="27">
        <f t="shared" si="95"/>
        <v>0.6</v>
      </c>
      <c r="EZ8" s="28">
        <f t="shared" si="96"/>
        <v>0.6</v>
      </c>
      <c r="FA8" s="29" t="str">
        <f t="shared" si="97"/>
        <v>0.6</v>
      </c>
      <c r="FB8" s="32" t="str">
        <f t="shared" si="98"/>
        <v>F</v>
      </c>
      <c r="FC8" s="30">
        <f t="shared" si="99"/>
        <v>0</v>
      </c>
      <c r="FD8" s="29" t="str">
        <f t="shared" si="100"/>
        <v>0.0</v>
      </c>
      <c r="FE8" s="71">
        <v>2</v>
      </c>
      <c r="FF8" s="203"/>
      <c r="FG8" s="235">
        <v>0</v>
      </c>
      <c r="FH8" s="188"/>
      <c r="FI8" s="188"/>
      <c r="FJ8" s="27">
        <f t="shared" si="101"/>
        <v>0</v>
      </c>
      <c r="FK8" s="28">
        <f t="shared" si="102"/>
        <v>0</v>
      </c>
      <c r="FL8" s="29" t="str">
        <f t="shared" si="103"/>
        <v>0.0</v>
      </c>
      <c r="FM8" s="32" t="str">
        <f t="shared" si="104"/>
        <v>F</v>
      </c>
      <c r="FN8" s="30">
        <f t="shared" si="105"/>
        <v>0</v>
      </c>
      <c r="FO8" s="29" t="str">
        <f t="shared" si="106"/>
        <v>0.0</v>
      </c>
      <c r="FP8" s="71">
        <v>3</v>
      </c>
      <c r="FQ8" s="203"/>
      <c r="FR8" s="232">
        <v>7.3</v>
      </c>
      <c r="FS8" s="52">
        <v>7</v>
      </c>
      <c r="FT8" s="52"/>
      <c r="FU8" s="27">
        <f t="shared" si="107"/>
        <v>7.1</v>
      </c>
      <c r="FV8" s="28">
        <f t="shared" si="108"/>
        <v>7.1</v>
      </c>
      <c r="FW8" s="29" t="str">
        <f t="shared" si="109"/>
        <v>7.1</v>
      </c>
      <c r="FX8" s="32" t="str">
        <f t="shared" si="110"/>
        <v>B</v>
      </c>
      <c r="FY8" s="30">
        <f t="shared" si="111"/>
        <v>3</v>
      </c>
      <c r="FZ8" s="29" t="str">
        <f t="shared" si="112"/>
        <v>3.0</v>
      </c>
      <c r="GA8" s="71">
        <v>2</v>
      </c>
      <c r="GB8" s="203">
        <v>2</v>
      </c>
      <c r="GC8" s="232">
        <v>5</v>
      </c>
      <c r="GD8" s="52">
        <v>2</v>
      </c>
      <c r="GE8" s="52">
        <v>4</v>
      </c>
      <c r="GF8" s="27">
        <f t="shared" si="113"/>
        <v>3.2</v>
      </c>
      <c r="GG8" s="28">
        <f t="shared" si="114"/>
        <v>4.4000000000000004</v>
      </c>
      <c r="GH8" s="29" t="str">
        <f t="shared" si="115"/>
        <v>4.4</v>
      </c>
      <c r="GI8" s="32" t="str">
        <f t="shared" si="116"/>
        <v>D</v>
      </c>
      <c r="GJ8" s="30">
        <f t="shared" si="117"/>
        <v>1</v>
      </c>
      <c r="GK8" s="29" t="str">
        <f t="shared" si="118"/>
        <v>1.0</v>
      </c>
      <c r="GL8" s="71">
        <v>2</v>
      </c>
      <c r="GM8" s="203">
        <v>2</v>
      </c>
      <c r="GN8" s="235">
        <v>0</v>
      </c>
      <c r="GO8" s="188"/>
      <c r="GP8" s="188"/>
      <c r="GQ8" s="27">
        <f t="shared" si="119"/>
        <v>0</v>
      </c>
      <c r="GR8" s="28">
        <f t="shared" si="120"/>
        <v>0</v>
      </c>
      <c r="GS8" s="29" t="str">
        <f t="shared" si="121"/>
        <v>0.0</v>
      </c>
      <c r="GT8" s="32" t="str">
        <f t="shared" si="122"/>
        <v>F</v>
      </c>
      <c r="GU8" s="29">
        <f t="shared" si="123"/>
        <v>0</v>
      </c>
      <c r="GV8" s="29" t="str">
        <f t="shared" si="124"/>
        <v>0.0</v>
      </c>
      <c r="GW8" s="71">
        <v>2</v>
      </c>
      <c r="GX8" s="203"/>
      <c r="GY8" s="85">
        <f t="shared" si="125"/>
        <v>20</v>
      </c>
      <c r="GZ8" s="86">
        <f t="shared" si="126"/>
        <v>3.4</v>
      </c>
      <c r="HA8" s="124" t="str">
        <f t="shared" si="127"/>
        <v>3.40</v>
      </c>
      <c r="HB8" s="86">
        <f t="shared" si="128"/>
        <v>1</v>
      </c>
      <c r="HC8" s="124" t="str">
        <f t="shared" si="129"/>
        <v>1.00</v>
      </c>
      <c r="HD8" s="52" t="str">
        <f t="shared" si="130"/>
        <v>Lên lớp</v>
      </c>
      <c r="HE8" s="52">
        <f t="shared" si="131"/>
        <v>10</v>
      </c>
      <c r="HF8" s="86">
        <f t="shared" si="132"/>
        <v>5.81</v>
      </c>
      <c r="HG8" s="127" t="str">
        <f t="shared" si="133"/>
        <v>5.81</v>
      </c>
      <c r="HH8" s="86">
        <f t="shared" si="134"/>
        <v>2</v>
      </c>
      <c r="HI8" s="127" t="str">
        <f t="shared" si="135"/>
        <v>2.00</v>
      </c>
      <c r="HJ8" s="227">
        <f t="shared" si="136"/>
        <v>37</v>
      </c>
      <c r="HK8" s="58">
        <f t="shared" si="137"/>
        <v>24</v>
      </c>
      <c r="HL8" s="228">
        <f t="shared" si="10"/>
        <v>5.4375</v>
      </c>
      <c r="HM8" s="127" t="str">
        <f t="shared" si="138"/>
        <v>5.44</v>
      </c>
      <c r="HN8" s="228">
        <f t="shared" si="11"/>
        <v>1.7083333333333333</v>
      </c>
      <c r="HO8" s="127" t="str">
        <f t="shared" si="139"/>
        <v>1.71</v>
      </c>
      <c r="HP8" s="52" t="str">
        <f t="shared" si="140"/>
        <v>Lên lớp</v>
      </c>
      <c r="HQ8" s="58" t="s">
        <v>986</v>
      </c>
      <c r="HR8" s="98">
        <v>6</v>
      </c>
      <c r="HS8" s="99">
        <v>3</v>
      </c>
      <c r="HT8" s="187"/>
      <c r="HU8" s="27">
        <f t="shared" si="177"/>
        <v>4.2</v>
      </c>
      <c r="HV8" s="282">
        <f t="shared" si="178"/>
        <v>4.2</v>
      </c>
      <c r="HW8" s="28" t="str">
        <f t="shared" si="210"/>
        <v>4.2</v>
      </c>
      <c r="HX8" s="283" t="str">
        <f t="shared" si="179"/>
        <v>D</v>
      </c>
      <c r="HY8" s="281">
        <f t="shared" si="180"/>
        <v>1</v>
      </c>
      <c r="HZ8" s="44" t="str">
        <f t="shared" si="181"/>
        <v>1.0</v>
      </c>
      <c r="IA8" s="64">
        <v>3</v>
      </c>
      <c r="IB8" s="68">
        <v>3</v>
      </c>
      <c r="IC8" s="21">
        <v>6.3</v>
      </c>
      <c r="ID8" s="24">
        <v>3</v>
      </c>
      <c r="IE8" s="25"/>
      <c r="IF8" s="27">
        <f t="shared" si="182"/>
        <v>4.3</v>
      </c>
      <c r="IG8" s="282">
        <f t="shared" si="183"/>
        <v>4.3</v>
      </c>
      <c r="IH8" s="28" t="str">
        <f t="shared" si="211"/>
        <v>4.3</v>
      </c>
      <c r="II8" s="283" t="str">
        <f t="shared" si="184"/>
        <v>D</v>
      </c>
      <c r="IJ8" s="281">
        <f t="shared" si="185"/>
        <v>1</v>
      </c>
      <c r="IK8" s="44" t="str">
        <f t="shared" si="186"/>
        <v>1.0</v>
      </c>
      <c r="IL8" s="64">
        <v>1</v>
      </c>
      <c r="IM8" s="68">
        <v>1</v>
      </c>
      <c r="IN8" s="96">
        <v>2</v>
      </c>
      <c r="IO8" s="106"/>
      <c r="IP8" s="285"/>
      <c r="IQ8" s="27">
        <f t="shared" si="187"/>
        <v>0.8</v>
      </c>
      <c r="IR8" s="28">
        <f t="shared" si="188"/>
        <v>0.8</v>
      </c>
      <c r="IS8" s="28" t="str">
        <f t="shared" si="189"/>
        <v>0.8</v>
      </c>
      <c r="IT8" s="32" t="str">
        <f t="shared" si="190"/>
        <v>F</v>
      </c>
      <c r="IU8" s="30">
        <f t="shared" si="191"/>
        <v>0</v>
      </c>
      <c r="IV8" s="37" t="str">
        <f t="shared" si="192"/>
        <v>0.0</v>
      </c>
      <c r="IW8" s="64">
        <v>2</v>
      </c>
      <c r="IX8" s="68">
        <v>2</v>
      </c>
      <c r="IY8" s="21">
        <v>6.4</v>
      </c>
      <c r="IZ8" s="24">
        <v>7</v>
      </c>
      <c r="JA8" s="25"/>
      <c r="JB8" s="19">
        <f t="shared" si="141"/>
        <v>6.8</v>
      </c>
      <c r="JC8" s="26">
        <f t="shared" si="142"/>
        <v>6.8</v>
      </c>
      <c r="JD8" s="26" t="str">
        <f t="shared" si="143"/>
        <v>6.8</v>
      </c>
      <c r="JE8" s="32" t="str">
        <f t="shared" si="144"/>
        <v>C+</v>
      </c>
      <c r="JF8" s="30">
        <f t="shared" si="145"/>
        <v>2.5</v>
      </c>
      <c r="JG8" s="37" t="str">
        <f t="shared" si="146"/>
        <v>2.5</v>
      </c>
      <c r="JH8" s="64">
        <v>2</v>
      </c>
      <c r="JI8" s="68">
        <v>2</v>
      </c>
      <c r="JJ8" s="98">
        <v>5.6</v>
      </c>
      <c r="JK8" s="99">
        <v>4</v>
      </c>
      <c r="JL8" s="187"/>
      <c r="JM8" s="19">
        <f t="shared" si="193"/>
        <v>4.5999999999999996</v>
      </c>
      <c r="JN8" s="26">
        <f t="shared" si="147"/>
        <v>4.5999999999999996</v>
      </c>
      <c r="JO8" s="26" t="str">
        <f t="shared" si="148"/>
        <v>4.6</v>
      </c>
      <c r="JP8" s="32" t="str">
        <f t="shared" si="149"/>
        <v>D</v>
      </c>
      <c r="JQ8" s="30">
        <f t="shared" si="150"/>
        <v>1</v>
      </c>
      <c r="JR8" s="37" t="str">
        <f t="shared" si="151"/>
        <v>1.0</v>
      </c>
      <c r="JS8" s="64">
        <v>1</v>
      </c>
      <c r="JT8" s="68">
        <v>1</v>
      </c>
      <c r="JU8" s="98">
        <v>7</v>
      </c>
      <c r="JV8" s="99">
        <v>8</v>
      </c>
      <c r="JW8" s="187"/>
      <c r="JX8" s="27">
        <f t="shared" si="12"/>
        <v>7.6</v>
      </c>
      <c r="JY8" s="28">
        <f t="shared" si="13"/>
        <v>7.6</v>
      </c>
      <c r="JZ8" s="26" t="str">
        <f t="shared" si="152"/>
        <v>7.6</v>
      </c>
      <c r="KA8" s="32" t="str">
        <f t="shared" si="14"/>
        <v>B</v>
      </c>
      <c r="KB8" s="30">
        <f t="shared" si="15"/>
        <v>3</v>
      </c>
      <c r="KC8" s="37" t="str">
        <f t="shared" si="16"/>
        <v>3.0</v>
      </c>
      <c r="KD8" s="64">
        <v>2</v>
      </c>
      <c r="KE8" s="68">
        <v>2</v>
      </c>
      <c r="KF8" s="98">
        <v>6.8</v>
      </c>
      <c r="KG8" s="99">
        <v>6</v>
      </c>
      <c r="KH8" s="187"/>
      <c r="KI8" s="27">
        <f t="shared" si="17"/>
        <v>6.3</v>
      </c>
      <c r="KJ8" s="28">
        <f t="shared" si="18"/>
        <v>6.3</v>
      </c>
      <c r="KK8" s="28" t="str">
        <f t="shared" si="153"/>
        <v>6.3</v>
      </c>
      <c r="KL8" s="32" t="str">
        <f t="shared" si="19"/>
        <v>C</v>
      </c>
      <c r="KM8" s="30">
        <f t="shared" si="20"/>
        <v>2</v>
      </c>
      <c r="KN8" s="37" t="str">
        <f t="shared" si="21"/>
        <v>2.0</v>
      </c>
      <c r="KO8" s="64">
        <v>2</v>
      </c>
      <c r="KP8" s="68">
        <v>2</v>
      </c>
      <c r="KQ8" s="98">
        <v>6</v>
      </c>
      <c r="KR8" s="99">
        <v>5</v>
      </c>
      <c r="KS8" s="187"/>
      <c r="KT8" s="27">
        <f t="shared" si="22"/>
        <v>5.4</v>
      </c>
      <c r="KU8" s="28">
        <f t="shared" si="23"/>
        <v>5.4</v>
      </c>
      <c r="KV8" s="28" t="str">
        <f t="shared" si="154"/>
        <v>5.4</v>
      </c>
      <c r="KW8" s="32" t="str">
        <f t="shared" si="212"/>
        <v>D+</v>
      </c>
      <c r="KX8" s="30">
        <f t="shared" si="24"/>
        <v>1.5</v>
      </c>
      <c r="KY8" s="37" t="str">
        <f t="shared" si="25"/>
        <v>1.5</v>
      </c>
      <c r="KZ8" s="64">
        <v>2</v>
      </c>
      <c r="LA8" s="68">
        <v>2</v>
      </c>
      <c r="LB8" s="21">
        <v>6.2</v>
      </c>
      <c r="LC8" s="24">
        <v>3</v>
      </c>
      <c r="LD8" s="25"/>
      <c r="LE8" s="27">
        <f t="shared" si="194"/>
        <v>4.3</v>
      </c>
      <c r="LF8" s="28">
        <f t="shared" si="155"/>
        <v>4.3</v>
      </c>
      <c r="LG8" s="28" t="str">
        <f t="shared" si="213"/>
        <v>4.3</v>
      </c>
      <c r="LH8" s="32" t="str">
        <f t="shared" si="156"/>
        <v>D</v>
      </c>
      <c r="LI8" s="30">
        <f t="shared" si="157"/>
        <v>1</v>
      </c>
      <c r="LJ8" s="37" t="str">
        <f t="shared" si="158"/>
        <v>1.0</v>
      </c>
      <c r="LK8" s="62">
        <v>3</v>
      </c>
      <c r="LL8" s="279">
        <v>3</v>
      </c>
      <c r="LM8" s="85">
        <f t="shared" si="159"/>
        <v>18</v>
      </c>
      <c r="LN8" s="86">
        <f t="shared" si="160"/>
        <v>4.8999999999999995</v>
      </c>
      <c r="LO8" s="124" t="str">
        <f t="shared" si="161"/>
        <v>4.90</v>
      </c>
      <c r="LP8" s="86">
        <f t="shared" si="162"/>
        <v>1.4444444444444444</v>
      </c>
      <c r="LQ8" s="124" t="str">
        <f t="shared" si="163"/>
        <v>1.44</v>
      </c>
      <c r="LR8" s="330" t="str">
        <f t="shared" si="164"/>
        <v>Lên lớp</v>
      </c>
      <c r="LS8" s="331">
        <f t="shared" si="165"/>
        <v>18</v>
      </c>
      <c r="LT8" s="332">
        <f t="shared" si="166"/>
        <v>4.8999999999999995</v>
      </c>
      <c r="LU8" s="332">
        <f t="shared" si="167"/>
        <v>1.4444444444444444</v>
      </c>
      <c r="LV8" s="334">
        <f t="shared" si="168"/>
        <v>55</v>
      </c>
      <c r="LW8" s="335">
        <f t="shared" si="169"/>
        <v>42</v>
      </c>
      <c r="LX8" s="336">
        <f t="shared" si="170"/>
        <v>5.2071428571428573</v>
      </c>
      <c r="LY8" s="337">
        <f t="shared" si="171"/>
        <v>1.5952380952380953</v>
      </c>
      <c r="LZ8" s="336" t="str">
        <f t="shared" si="172"/>
        <v>1.60</v>
      </c>
      <c r="MA8" s="330" t="str">
        <f t="shared" si="173"/>
        <v>Lên lớp</v>
      </c>
    </row>
    <row r="9" spans="1:339" s="233" customFormat="1" ht="18">
      <c r="A9" s="10">
        <v>9</v>
      </c>
      <c r="B9" s="76" t="s">
        <v>317</v>
      </c>
      <c r="C9" s="77" t="s">
        <v>335</v>
      </c>
      <c r="D9" s="78" t="s">
        <v>336</v>
      </c>
      <c r="E9" s="79" t="s">
        <v>337</v>
      </c>
      <c r="F9" s="58"/>
      <c r="G9" s="50" t="s">
        <v>623</v>
      </c>
      <c r="H9" s="50" t="s">
        <v>17</v>
      </c>
      <c r="I9" s="82" t="s">
        <v>526</v>
      </c>
      <c r="J9" s="82" t="s">
        <v>775</v>
      </c>
      <c r="K9" s="12">
        <v>7.3</v>
      </c>
      <c r="L9" s="28" t="str">
        <f t="shared" si="26"/>
        <v>7.3</v>
      </c>
      <c r="M9" s="32" t="str">
        <f t="shared" si="195"/>
        <v>B</v>
      </c>
      <c r="N9" s="39">
        <f t="shared" si="196"/>
        <v>3</v>
      </c>
      <c r="O9" s="37" t="str">
        <f t="shared" si="29"/>
        <v>3.0</v>
      </c>
      <c r="P9" s="11">
        <v>2</v>
      </c>
      <c r="Q9" s="16">
        <v>6</v>
      </c>
      <c r="R9" s="28" t="str">
        <f t="shared" si="30"/>
        <v>6.0</v>
      </c>
      <c r="S9" s="32" t="str">
        <f t="shared" si="197"/>
        <v>C</v>
      </c>
      <c r="T9" s="39">
        <f t="shared" si="198"/>
        <v>2</v>
      </c>
      <c r="U9" s="37" t="str">
        <f t="shared" si="33"/>
        <v>2.0</v>
      </c>
      <c r="V9" s="11">
        <v>3</v>
      </c>
      <c r="W9" s="21">
        <v>7.6</v>
      </c>
      <c r="X9" s="24">
        <v>4</v>
      </c>
      <c r="Y9" s="25"/>
      <c r="Z9" s="27">
        <f t="shared" si="0"/>
        <v>5.4</v>
      </c>
      <c r="AA9" s="28">
        <f t="shared" si="1"/>
        <v>5.4</v>
      </c>
      <c r="AB9" s="28" t="str">
        <f t="shared" si="34"/>
        <v>5.4</v>
      </c>
      <c r="AC9" s="32" t="str">
        <f t="shared" si="2"/>
        <v>D+</v>
      </c>
      <c r="AD9" s="30">
        <f t="shared" si="3"/>
        <v>1.5</v>
      </c>
      <c r="AE9" s="37" t="str">
        <f t="shared" si="35"/>
        <v>1.5</v>
      </c>
      <c r="AF9" s="64">
        <v>4</v>
      </c>
      <c r="AG9" s="68">
        <v>4</v>
      </c>
      <c r="AH9" s="21">
        <v>8</v>
      </c>
      <c r="AI9" s="24">
        <v>8</v>
      </c>
      <c r="AJ9" s="25"/>
      <c r="AK9" s="27">
        <f t="shared" si="36"/>
        <v>8</v>
      </c>
      <c r="AL9" s="28">
        <f t="shared" si="37"/>
        <v>8</v>
      </c>
      <c r="AM9" s="28" t="str">
        <f t="shared" si="38"/>
        <v>8.0</v>
      </c>
      <c r="AN9" s="32" t="str">
        <f t="shared" si="199"/>
        <v>B+</v>
      </c>
      <c r="AO9" s="30">
        <f t="shared" si="200"/>
        <v>3.5</v>
      </c>
      <c r="AP9" s="37" t="str">
        <f t="shared" si="41"/>
        <v>3.5</v>
      </c>
      <c r="AQ9" s="71">
        <v>2</v>
      </c>
      <c r="AR9" s="73">
        <v>2</v>
      </c>
      <c r="AS9" s="21">
        <v>5.7</v>
      </c>
      <c r="AT9" s="24">
        <v>7</v>
      </c>
      <c r="AU9" s="25"/>
      <c r="AV9" s="27">
        <f t="shared" si="42"/>
        <v>6.5</v>
      </c>
      <c r="AW9" s="28">
        <f t="shared" si="43"/>
        <v>6.5</v>
      </c>
      <c r="AX9" s="28" t="str">
        <f t="shared" si="44"/>
        <v>6.5</v>
      </c>
      <c r="AY9" s="32" t="str">
        <f t="shared" si="45"/>
        <v>C+</v>
      </c>
      <c r="AZ9" s="30">
        <f t="shared" si="201"/>
        <v>2.5</v>
      </c>
      <c r="BA9" s="37" t="str">
        <f t="shared" si="47"/>
        <v>2.5</v>
      </c>
      <c r="BB9" s="64">
        <v>3</v>
      </c>
      <c r="BC9" s="68">
        <v>3</v>
      </c>
      <c r="BD9" s="21">
        <v>6.4</v>
      </c>
      <c r="BE9" s="24">
        <v>3</v>
      </c>
      <c r="BF9" s="25"/>
      <c r="BG9" s="27">
        <f t="shared" si="202"/>
        <v>4.4000000000000004</v>
      </c>
      <c r="BH9" s="28">
        <f t="shared" si="203"/>
        <v>4.4000000000000004</v>
      </c>
      <c r="BI9" s="28" t="str">
        <f t="shared" si="48"/>
        <v>4.4</v>
      </c>
      <c r="BJ9" s="32" t="str">
        <f t="shared" si="204"/>
        <v>D</v>
      </c>
      <c r="BK9" s="30">
        <f t="shared" si="205"/>
        <v>1</v>
      </c>
      <c r="BL9" s="37" t="str">
        <f t="shared" si="51"/>
        <v>1.0</v>
      </c>
      <c r="BM9" s="64">
        <v>3</v>
      </c>
      <c r="BN9" s="68">
        <v>3</v>
      </c>
      <c r="BO9" s="21">
        <v>6.3</v>
      </c>
      <c r="BP9" s="24">
        <v>4</v>
      </c>
      <c r="BQ9" s="25"/>
      <c r="BR9" s="27">
        <f t="shared" si="4"/>
        <v>4.9000000000000004</v>
      </c>
      <c r="BS9" s="28">
        <f t="shared" si="5"/>
        <v>4.9000000000000004</v>
      </c>
      <c r="BT9" s="28" t="str">
        <f t="shared" si="52"/>
        <v>4.9</v>
      </c>
      <c r="BU9" s="32" t="str">
        <f t="shared" si="6"/>
        <v>D</v>
      </c>
      <c r="BV9" s="66">
        <f t="shared" si="7"/>
        <v>1</v>
      </c>
      <c r="BW9" s="37" t="str">
        <f t="shared" si="53"/>
        <v>1.0</v>
      </c>
      <c r="BX9" s="64">
        <v>2</v>
      </c>
      <c r="BY9" s="75">
        <v>2</v>
      </c>
      <c r="BZ9" s="21">
        <v>6.7</v>
      </c>
      <c r="CA9" s="24">
        <v>6</v>
      </c>
      <c r="CB9" s="25"/>
      <c r="CC9" s="27">
        <f t="shared" si="206"/>
        <v>6.3</v>
      </c>
      <c r="CD9" s="28">
        <f t="shared" si="207"/>
        <v>6.3</v>
      </c>
      <c r="CE9" s="28" t="str">
        <f t="shared" si="54"/>
        <v>6.3</v>
      </c>
      <c r="CF9" s="32" t="str">
        <f t="shared" si="208"/>
        <v>C</v>
      </c>
      <c r="CG9" s="30">
        <f t="shared" si="209"/>
        <v>2</v>
      </c>
      <c r="CH9" s="37" t="str">
        <f t="shared" si="57"/>
        <v>2.0</v>
      </c>
      <c r="CI9" s="64">
        <v>3</v>
      </c>
      <c r="CJ9" s="68">
        <v>3</v>
      </c>
      <c r="CK9" s="85">
        <f t="shared" si="58"/>
        <v>17</v>
      </c>
      <c r="CL9" s="86">
        <f t="shared" si="59"/>
        <v>5.8235294117647056</v>
      </c>
      <c r="CM9" s="87" t="str">
        <f t="shared" si="60"/>
        <v>5.82</v>
      </c>
      <c r="CN9" s="86">
        <f t="shared" si="8"/>
        <v>1.8529411764705883</v>
      </c>
      <c r="CO9" s="87" t="str">
        <f t="shared" si="61"/>
        <v>1.85</v>
      </c>
      <c r="CP9" s="52" t="str">
        <f t="shared" si="174"/>
        <v>Lên lớp</v>
      </c>
      <c r="CQ9" s="52">
        <f t="shared" si="175"/>
        <v>17</v>
      </c>
      <c r="CR9" s="86">
        <f t="shared" si="62"/>
        <v>5.8235294117647056</v>
      </c>
      <c r="CS9" s="127" t="str">
        <f t="shared" si="63"/>
        <v>5.82</v>
      </c>
      <c r="CT9" s="86">
        <f t="shared" si="176"/>
        <v>1.8529411764705883</v>
      </c>
      <c r="CU9" s="127" t="str">
        <f t="shared" si="64"/>
        <v>1.85</v>
      </c>
      <c r="CV9" s="52" t="str">
        <f t="shared" si="65"/>
        <v>Lên lớp</v>
      </c>
      <c r="CW9" s="232">
        <v>6.8</v>
      </c>
      <c r="CX9" s="52">
        <v>4</v>
      </c>
      <c r="CY9" s="52"/>
      <c r="CZ9" s="27">
        <f t="shared" si="66"/>
        <v>5.0999999999999996</v>
      </c>
      <c r="DA9" s="28">
        <f t="shared" si="67"/>
        <v>5.0999999999999996</v>
      </c>
      <c r="DB9" s="29" t="str">
        <f t="shared" si="68"/>
        <v>5.1</v>
      </c>
      <c r="DC9" s="32" t="str">
        <f t="shared" si="69"/>
        <v>D+</v>
      </c>
      <c r="DD9" s="30">
        <f t="shared" si="70"/>
        <v>1.5</v>
      </c>
      <c r="DE9" s="29" t="str">
        <f t="shared" si="71"/>
        <v>1.5</v>
      </c>
      <c r="DF9" s="71"/>
      <c r="DG9" s="203"/>
      <c r="DH9" s="229">
        <v>6.6</v>
      </c>
      <c r="DI9" s="230">
        <v>5</v>
      </c>
      <c r="DJ9" s="230"/>
      <c r="DK9" s="27">
        <f t="shared" si="72"/>
        <v>5.6</v>
      </c>
      <c r="DL9" s="28">
        <f t="shared" si="73"/>
        <v>5.6</v>
      </c>
      <c r="DM9" s="30" t="str">
        <f t="shared" si="74"/>
        <v>5.6</v>
      </c>
      <c r="DN9" s="32" t="str">
        <f t="shared" si="75"/>
        <v>C</v>
      </c>
      <c r="DO9" s="30">
        <f t="shared" si="76"/>
        <v>2</v>
      </c>
      <c r="DP9" s="30" t="str">
        <f t="shared" si="77"/>
        <v>2.0</v>
      </c>
      <c r="DQ9" s="71"/>
      <c r="DR9" s="203"/>
      <c r="DS9" s="204">
        <f t="shared" si="78"/>
        <v>5.35</v>
      </c>
      <c r="DT9" s="30" t="str">
        <f t="shared" si="79"/>
        <v>5.4</v>
      </c>
      <c r="DU9" s="32" t="str">
        <f t="shared" si="80"/>
        <v>D+</v>
      </c>
      <c r="DV9" s="30">
        <f t="shared" si="81"/>
        <v>1.5</v>
      </c>
      <c r="DW9" s="30" t="str">
        <f t="shared" si="82"/>
        <v>1.5</v>
      </c>
      <c r="DX9" s="71">
        <v>3</v>
      </c>
      <c r="DY9" s="203">
        <v>3</v>
      </c>
      <c r="DZ9" s="232">
        <v>6.6</v>
      </c>
      <c r="EA9" s="52">
        <v>6</v>
      </c>
      <c r="EB9" s="52"/>
      <c r="EC9" s="27">
        <f t="shared" si="83"/>
        <v>6.2</v>
      </c>
      <c r="ED9" s="28">
        <f t="shared" si="84"/>
        <v>6.2</v>
      </c>
      <c r="EE9" s="29" t="str">
        <f t="shared" si="85"/>
        <v>6.2</v>
      </c>
      <c r="EF9" s="32" t="str">
        <f t="shared" si="86"/>
        <v>C</v>
      </c>
      <c r="EG9" s="30">
        <f t="shared" si="87"/>
        <v>2</v>
      </c>
      <c r="EH9" s="29" t="str">
        <f t="shared" si="88"/>
        <v>2.0</v>
      </c>
      <c r="EI9" s="71">
        <v>3</v>
      </c>
      <c r="EJ9" s="203">
        <v>3</v>
      </c>
      <c r="EK9" s="232">
        <v>5.6</v>
      </c>
      <c r="EL9" s="52">
        <v>2</v>
      </c>
      <c r="EM9" s="52">
        <v>8</v>
      </c>
      <c r="EN9" s="27">
        <f t="shared" si="89"/>
        <v>3.4</v>
      </c>
      <c r="EO9" s="28">
        <f t="shared" si="90"/>
        <v>7</v>
      </c>
      <c r="EP9" s="29" t="str">
        <f t="shared" si="91"/>
        <v>7.0</v>
      </c>
      <c r="EQ9" s="32" t="str">
        <f t="shared" si="92"/>
        <v>B</v>
      </c>
      <c r="ER9" s="29">
        <f t="shared" si="93"/>
        <v>3</v>
      </c>
      <c r="ES9" s="29" t="str">
        <f t="shared" si="94"/>
        <v>3.0</v>
      </c>
      <c r="ET9" s="71">
        <v>3</v>
      </c>
      <c r="EU9" s="203">
        <v>3</v>
      </c>
      <c r="EV9" s="232">
        <v>7</v>
      </c>
      <c r="EW9" s="52">
        <v>6</v>
      </c>
      <c r="EX9" s="52"/>
      <c r="EY9" s="27">
        <f t="shared" si="95"/>
        <v>6.4</v>
      </c>
      <c r="EZ9" s="28">
        <f t="shared" si="96"/>
        <v>6.4</v>
      </c>
      <c r="FA9" s="29" t="str">
        <f t="shared" si="97"/>
        <v>6.4</v>
      </c>
      <c r="FB9" s="32" t="str">
        <f t="shared" si="98"/>
        <v>C</v>
      </c>
      <c r="FC9" s="30">
        <f t="shared" si="99"/>
        <v>2</v>
      </c>
      <c r="FD9" s="29" t="str">
        <f t="shared" si="100"/>
        <v>2.0</v>
      </c>
      <c r="FE9" s="71">
        <v>2</v>
      </c>
      <c r="FF9" s="203">
        <v>2</v>
      </c>
      <c r="FG9" s="258">
        <v>5.4</v>
      </c>
      <c r="FH9" s="259">
        <v>1</v>
      </c>
      <c r="FI9" s="259">
        <v>4</v>
      </c>
      <c r="FJ9" s="27">
        <f t="shared" si="101"/>
        <v>2.8</v>
      </c>
      <c r="FK9" s="28">
        <f t="shared" si="102"/>
        <v>4.5999999999999996</v>
      </c>
      <c r="FL9" s="29" t="str">
        <f t="shared" si="103"/>
        <v>4.6</v>
      </c>
      <c r="FM9" s="32" t="str">
        <f t="shared" si="104"/>
        <v>D</v>
      </c>
      <c r="FN9" s="30">
        <f t="shared" si="105"/>
        <v>1</v>
      </c>
      <c r="FO9" s="29" t="str">
        <f t="shared" si="106"/>
        <v>1.0</v>
      </c>
      <c r="FP9" s="71">
        <v>3</v>
      </c>
      <c r="FQ9" s="203">
        <v>3</v>
      </c>
      <c r="FR9" s="232">
        <v>7.3</v>
      </c>
      <c r="FS9" s="52">
        <v>7</v>
      </c>
      <c r="FT9" s="52"/>
      <c r="FU9" s="27">
        <f t="shared" si="107"/>
        <v>7.1</v>
      </c>
      <c r="FV9" s="28">
        <f t="shared" si="108"/>
        <v>7.1</v>
      </c>
      <c r="FW9" s="29" t="str">
        <f t="shared" si="109"/>
        <v>7.1</v>
      </c>
      <c r="FX9" s="32" t="str">
        <f t="shared" si="110"/>
        <v>B</v>
      </c>
      <c r="FY9" s="30">
        <f t="shared" si="111"/>
        <v>3</v>
      </c>
      <c r="FZ9" s="29" t="str">
        <f t="shared" si="112"/>
        <v>3.0</v>
      </c>
      <c r="GA9" s="71">
        <v>2</v>
      </c>
      <c r="GB9" s="203">
        <v>2</v>
      </c>
      <c r="GC9" s="232">
        <v>6.3</v>
      </c>
      <c r="GD9" s="52">
        <v>6</v>
      </c>
      <c r="GE9" s="52"/>
      <c r="GF9" s="27">
        <f t="shared" si="113"/>
        <v>6.1</v>
      </c>
      <c r="GG9" s="28">
        <f t="shared" si="114"/>
        <v>6.1</v>
      </c>
      <c r="GH9" s="29" t="str">
        <f t="shared" si="115"/>
        <v>6.1</v>
      </c>
      <c r="GI9" s="32" t="str">
        <f t="shared" si="116"/>
        <v>C</v>
      </c>
      <c r="GJ9" s="30">
        <f t="shared" si="117"/>
        <v>2</v>
      </c>
      <c r="GK9" s="29" t="str">
        <f t="shared" si="118"/>
        <v>2.0</v>
      </c>
      <c r="GL9" s="71">
        <v>2</v>
      </c>
      <c r="GM9" s="203">
        <v>2</v>
      </c>
      <c r="GN9" s="232">
        <v>5</v>
      </c>
      <c r="GO9" s="52">
        <v>5</v>
      </c>
      <c r="GP9" s="52"/>
      <c r="GQ9" s="27">
        <f t="shared" si="119"/>
        <v>5</v>
      </c>
      <c r="GR9" s="28">
        <f t="shared" si="120"/>
        <v>5</v>
      </c>
      <c r="GS9" s="29" t="str">
        <f t="shared" si="121"/>
        <v>5.0</v>
      </c>
      <c r="GT9" s="32" t="str">
        <f t="shared" si="122"/>
        <v>D+</v>
      </c>
      <c r="GU9" s="29">
        <f t="shared" si="123"/>
        <v>1.5</v>
      </c>
      <c r="GV9" s="29" t="str">
        <f t="shared" si="124"/>
        <v>1.5</v>
      </c>
      <c r="GW9" s="71">
        <v>2</v>
      </c>
      <c r="GX9" s="203">
        <v>2</v>
      </c>
      <c r="GY9" s="85">
        <f t="shared" si="125"/>
        <v>20</v>
      </c>
      <c r="GZ9" s="86">
        <f t="shared" si="126"/>
        <v>5.9325000000000001</v>
      </c>
      <c r="HA9" s="124" t="str">
        <f t="shared" si="127"/>
        <v>5.93</v>
      </c>
      <c r="HB9" s="86">
        <f t="shared" si="128"/>
        <v>1.9750000000000001</v>
      </c>
      <c r="HC9" s="124" t="str">
        <f t="shared" si="129"/>
        <v>1.98</v>
      </c>
      <c r="HD9" s="52" t="str">
        <f t="shared" si="130"/>
        <v>Lên lớp</v>
      </c>
      <c r="HE9" s="52">
        <f t="shared" si="131"/>
        <v>20</v>
      </c>
      <c r="HF9" s="86">
        <f t="shared" si="132"/>
        <v>5.9325000000000001</v>
      </c>
      <c r="HG9" s="127" t="str">
        <f t="shared" si="133"/>
        <v>5.93</v>
      </c>
      <c r="HH9" s="86">
        <f t="shared" si="134"/>
        <v>1.9750000000000001</v>
      </c>
      <c r="HI9" s="127" t="str">
        <f t="shared" si="135"/>
        <v>1.98</v>
      </c>
      <c r="HJ9" s="227">
        <f t="shared" si="136"/>
        <v>37</v>
      </c>
      <c r="HK9" s="58">
        <f t="shared" si="137"/>
        <v>37</v>
      </c>
      <c r="HL9" s="228">
        <f t="shared" si="10"/>
        <v>5.8824324324324326</v>
      </c>
      <c r="HM9" s="127" t="str">
        <f t="shared" si="138"/>
        <v>5.88</v>
      </c>
      <c r="HN9" s="228">
        <f t="shared" si="11"/>
        <v>1.9189189189189189</v>
      </c>
      <c r="HO9" s="127" t="str">
        <f t="shared" si="139"/>
        <v>1.92</v>
      </c>
      <c r="HP9" s="52" t="str">
        <f t="shared" si="140"/>
        <v>Lên lớp</v>
      </c>
      <c r="HQ9" s="58" t="s">
        <v>986</v>
      </c>
      <c r="HR9" s="98">
        <v>8</v>
      </c>
      <c r="HS9" s="99">
        <v>5</v>
      </c>
      <c r="HT9" s="187"/>
      <c r="HU9" s="27">
        <f t="shared" si="177"/>
        <v>6.2</v>
      </c>
      <c r="HV9" s="282">
        <f t="shared" si="178"/>
        <v>6.2</v>
      </c>
      <c r="HW9" s="26" t="str">
        <f t="shared" si="210"/>
        <v>6.2</v>
      </c>
      <c r="HX9" s="283" t="str">
        <f t="shared" si="179"/>
        <v>C</v>
      </c>
      <c r="HY9" s="281">
        <f t="shared" si="180"/>
        <v>2</v>
      </c>
      <c r="HZ9" s="44" t="str">
        <f t="shared" si="181"/>
        <v>2.0</v>
      </c>
      <c r="IA9" s="64">
        <v>3</v>
      </c>
      <c r="IB9" s="68">
        <v>3</v>
      </c>
      <c r="IC9" s="21">
        <v>7.3</v>
      </c>
      <c r="ID9" s="24">
        <v>7</v>
      </c>
      <c r="IE9" s="25"/>
      <c r="IF9" s="27">
        <f t="shared" si="182"/>
        <v>7.1</v>
      </c>
      <c r="IG9" s="282">
        <f t="shared" si="183"/>
        <v>7.1</v>
      </c>
      <c r="IH9" s="26" t="str">
        <f t="shared" si="211"/>
        <v>7.1</v>
      </c>
      <c r="II9" s="283" t="str">
        <f t="shared" si="184"/>
        <v>B</v>
      </c>
      <c r="IJ9" s="281">
        <f t="shared" si="185"/>
        <v>3</v>
      </c>
      <c r="IK9" s="44" t="str">
        <f t="shared" si="186"/>
        <v>3.0</v>
      </c>
      <c r="IL9" s="64">
        <v>1</v>
      </c>
      <c r="IM9" s="68">
        <v>1</v>
      </c>
      <c r="IN9" s="21">
        <v>7.3</v>
      </c>
      <c r="IO9" s="24">
        <v>5</v>
      </c>
      <c r="IP9" s="25"/>
      <c r="IQ9" s="27">
        <f t="shared" si="187"/>
        <v>5.9</v>
      </c>
      <c r="IR9" s="28">
        <f t="shared" si="188"/>
        <v>5.9</v>
      </c>
      <c r="IS9" s="26" t="str">
        <f t="shared" si="189"/>
        <v>5.9</v>
      </c>
      <c r="IT9" s="32" t="str">
        <f t="shared" si="190"/>
        <v>C</v>
      </c>
      <c r="IU9" s="30">
        <f t="shared" si="191"/>
        <v>2</v>
      </c>
      <c r="IV9" s="37" t="str">
        <f t="shared" si="192"/>
        <v>2.0</v>
      </c>
      <c r="IW9" s="64">
        <v>2</v>
      </c>
      <c r="IX9" s="68">
        <v>2</v>
      </c>
      <c r="IY9" s="21">
        <v>6</v>
      </c>
      <c r="IZ9" s="24">
        <v>9</v>
      </c>
      <c r="JA9" s="25"/>
      <c r="JB9" s="19">
        <f t="shared" si="141"/>
        <v>7.8</v>
      </c>
      <c r="JC9" s="26">
        <f t="shared" si="142"/>
        <v>7.8</v>
      </c>
      <c r="JD9" s="26" t="str">
        <f t="shared" si="143"/>
        <v>7.8</v>
      </c>
      <c r="JE9" s="32" t="str">
        <f t="shared" si="144"/>
        <v>B</v>
      </c>
      <c r="JF9" s="30">
        <f t="shared" si="145"/>
        <v>3</v>
      </c>
      <c r="JG9" s="37" t="str">
        <f t="shared" si="146"/>
        <v>3.0</v>
      </c>
      <c r="JH9" s="64">
        <v>2</v>
      </c>
      <c r="JI9" s="68">
        <v>2</v>
      </c>
      <c r="JJ9" s="98">
        <v>7</v>
      </c>
      <c r="JK9" s="99">
        <v>5</v>
      </c>
      <c r="JL9" s="187"/>
      <c r="JM9" s="19">
        <f t="shared" si="193"/>
        <v>5.8</v>
      </c>
      <c r="JN9" s="26">
        <f t="shared" si="147"/>
        <v>5.8</v>
      </c>
      <c r="JO9" s="26" t="str">
        <f t="shared" si="148"/>
        <v>5.8</v>
      </c>
      <c r="JP9" s="32" t="str">
        <f t="shared" si="149"/>
        <v>C</v>
      </c>
      <c r="JQ9" s="30">
        <f t="shared" si="150"/>
        <v>2</v>
      </c>
      <c r="JR9" s="37" t="str">
        <f t="shared" si="151"/>
        <v>2.0</v>
      </c>
      <c r="JS9" s="64">
        <v>1</v>
      </c>
      <c r="JT9" s="68">
        <v>1</v>
      </c>
      <c r="JU9" s="98">
        <v>7.7</v>
      </c>
      <c r="JV9" s="99">
        <v>9</v>
      </c>
      <c r="JW9" s="187"/>
      <c r="JX9" s="19">
        <f t="shared" si="12"/>
        <v>8.5</v>
      </c>
      <c r="JY9" s="26">
        <f t="shared" si="13"/>
        <v>8.5</v>
      </c>
      <c r="JZ9" s="26" t="str">
        <f t="shared" si="152"/>
        <v>8.5</v>
      </c>
      <c r="KA9" s="32" t="str">
        <f t="shared" si="14"/>
        <v>A</v>
      </c>
      <c r="KB9" s="30">
        <f t="shared" si="15"/>
        <v>4</v>
      </c>
      <c r="KC9" s="37" t="str">
        <f t="shared" si="16"/>
        <v>4.0</v>
      </c>
      <c r="KD9" s="64">
        <v>2</v>
      </c>
      <c r="KE9" s="68">
        <v>2</v>
      </c>
      <c r="KF9" s="98">
        <v>7.2</v>
      </c>
      <c r="KG9" s="99">
        <v>4</v>
      </c>
      <c r="KH9" s="187"/>
      <c r="KI9" s="27">
        <f t="shared" si="17"/>
        <v>5.3</v>
      </c>
      <c r="KJ9" s="28">
        <f t="shared" si="18"/>
        <v>5.3</v>
      </c>
      <c r="KK9" s="26" t="str">
        <f t="shared" si="153"/>
        <v>5.3</v>
      </c>
      <c r="KL9" s="32" t="str">
        <f t="shared" si="19"/>
        <v>D+</v>
      </c>
      <c r="KM9" s="30">
        <f t="shared" si="20"/>
        <v>1.5</v>
      </c>
      <c r="KN9" s="37" t="str">
        <f t="shared" si="21"/>
        <v>1.5</v>
      </c>
      <c r="KO9" s="64">
        <v>2</v>
      </c>
      <c r="KP9" s="68">
        <v>2</v>
      </c>
      <c r="KQ9" s="98">
        <v>7.6</v>
      </c>
      <c r="KR9" s="99">
        <v>7</v>
      </c>
      <c r="KS9" s="187"/>
      <c r="KT9" s="19">
        <f t="shared" si="22"/>
        <v>7.2</v>
      </c>
      <c r="KU9" s="26">
        <f t="shared" si="23"/>
        <v>7.2</v>
      </c>
      <c r="KV9" s="26" t="str">
        <f t="shared" si="154"/>
        <v>7.2</v>
      </c>
      <c r="KW9" s="32" t="str">
        <f t="shared" si="212"/>
        <v>B</v>
      </c>
      <c r="KX9" s="30">
        <f t="shared" si="24"/>
        <v>3</v>
      </c>
      <c r="KY9" s="37" t="str">
        <f t="shared" si="25"/>
        <v>3.0</v>
      </c>
      <c r="KZ9" s="64">
        <v>2</v>
      </c>
      <c r="LA9" s="68">
        <v>2</v>
      </c>
      <c r="LB9" s="21">
        <v>7.3</v>
      </c>
      <c r="LC9" s="24">
        <v>5</v>
      </c>
      <c r="LD9" s="25"/>
      <c r="LE9" s="19">
        <f t="shared" si="194"/>
        <v>5.9</v>
      </c>
      <c r="LF9" s="26">
        <f t="shared" si="155"/>
        <v>5.9</v>
      </c>
      <c r="LG9" s="26" t="str">
        <f t="shared" si="213"/>
        <v>5.9</v>
      </c>
      <c r="LH9" s="32" t="str">
        <f t="shared" si="156"/>
        <v>C</v>
      </c>
      <c r="LI9" s="30">
        <f t="shared" si="157"/>
        <v>2</v>
      </c>
      <c r="LJ9" s="37" t="str">
        <f t="shared" si="158"/>
        <v>2.0</v>
      </c>
      <c r="LK9" s="62">
        <v>3</v>
      </c>
      <c r="LL9" s="279">
        <v>3</v>
      </c>
      <c r="LM9" s="85">
        <f t="shared" si="159"/>
        <v>18</v>
      </c>
      <c r="LN9" s="86">
        <f t="shared" si="160"/>
        <v>6.5888888888888895</v>
      </c>
      <c r="LO9" s="124" t="str">
        <f t="shared" si="161"/>
        <v>6.59</v>
      </c>
      <c r="LP9" s="86">
        <f t="shared" si="162"/>
        <v>2.4444444444444446</v>
      </c>
      <c r="LQ9" s="124" t="str">
        <f t="shared" si="163"/>
        <v>2.44</v>
      </c>
      <c r="LR9" s="330" t="str">
        <f t="shared" si="164"/>
        <v>Lên lớp</v>
      </c>
      <c r="LS9" s="331">
        <f t="shared" si="165"/>
        <v>18</v>
      </c>
      <c r="LT9" s="332">
        <f t="shared" si="166"/>
        <v>6.5888888888888895</v>
      </c>
      <c r="LU9" s="332">
        <f t="shared" si="167"/>
        <v>2.4444444444444446</v>
      </c>
      <c r="LV9" s="334">
        <f t="shared" si="168"/>
        <v>55</v>
      </c>
      <c r="LW9" s="335">
        <f t="shared" si="169"/>
        <v>55</v>
      </c>
      <c r="LX9" s="336">
        <f t="shared" si="170"/>
        <v>6.1136363636363633</v>
      </c>
      <c r="LY9" s="337">
        <f t="shared" si="171"/>
        <v>2.0909090909090908</v>
      </c>
      <c r="LZ9" s="336" t="str">
        <f t="shared" si="172"/>
        <v>2.09</v>
      </c>
      <c r="MA9" s="330" t="str">
        <f t="shared" si="173"/>
        <v>Lên lớp</v>
      </c>
    </row>
    <row r="10" spans="1:339" s="233" customFormat="1" ht="18">
      <c r="A10" s="10">
        <v>10</v>
      </c>
      <c r="B10" s="76" t="s">
        <v>317</v>
      </c>
      <c r="C10" s="77" t="s">
        <v>340</v>
      </c>
      <c r="D10" s="78" t="s">
        <v>341</v>
      </c>
      <c r="E10" s="79" t="s">
        <v>342</v>
      </c>
      <c r="F10" s="50"/>
      <c r="G10" s="50" t="s">
        <v>625</v>
      </c>
      <c r="H10" s="50" t="s">
        <v>17</v>
      </c>
      <c r="I10" s="82" t="s">
        <v>655</v>
      </c>
      <c r="J10" s="82" t="s">
        <v>777</v>
      </c>
      <c r="K10" s="12">
        <v>7</v>
      </c>
      <c r="L10" s="28" t="str">
        <f t="shared" si="26"/>
        <v>7.0</v>
      </c>
      <c r="M10" s="32" t="str">
        <f>IF(K10&gt;=8.5,"A",IF(K10&gt;=8,"B+",IF(K10&gt;=7,"B",IF(K10&gt;=6.5,"C+",IF(K10&gt;=5.5,"C",IF(K10&gt;=5,"D+",IF(K10&gt;=4,"D","F")))))))</f>
        <v>B</v>
      </c>
      <c r="N10" s="39">
        <f>IF(M10="A",4,IF(M10="B+",3.5,IF(M10="B",3,IF(M10="C+",2.5,IF(M10="C",2,IF(M10="D+",1.5,IF(M10="D",1,0)))))))</f>
        <v>3</v>
      </c>
      <c r="O10" s="37" t="str">
        <f t="shared" si="29"/>
        <v>3.0</v>
      </c>
      <c r="P10" s="11">
        <v>2</v>
      </c>
      <c r="Q10" s="16"/>
      <c r="R10" s="28" t="str">
        <f t="shared" si="30"/>
        <v>0.0</v>
      </c>
      <c r="S10" s="32" t="str">
        <f>IF(Q10&gt;=8.5,"A",IF(Q10&gt;=8,"B+",IF(Q10&gt;=7,"B",IF(Q10&gt;=6.5,"C+",IF(Q10&gt;=5.5,"C",IF(Q10&gt;=5,"D+",IF(Q10&gt;=4,"D","F")))))))</f>
        <v>F</v>
      </c>
      <c r="T10" s="39">
        <f>IF(S10="A",4,IF(S10="B+",3.5,IF(S10="B",3,IF(S10="C+",2.5,IF(S10="C",2,IF(S10="D+",1.5,IF(S10="D",1,0)))))))</f>
        <v>0</v>
      </c>
      <c r="U10" s="37" t="str">
        <f t="shared" si="33"/>
        <v>0.0</v>
      </c>
      <c r="V10" s="11">
        <v>3</v>
      </c>
      <c r="W10" s="21">
        <v>7.6</v>
      </c>
      <c r="X10" s="24">
        <v>5</v>
      </c>
      <c r="Y10" s="25"/>
      <c r="Z10" s="27">
        <f>ROUND((W10*0.4+X10*0.6),1)</f>
        <v>6</v>
      </c>
      <c r="AA10" s="28">
        <f>ROUND(MAX((W10*0.4+X10*0.6),(W10*0.4+Y10*0.6)),1)</f>
        <v>6</v>
      </c>
      <c r="AB10" s="28" t="str">
        <f t="shared" si="34"/>
        <v>6.0</v>
      </c>
      <c r="AC10" s="32" t="str">
        <f>IF(AA10&gt;=8.5,"A",IF(AA10&gt;=8,"B+",IF(AA10&gt;=7,"B",IF(AA10&gt;=6.5,"C+",IF(AA10&gt;=5.5,"C",IF(AA10&gt;=5,"D+",IF(AA10&gt;=4,"D","F")))))))</f>
        <v>C</v>
      </c>
      <c r="AD10" s="30">
        <f>IF(AC10="A",4,IF(AC10="B+",3.5,IF(AC10="B",3,IF(AC10="C+",2.5,IF(AC10="C",2,IF(AC10="D+",1.5,IF(AC10="D",1,0)))))))</f>
        <v>2</v>
      </c>
      <c r="AE10" s="37" t="str">
        <f t="shared" si="35"/>
        <v>2.0</v>
      </c>
      <c r="AF10" s="64">
        <v>4</v>
      </c>
      <c r="AG10" s="68">
        <v>4</v>
      </c>
      <c r="AH10" s="21">
        <v>8</v>
      </c>
      <c r="AI10" s="24">
        <v>8</v>
      </c>
      <c r="AJ10" s="25"/>
      <c r="AK10" s="27">
        <f>ROUND((AH10*0.4+AI10*0.6),1)</f>
        <v>8</v>
      </c>
      <c r="AL10" s="28">
        <f>ROUND(MAX((AH10*0.4+AI10*0.6),(AH10*0.4+AJ10*0.6)),1)</f>
        <v>8</v>
      </c>
      <c r="AM10" s="28" t="str">
        <f t="shared" si="38"/>
        <v>8.0</v>
      </c>
      <c r="AN10" s="32" t="str">
        <f>IF(AL10&gt;=8.5,"A",IF(AL10&gt;=8,"B+",IF(AL10&gt;=7,"B",IF(AL10&gt;=6.5,"C+",IF(AL10&gt;=5.5,"C",IF(AL10&gt;=5,"D+",IF(AL10&gt;=4,"D","F")))))))</f>
        <v>B+</v>
      </c>
      <c r="AO10" s="30">
        <f>IF(AN10="A",4,IF(AN10="B+",3.5,IF(AN10="B",3,IF(AN10="C+",2.5,IF(AN10="C",2,IF(AN10="D+",1.5,IF(AN10="D",1,0)))))))</f>
        <v>3.5</v>
      </c>
      <c r="AP10" s="37" t="str">
        <f t="shared" si="41"/>
        <v>3.5</v>
      </c>
      <c r="AQ10" s="71">
        <v>2</v>
      </c>
      <c r="AR10" s="73">
        <v>2</v>
      </c>
      <c r="AS10" s="21">
        <v>7.5</v>
      </c>
      <c r="AT10" s="24">
        <v>6</v>
      </c>
      <c r="AU10" s="25"/>
      <c r="AV10" s="27">
        <f>ROUND((AS10*0.4+AT10*0.6),1)</f>
        <v>6.6</v>
      </c>
      <c r="AW10" s="28">
        <f>ROUND(MAX((AS10*0.4+AT10*0.6),(AS10*0.4+AU10*0.6)),1)</f>
        <v>6.6</v>
      </c>
      <c r="AX10" s="28" t="str">
        <f t="shared" si="44"/>
        <v>6.6</v>
      </c>
      <c r="AY10" s="32" t="str">
        <f>IF(AW10&gt;=8.5,"A",IF(AW10&gt;=8,"B+",IF(AW10&gt;=7,"B",IF(AW10&gt;=6.5,"C+",IF(AW10&gt;=5.5,"C",IF(AW10&gt;=5,"D+",IF(AW10&gt;=4,"D","F")))))))</f>
        <v>C+</v>
      </c>
      <c r="AZ10" s="30">
        <f>IF(AY10="A",4,IF(AY10="B+",3.5,IF(AY10="B",3,IF(AY10="C+",2.5,IF(AY10="C",2,IF(AY10="D+",1.5,IF(AY10="D",1,0)))))))</f>
        <v>2.5</v>
      </c>
      <c r="BA10" s="37" t="str">
        <f t="shared" si="47"/>
        <v>2.5</v>
      </c>
      <c r="BB10" s="64">
        <v>3</v>
      </c>
      <c r="BC10" s="68">
        <v>3</v>
      </c>
      <c r="BD10" s="21">
        <v>5.6</v>
      </c>
      <c r="BE10" s="24">
        <v>6</v>
      </c>
      <c r="BF10" s="25"/>
      <c r="BG10" s="27">
        <f>ROUND((BD10*0.4+BE10*0.6),1)</f>
        <v>5.8</v>
      </c>
      <c r="BH10" s="28">
        <f>ROUND(MAX((BD10*0.4+BE10*0.6),(BD10*0.4+BF10*0.6)),1)</f>
        <v>5.8</v>
      </c>
      <c r="BI10" s="28" t="str">
        <f t="shared" si="48"/>
        <v>5.8</v>
      </c>
      <c r="BJ10" s="32" t="str">
        <f>IF(BH10&gt;=8.5,"A",IF(BH10&gt;=8,"B+",IF(BH10&gt;=7,"B",IF(BH10&gt;=6.5,"C+",IF(BH10&gt;=5.5,"C",IF(BH10&gt;=5,"D+",IF(BH10&gt;=4,"D","F")))))))</f>
        <v>C</v>
      </c>
      <c r="BK10" s="30">
        <f>IF(BJ10="A",4,IF(BJ10="B+",3.5,IF(BJ10="B",3,IF(BJ10="C+",2.5,IF(BJ10="C",2,IF(BJ10="D+",1.5,IF(BJ10="D",1,0)))))))</f>
        <v>2</v>
      </c>
      <c r="BL10" s="37" t="str">
        <f t="shared" si="51"/>
        <v>2.0</v>
      </c>
      <c r="BM10" s="64">
        <v>3</v>
      </c>
      <c r="BN10" s="68">
        <v>3</v>
      </c>
      <c r="BO10" s="21">
        <v>6</v>
      </c>
      <c r="BP10" s="24">
        <v>6</v>
      </c>
      <c r="BQ10" s="25"/>
      <c r="BR10" s="27">
        <f>ROUND((BO10*0.4+BP10*0.6),1)</f>
        <v>6</v>
      </c>
      <c r="BS10" s="28">
        <f>ROUND(MAX((BO10*0.4+BP10*0.6),(BO10*0.4+BQ10*0.6)),1)</f>
        <v>6</v>
      </c>
      <c r="BT10" s="28" t="str">
        <f t="shared" si="52"/>
        <v>6.0</v>
      </c>
      <c r="BU10" s="32" t="str">
        <f>IF(BS10&gt;=8.5,"A",IF(BS10&gt;=8,"B+",IF(BS10&gt;=7,"B",IF(BS10&gt;=6.5,"C+",IF(BS10&gt;=5.5,"C",IF(BS10&gt;=5,"D+",IF(BS10&gt;=4,"D","F")))))))</f>
        <v>C</v>
      </c>
      <c r="BV10" s="66">
        <f>IF(BU10="A",4,IF(BU10="B+",3.5,IF(BU10="B",3,IF(BU10="C+",2.5,IF(BU10="C",2,IF(BU10="D+",1.5,IF(BU10="D",1,0)))))))</f>
        <v>2</v>
      </c>
      <c r="BW10" s="37" t="str">
        <f t="shared" si="53"/>
        <v>2.0</v>
      </c>
      <c r="BX10" s="64">
        <v>2</v>
      </c>
      <c r="BY10" s="75">
        <v>2</v>
      </c>
      <c r="BZ10" s="21">
        <v>8.1999999999999993</v>
      </c>
      <c r="CA10" s="24">
        <v>8</v>
      </c>
      <c r="CB10" s="25"/>
      <c r="CC10" s="27">
        <f>ROUND((BZ10*0.4+CA10*0.6),1)</f>
        <v>8.1</v>
      </c>
      <c r="CD10" s="28">
        <f>ROUND(MAX((BZ10*0.4+CA10*0.6),(BZ10*0.4+CB10*0.6)),1)</f>
        <v>8.1</v>
      </c>
      <c r="CE10" s="28" t="str">
        <f t="shared" si="54"/>
        <v>8.1</v>
      </c>
      <c r="CF10" s="32" t="str">
        <f>IF(CD10&gt;=8.5,"A",IF(CD10&gt;=8,"B+",IF(CD10&gt;=7,"B",IF(CD10&gt;=6.5,"C+",IF(CD10&gt;=5.5,"C",IF(CD10&gt;=5,"D+",IF(CD10&gt;=4,"D","F")))))))</f>
        <v>B+</v>
      </c>
      <c r="CG10" s="30">
        <f>IF(CF10="A",4,IF(CF10="B+",3.5,IF(CF10="B",3,IF(CF10="C+",2.5,IF(CF10="C",2,IF(CF10="D+",1.5,IF(CF10="D",1,0)))))))</f>
        <v>3.5</v>
      </c>
      <c r="CH10" s="37" t="str">
        <f t="shared" si="57"/>
        <v>3.5</v>
      </c>
      <c r="CI10" s="64">
        <v>3</v>
      </c>
      <c r="CJ10" s="68">
        <v>3</v>
      </c>
      <c r="CK10" s="85">
        <f>AF10+AQ10+BB10+BM10+BX10+CI10</f>
        <v>17</v>
      </c>
      <c r="CL10" s="86">
        <f>(AA10*AF10+AL10*AQ10+AW10*BB10+BH10*BM10+BS10*BX10+CD10*CI10)/CK10</f>
        <v>6.6764705882352935</v>
      </c>
      <c r="CM10" s="87" t="str">
        <f t="shared" si="60"/>
        <v>6.68</v>
      </c>
      <c r="CN10" s="86">
        <f>(AD10*AF10+AO10*AQ10+AZ10*BB10+BK10*BM10+BV10*BX10+CG10*CI10)/CK10</f>
        <v>2.5294117647058822</v>
      </c>
      <c r="CO10" s="87" t="str">
        <f t="shared" si="61"/>
        <v>2.53</v>
      </c>
      <c r="CP10" s="52" t="str">
        <f>IF(AND(CN10&lt;0.8),"Cảnh báo KQHT","Lên lớp")</f>
        <v>Lên lớp</v>
      </c>
      <c r="CQ10" s="52">
        <f>CJ10+BY10+BN10+BC10+AR10+AG10</f>
        <v>17</v>
      </c>
      <c r="CR10" s="86">
        <f>(AA10*AG10+AL10*AR10+AW10*BC10+BH10*BN10+BS10*BY10+CD10*CJ10)/CQ10</f>
        <v>6.6764705882352935</v>
      </c>
      <c r="CS10" s="127" t="str">
        <f t="shared" si="63"/>
        <v>6.68</v>
      </c>
      <c r="CT10" s="86">
        <f>(AD10*AG10+AO10*AR10+AZ10*BC10+BK10*BN10+BV10*BY10+CG10*CJ10)/CQ10</f>
        <v>2.5294117647058822</v>
      </c>
      <c r="CU10" s="127" t="str">
        <f t="shared" si="64"/>
        <v>2.53</v>
      </c>
      <c r="CV10" s="52" t="str">
        <f>IF(AND(CT10&lt;1.2),"Cảnh báo KQHT","Lên lớp")</f>
        <v>Lên lớp</v>
      </c>
      <c r="CW10" s="232">
        <v>6.8</v>
      </c>
      <c r="CX10" s="52">
        <v>7</v>
      </c>
      <c r="CY10" s="52"/>
      <c r="CZ10" s="27">
        <f t="shared" si="66"/>
        <v>6.9</v>
      </c>
      <c r="DA10" s="28">
        <f t="shared" si="67"/>
        <v>6.9</v>
      </c>
      <c r="DB10" s="29" t="str">
        <f t="shared" si="68"/>
        <v>6.9</v>
      </c>
      <c r="DC10" s="32" t="str">
        <f t="shared" si="69"/>
        <v>C+</v>
      </c>
      <c r="DD10" s="30">
        <f t="shared" si="70"/>
        <v>2.5</v>
      </c>
      <c r="DE10" s="29" t="str">
        <f t="shared" si="71"/>
        <v>2.5</v>
      </c>
      <c r="DF10" s="71"/>
      <c r="DG10" s="203"/>
      <c r="DH10" s="229">
        <v>6.4</v>
      </c>
      <c r="DI10" s="230">
        <v>7</v>
      </c>
      <c r="DJ10" s="230"/>
      <c r="DK10" s="27">
        <f t="shared" si="72"/>
        <v>6.8</v>
      </c>
      <c r="DL10" s="28">
        <f t="shared" si="73"/>
        <v>6.8</v>
      </c>
      <c r="DM10" s="30" t="str">
        <f t="shared" si="74"/>
        <v>6.8</v>
      </c>
      <c r="DN10" s="32" t="str">
        <f t="shared" si="75"/>
        <v>C+</v>
      </c>
      <c r="DO10" s="30">
        <f t="shared" si="76"/>
        <v>2.5</v>
      </c>
      <c r="DP10" s="30" t="str">
        <f t="shared" si="77"/>
        <v>2.5</v>
      </c>
      <c r="DQ10" s="71"/>
      <c r="DR10" s="203"/>
      <c r="DS10" s="204">
        <f t="shared" si="78"/>
        <v>6.85</v>
      </c>
      <c r="DT10" s="30" t="str">
        <f t="shared" si="79"/>
        <v>6.9</v>
      </c>
      <c r="DU10" s="32" t="str">
        <f t="shared" si="80"/>
        <v>C+</v>
      </c>
      <c r="DV10" s="30">
        <f t="shared" si="81"/>
        <v>2.5</v>
      </c>
      <c r="DW10" s="30" t="str">
        <f t="shared" si="82"/>
        <v>2.5</v>
      </c>
      <c r="DX10" s="71">
        <v>3</v>
      </c>
      <c r="DY10" s="203">
        <v>3</v>
      </c>
      <c r="DZ10" s="232">
        <v>6</v>
      </c>
      <c r="EA10" s="52">
        <v>5</v>
      </c>
      <c r="EB10" s="52"/>
      <c r="EC10" s="27">
        <f t="shared" si="83"/>
        <v>5.4</v>
      </c>
      <c r="ED10" s="28">
        <f t="shared" si="84"/>
        <v>5.4</v>
      </c>
      <c r="EE10" s="29" t="str">
        <f t="shared" si="85"/>
        <v>5.4</v>
      </c>
      <c r="EF10" s="32" t="str">
        <f t="shared" si="86"/>
        <v>D+</v>
      </c>
      <c r="EG10" s="30">
        <f t="shared" si="87"/>
        <v>1.5</v>
      </c>
      <c r="EH10" s="29" t="str">
        <f t="shared" si="88"/>
        <v>1.5</v>
      </c>
      <c r="EI10" s="71">
        <v>3</v>
      </c>
      <c r="EJ10" s="203">
        <v>3</v>
      </c>
      <c r="EK10" s="232">
        <v>5.9</v>
      </c>
      <c r="EL10" s="52">
        <v>2</v>
      </c>
      <c r="EM10" s="52">
        <v>7</v>
      </c>
      <c r="EN10" s="27">
        <f t="shared" si="89"/>
        <v>3.6</v>
      </c>
      <c r="EO10" s="28">
        <f t="shared" si="90"/>
        <v>6.6</v>
      </c>
      <c r="EP10" s="29" t="str">
        <f t="shared" si="91"/>
        <v>6.6</v>
      </c>
      <c r="EQ10" s="32" t="str">
        <f t="shared" si="92"/>
        <v>C+</v>
      </c>
      <c r="ER10" s="29">
        <f t="shared" si="93"/>
        <v>2.5</v>
      </c>
      <c r="ES10" s="29" t="str">
        <f t="shared" si="94"/>
        <v>2.5</v>
      </c>
      <c r="ET10" s="71">
        <v>3</v>
      </c>
      <c r="EU10" s="203">
        <v>3</v>
      </c>
      <c r="EV10" s="232">
        <v>6.9</v>
      </c>
      <c r="EW10" s="52">
        <v>6</v>
      </c>
      <c r="EX10" s="52"/>
      <c r="EY10" s="27">
        <f t="shared" si="95"/>
        <v>6.4</v>
      </c>
      <c r="EZ10" s="28">
        <f t="shared" si="96"/>
        <v>6.4</v>
      </c>
      <c r="FA10" s="29" t="str">
        <f t="shared" si="97"/>
        <v>6.4</v>
      </c>
      <c r="FB10" s="32" t="str">
        <f t="shared" si="98"/>
        <v>C</v>
      </c>
      <c r="FC10" s="30">
        <f t="shared" si="99"/>
        <v>2</v>
      </c>
      <c r="FD10" s="29" t="str">
        <f t="shared" si="100"/>
        <v>2.0</v>
      </c>
      <c r="FE10" s="71">
        <v>2</v>
      </c>
      <c r="FF10" s="203">
        <v>2</v>
      </c>
      <c r="FG10" s="232">
        <v>6.9</v>
      </c>
      <c r="FH10" s="52">
        <v>7</v>
      </c>
      <c r="FI10" s="52"/>
      <c r="FJ10" s="27">
        <f t="shared" si="101"/>
        <v>7</v>
      </c>
      <c r="FK10" s="28">
        <f t="shared" si="102"/>
        <v>7</v>
      </c>
      <c r="FL10" s="29" t="str">
        <f t="shared" si="103"/>
        <v>7.0</v>
      </c>
      <c r="FM10" s="32" t="str">
        <f t="shared" si="104"/>
        <v>B</v>
      </c>
      <c r="FN10" s="30">
        <f t="shared" si="105"/>
        <v>3</v>
      </c>
      <c r="FO10" s="29" t="str">
        <f t="shared" si="106"/>
        <v>3.0</v>
      </c>
      <c r="FP10" s="71">
        <v>3</v>
      </c>
      <c r="FQ10" s="203">
        <v>3</v>
      </c>
      <c r="FR10" s="232">
        <v>7.7</v>
      </c>
      <c r="FS10" s="52">
        <v>7</v>
      </c>
      <c r="FT10" s="52"/>
      <c r="FU10" s="27">
        <f t="shared" si="107"/>
        <v>7.3</v>
      </c>
      <c r="FV10" s="28">
        <f t="shared" si="108"/>
        <v>7.3</v>
      </c>
      <c r="FW10" s="29" t="str">
        <f t="shared" si="109"/>
        <v>7.3</v>
      </c>
      <c r="FX10" s="32" t="str">
        <f t="shared" si="110"/>
        <v>B</v>
      </c>
      <c r="FY10" s="30">
        <f t="shared" si="111"/>
        <v>3</v>
      </c>
      <c r="FZ10" s="29" t="str">
        <f t="shared" si="112"/>
        <v>3.0</v>
      </c>
      <c r="GA10" s="71">
        <v>2</v>
      </c>
      <c r="GB10" s="203">
        <v>2</v>
      </c>
      <c r="GC10" s="232">
        <v>8.3000000000000007</v>
      </c>
      <c r="GD10" s="52">
        <v>8</v>
      </c>
      <c r="GE10" s="52"/>
      <c r="GF10" s="27">
        <f t="shared" si="113"/>
        <v>8.1</v>
      </c>
      <c r="GG10" s="28">
        <f t="shared" si="114"/>
        <v>8.1</v>
      </c>
      <c r="GH10" s="29" t="str">
        <f t="shared" si="115"/>
        <v>8.1</v>
      </c>
      <c r="GI10" s="32" t="str">
        <f t="shared" si="116"/>
        <v>B+</v>
      </c>
      <c r="GJ10" s="30">
        <f t="shared" si="117"/>
        <v>3.5</v>
      </c>
      <c r="GK10" s="29" t="str">
        <f t="shared" si="118"/>
        <v>3.5</v>
      </c>
      <c r="GL10" s="71">
        <v>2</v>
      </c>
      <c r="GM10" s="203">
        <v>2</v>
      </c>
      <c r="GN10" s="232">
        <v>5</v>
      </c>
      <c r="GO10" s="52">
        <v>2</v>
      </c>
      <c r="GP10" s="52">
        <v>5</v>
      </c>
      <c r="GQ10" s="27">
        <f t="shared" si="119"/>
        <v>3.2</v>
      </c>
      <c r="GR10" s="28">
        <f t="shared" si="120"/>
        <v>5</v>
      </c>
      <c r="GS10" s="29" t="str">
        <f t="shared" si="121"/>
        <v>5.0</v>
      </c>
      <c r="GT10" s="32" t="str">
        <f t="shared" si="122"/>
        <v>D+</v>
      </c>
      <c r="GU10" s="29">
        <f t="shared" si="123"/>
        <v>1.5</v>
      </c>
      <c r="GV10" s="29" t="str">
        <f t="shared" si="124"/>
        <v>1.5</v>
      </c>
      <c r="GW10" s="71">
        <v>2</v>
      </c>
      <c r="GX10" s="203">
        <v>2</v>
      </c>
      <c r="GY10" s="85">
        <f t="shared" si="125"/>
        <v>20</v>
      </c>
      <c r="GZ10" s="86">
        <f t="shared" si="126"/>
        <v>6.5574999999999992</v>
      </c>
      <c r="HA10" s="124" t="str">
        <f t="shared" si="127"/>
        <v>6.56</v>
      </c>
      <c r="HB10" s="86">
        <f t="shared" si="128"/>
        <v>2.4249999999999998</v>
      </c>
      <c r="HC10" s="124" t="str">
        <f t="shared" si="129"/>
        <v>2.43</v>
      </c>
      <c r="HD10" s="52" t="str">
        <f t="shared" si="130"/>
        <v>Lên lớp</v>
      </c>
      <c r="HE10" s="52">
        <f t="shared" si="131"/>
        <v>20</v>
      </c>
      <c r="HF10" s="86">
        <f t="shared" si="132"/>
        <v>6.5574999999999992</v>
      </c>
      <c r="HG10" s="127" t="str">
        <f t="shared" si="133"/>
        <v>6.56</v>
      </c>
      <c r="HH10" s="86">
        <f t="shared" si="134"/>
        <v>2.4249999999999998</v>
      </c>
      <c r="HI10" s="127" t="str">
        <f t="shared" si="135"/>
        <v>2.43</v>
      </c>
      <c r="HJ10" s="227">
        <f t="shared" si="136"/>
        <v>37</v>
      </c>
      <c r="HK10" s="58">
        <f t="shared" si="137"/>
        <v>37</v>
      </c>
      <c r="HL10" s="228">
        <f t="shared" si="10"/>
        <v>6.6121621621621616</v>
      </c>
      <c r="HM10" s="127" t="str">
        <f t="shared" si="138"/>
        <v>6.61</v>
      </c>
      <c r="HN10" s="228">
        <f t="shared" si="11"/>
        <v>2.4729729729729728</v>
      </c>
      <c r="HO10" s="127" t="str">
        <f t="shared" si="139"/>
        <v>2.47</v>
      </c>
      <c r="HP10" s="52" t="str">
        <f t="shared" si="140"/>
        <v>Lên lớp</v>
      </c>
      <c r="HQ10" s="58" t="s">
        <v>986</v>
      </c>
      <c r="HR10" s="98">
        <v>6</v>
      </c>
      <c r="HS10" s="99">
        <v>5</v>
      </c>
      <c r="HT10" s="187"/>
      <c r="HU10" s="27">
        <f t="shared" si="177"/>
        <v>5.4</v>
      </c>
      <c r="HV10" s="282">
        <f t="shared" si="178"/>
        <v>5.4</v>
      </c>
      <c r="HW10" s="26" t="str">
        <f t="shared" si="210"/>
        <v>5.4</v>
      </c>
      <c r="HX10" s="283" t="str">
        <f t="shared" si="179"/>
        <v>D+</v>
      </c>
      <c r="HY10" s="281">
        <f t="shared" si="180"/>
        <v>1.5</v>
      </c>
      <c r="HZ10" s="44" t="str">
        <f t="shared" si="181"/>
        <v>1.5</v>
      </c>
      <c r="IA10" s="64">
        <v>3</v>
      </c>
      <c r="IB10" s="68">
        <v>3</v>
      </c>
      <c r="IC10" s="21">
        <v>7.3</v>
      </c>
      <c r="ID10" s="24">
        <v>6</v>
      </c>
      <c r="IE10" s="25"/>
      <c r="IF10" s="27">
        <f t="shared" si="182"/>
        <v>6.5</v>
      </c>
      <c r="IG10" s="282">
        <f t="shared" si="183"/>
        <v>6.5</v>
      </c>
      <c r="IH10" s="26" t="str">
        <f t="shared" si="211"/>
        <v>6.5</v>
      </c>
      <c r="II10" s="283" t="str">
        <f t="shared" si="184"/>
        <v>C+</v>
      </c>
      <c r="IJ10" s="281">
        <f t="shared" si="185"/>
        <v>2.5</v>
      </c>
      <c r="IK10" s="44" t="str">
        <f t="shared" si="186"/>
        <v>2.5</v>
      </c>
      <c r="IL10" s="64">
        <v>1</v>
      </c>
      <c r="IM10" s="68">
        <v>1</v>
      </c>
      <c r="IN10" s="21">
        <v>7.3</v>
      </c>
      <c r="IO10" s="24">
        <v>4</v>
      </c>
      <c r="IP10" s="25"/>
      <c r="IQ10" s="27">
        <f t="shared" si="187"/>
        <v>5.3</v>
      </c>
      <c r="IR10" s="28">
        <f t="shared" si="188"/>
        <v>5.3</v>
      </c>
      <c r="IS10" s="28" t="str">
        <f t="shared" si="189"/>
        <v>5.3</v>
      </c>
      <c r="IT10" s="32" t="str">
        <f t="shared" si="190"/>
        <v>D+</v>
      </c>
      <c r="IU10" s="30">
        <f t="shared" si="191"/>
        <v>1.5</v>
      </c>
      <c r="IV10" s="37" t="str">
        <f t="shared" si="192"/>
        <v>1.5</v>
      </c>
      <c r="IW10" s="64">
        <v>2</v>
      </c>
      <c r="IX10" s="68">
        <v>2</v>
      </c>
      <c r="IY10" s="21">
        <v>6.2</v>
      </c>
      <c r="IZ10" s="24">
        <v>7</v>
      </c>
      <c r="JA10" s="25"/>
      <c r="JB10" s="19">
        <f t="shared" si="141"/>
        <v>6.7</v>
      </c>
      <c r="JC10" s="26">
        <f t="shared" si="142"/>
        <v>6.7</v>
      </c>
      <c r="JD10" s="26" t="str">
        <f t="shared" si="143"/>
        <v>6.7</v>
      </c>
      <c r="JE10" s="32" t="str">
        <f t="shared" si="144"/>
        <v>C+</v>
      </c>
      <c r="JF10" s="30">
        <f t="shared" si="145"/>
        <v>2.5</v>
      </c>
      <c r="JG10" s="37" t="str">
        <f t="shared" si="146"/>
        <v>2.5</v>
      </c>
      <c r="JH10" s="64">
        <v>2</v>
      </c>
      <c r="JI10" s="68">
        <v>2</v>
      </c>
      <c r="JJ10" s="98">
        <v>7.2</v>
      </c>
      <c r="JK10" s="99">
        <v>6</v>
      </c>
      <c r="JL10" s="187"/>
      <c r="JM10" s="19">
        <f t="shared" si="193"/>
        <v>6.5</v>
      </c>
      <c r="JN10" s="26">
        <f t="shared" si="147"/>
        <v>6.5</v>
      </c>
      <c r="JO10" s="26" t="str">
        <f t="shared" si="148"/>
        <v>6.5</v>
      </c>
      <c r="JP10" s="32" t="str">
        <f t="shared" si="149"/>
        <v>C+</v>
      </c>
      <c r="JQ10" s="30">
        <f t="shared" si="150"/>
        <v>2.5</v>
      </c>
      <c r="JR10" s="37" t="str">
        <f t="shared" si="151"/>
        <v>2.5</v>
      </c>
      <c r="JS10" s="64">
        <v>1</v>
      </c>
      <c r="JT10" s="68">
        <v>1</v>
      </c>
      <c r="JU10" s="98">
        <v>8</v>
      </c>
      <c r="JV10" s="99">
        <v>8</v>
      </c>
      <c r="JW10" s="187"/>
      <c r="JX10" s="27">
        <f t="shared" si="12"/>
        <v>8</v>
      </c>
      <c r="JY10" s="28">
        <f t="shared" si="13"/>
        <v>8</v>
      </c>
      <c r="JZ10" s="26" t="str">
        <f t="shared" si="152"/>
        <v>8.0</v>
      </c>
      <c r="KA10" s="32" t="str">
        <f t="shared" si="14"/>
        <v>B+</v>
      </c>
      <c r="KB10" s="30">
        <f t="shared" si="15"/>
        <v>3.5</v>
      </c>
      <c r="KC10" s="37" t="str">
        <f t="shared" si="16"/>
        <v>3.5</v>
      </c>
      <c r="KD10" s="64">
        <v>2</v>
      </c>
      <c r="KE10" s="68">
        <v>2</v>
      </c>
      <c r="KF10" s="98">
        <v>7</v>
      </c>
      <c r="KG10" s="99">
        <v>6</v>
      </c>
      <c r="KH10" s="187"/>
      <c r="KI10" s="27">
        <f t="shared" si="17"/>
        <v>6.4</v>
      </c>
      <c r="KJ10" s="28">
        <f t="shared" si="18"/>
        <v>6.4</v>
      </c>
      <c r="KK10" s="28" t="str">
        <f t="shared" si="153"/>
        <v>6.4</v>
      </c>
      <c r="KL10" s="32" t="str">
        <f t="shared" si="19"/>
        <v>C</v>
      </c>
      <c r="KM10" s="30">
        <f t="shared" si="20"/>
        <v>2</v>
      </c>
      <c r="KN10" s="37" t="str">
        <f t="shared" si="21"/>
        <v>2.0</v>
      </c>
      <c r="KO10" s="64">
        <v>2</v>
      </c>
      <c r="KP10" s="68">
        <v>2</v>
      </c>
      <c r="KQ10" s="98">
        <v>6</v>
      </c>
      <c r="KR10" s="99">
        <v>6</v>
      </c>
      <c r="KS10" s="187"/>
      <c r="KT10" s="27">
        <f t="shared" si="22"/>
        <v>6</v>
      </c>
      <c r="KU10" s="28">
        <f t="shared" si="23"/>
        <v>6</v>
      </c>
      <c r="KV10" s="26" t="str">
        <f t="shared" si="154"/>
        <v>6.0</v>
      </c>
      <c r="KW10" s="32" t="str">
        <f t="shared" si="212"/>
        <v>C</v>
      </c>
      <c r="KX10" s="30">
        <f t="shared" si="24"/>
        <v>2</v>
      </c>
      <c r="KY10" s="37" t="str">
        <f t="shared" si="25"/>
        <v>2.0</v>
      </c>
      <c r="KZ10" s="64">
        <v>2</v>
      </c>
      <c r="LA10" s="68">
        <v>2</v>
      </c>
      <c r="LB10" s="21">
        <v>6.5</v>
      </c>
      <c r="LC10" s="24">
        <v>4</v>
      </c>
      <c r="LD10" s="25"/>
      <c r="LE10" s="19">
        <f t="shared" si="194"/>
        <v>5</v>
      </c>
      <c r="LF10" s="26">
        <f t="shared" si="155"/>
        <v>5</v>
      </c>
      <c r="LG10" s="26" t="str">
        <f t="shared" si="213"/>
        <v>5.0</v>
      </c>
      <c r="LH10" s="32" t="str">
        <f t="shared" si="156"/>
        <v>D+</v>
      </c>
      <c r="LI10" s="30">
        <f t="shared" si="157"/>
        <v>1.5</v>
      </c>
      <c r="LJ10" s="37" t="str">
        <f t="shared" si="158"/>
        <v>1.5</v>
      </c>
      <c r="LK10" s="62">
        <v>3</v>
      </c>
      <c r="LL10" s="279">
        <v>3</v>
      </c>
      <c r="LM10" s="85">
        <f t="shared" si="159"/>
        <v>18</v>
      </c>
      <c r="LN10" s="86">
        <f t="shared" si="160"/>
        <v>6.0555555555555554</v>
      </c>
      <c r="LO10" s="124" t="str">
        <f t="shared" si="161"/>
        <v>6.06</v>
      </c>
      <c r="LP10" s="86">
        <f t="shared" si="162"/>
        <v>2.0555555555555554</v>
      </c>
      <c r="LQ10" s="124" t="str">
        <f t="shared" si="163"/>
        <v>2.06</v>
      </c>
      <c r="LR10" s="330" t="str">
        <f t="shared" si="164"/>
        <v>Lên lớp</v>
      </c>
      <c r="LS10" s="331">
        <f t="shared" si="165"/>
        <v>18</v>
      </c>
      <c r="LT10" s="332">
        <f t="shared" si="166"/>
        <v>6.0555555555555554</v>
      </c>
      <c r="LU10" s="332">
        <f t="shared" si="167"/>
        <v>2.0555555555555554</v>
      </c>
      <c r="LV10" s="334">
        <f t="shared" si="168"/>
        <v>55</v>
      </c>
      <c r="LW10" s="335">
        <f t="shared" si="169"/>
        <v>55</v>
      </c>
      <c r="LX10" s="336">
        <f t="shared" si="170"/>
        <v>6.43</v>
      </c>
      <c r="LY10" s="337">
        <f t="shared" si="171"/>
        <v>2.3363636363636364</v>
      </c>
      <c r="LZ10" s="336" t="str">
        <f t="shared" si="172"/>
        <v>2.34</v>
      </c>
      <c r="MA10" s="330" t="str">
        <f t="shared" si="173"/>
        <v>Lên lớp</v>
      </c>
    </row>
    <row r="11" spans="1:339" s="233" customFormat="1" ht="18">
      <c r="A11" s="10">
        <v>12</v>
      </c>
      <c r="B11" s="76" t="s">
        <v>317</v>
      </c>
      <c r="C11" s="77" t="s">
        <v>347</v>
      </c>
      <c r="D11" s="78" t="s">
        <v>348</v>
      </c>
      <c r="E11" s="79" t="s">
        <v>201</v>
      </c>
      <c r="F11" s="50"/>
      <c r="G11" s="50" t="s">
        <v>628</v>
      </c>
      <c r="H11" s="50" t="s">
        <v>17</v>
      </c>
      <c r="I11" s="82" t="s">
        <v>658</v>
      </c>
      <c r="J11" s="82" t="s">
        <v>777</v>
      </c>
      <c r="K11" s="12">
        <v>5.3</v>
      </c>
      <c r="L11" s="28" t="str">
        <f t="shared" si="26"/>
        <v>5.3</v>
      </c>
      <c r="M11" s="32" t="str">
        <f>IF(K11&gt;=8.5,"A",IF(K11&gt;=8,"B+",IF(K11&gt;=7,"B",IF(K11&gt;=6.5,"C+",IF(K11&gt;=5.5,"C",IF(K11&gt;=5,"D+",IF(K11&gt;=4,"D","F")))))))</f>
        <v>D+</v>
      </c>
      <c r="N11" s="39">
        <f>IF(M11="A",4,IF(M11="B+",3.5,IF(M11="B",3,IF(M11="C+",2.5,IF(M11="C",2,IF(M11="D+",1.5,IF(M11="D",1,0)))))))</f>
        <v>1.5</v>
      </c>
      <c r="O11" s="37" t="str">
        <f t="shared" si="29"/>
        <v>1.5</v>
      </c>
      <c r="P11" s="11">
        <v>2</v>
      </c>
      <c r="Q11" s="16">
        <v>6</v>
      </c>
      <c r="R11" s="28" t="str">
        <f t="shared" si="30"/>
        <v>6.0</v>
      </c>
      <c r="S11" s="32" t="str">
        <f>IF(Q11&gt;=8.5,"A",IF(Q11&gt;=8,"B+",IF(Q11&gt;=7,"B",IF(Q11&gt;=6.5,"C+",IF(Q11&gt;=5.5,"C",IF(Q11&gt;=5,"D+",IF(Q11&gt;=4,"D","F")))))))</f>
        <v>C</v>
      </c>
      <c r="T11" s="39">
        <f>IF(S11="A",4,IF(S11="B+",3.5,IF(S11="B",3,IF(S11="C+",2.5,IF(S11="C",2,IF(S11="D+",1.5,IF(S11="D",1,0)))))))</f>
        <v>2</v>
      </c>
      <c r="U11" s="37" t="str">
        <f t="shared" si="33"/>
        <v>2.0</v>
      </c>
      <c r="V11" s="11">
        <v>3</v>
      </c>
      <c r="W11" s="21">
        <v>7.6</v>
      </c>
      <c r="X11" s="24">
        <v>5</v>
      </c>
      <c r="Y11" s="25"/>
      <c r="Z11" s="27">
        <f>ROUND((W11*0.4+X11*0.6),1)</f>
        <v>6</v>
      </c>
      <c r="AA11" s="28">
        <f>ROUND(MAX((W11*0.4+X11*0.6),(W11*0.4+Y11*0.6)),1)</f>
        <v>6</v>
      </c>
      <c r="AB11" s="28" t="str">
        <f t="shared" si="34"/>
        <v>6.0</v>
      </c>
      <c r="AC11" s="32" t="str">
        <f>IF(AA11&gt;=8.5,"A",IF(AA11&gt;=8,"B+",IF(AA11&gt;=7,"B",IF(AA11&gt;=6.5,"C+",IF(AA11&gt;=5.5,"C",IF(AA11&gt;=5,"D+",IF(AA11&gt;=4,"D","F")))))))</f>
        <v>C</v>
      </c>
      <c r="AD11" s="30">
        <f>IF(AC11="A",4,IF(AC11="B+",3.5,IF(AC11="B",3,IF(AC11="C+",2.5,IF(AC11="C",2,IF(AC11="D+",1.5,IF(AC11="D",1,0)))))))</f>
        <v>2</v>
      </c>
      <c r="AE11" s="37" t="str">
        <f t="shared" si="35"/>
        <v>2.0</v>
      </c>
      <c r="AF11" s="64">
        <v>4</v>
      </c>
      <c r="AG11" s="68">
        <v>4</v>
      </c>
      <c r="AH11" s="21">
        <v>8</v>
      </c>
      <c r="AI11" s="24">
        <v>8</v>
      </c>
      <c r="AJ11" s="25"/>
      <c r="AK11" s="27">
        <f>ROUND((AH11*0.4+AI11*0.6),1)</f>
        <v>8</v>
      </c>
      <c r="AL11" s="28">
        <f>ROUND(MAX((AH11*0.4+AI11*0.6),(AH11*0.4+AJ11*0.6)),1)</f>
        <v>8</v>
      </c>
      <c r="AM11" s="28" t="str">
        <f t="shared" si="38"/>
        <v>8.0</v>
      </c>
      <c r="AN11" s="32" t="str">
        <f>IF(AL11&gt;=8.5,"A",IF(AL11&gt;=8,"B+",IF(AL11&gt;=7,"B",IF(AL11&gt;=6.5,"C+",IF(AL11&gt;=5.5,"C",IF(AL11&gt;=5,"D+",IF(AL11&gt;=4,"D","F")))))))</f>
        <v>B+</v>
      </c>
      <c r="AO11" s="30">
        <f>IF(AN11="A",4,IF(AN11="B+",3.5,IF(AN11="B",3,IF(AN11="C+",2.5,IF(AN11="C",2,IF(AN11="D+",1.5,IF(AN11="D",1,0)))))))</f>
        <v>3.5</v>
      </c>
      <c r="AP11" s="37" t="str">
        <f t="shared" si="41"/>
        <v>3.5</v>
      </c>
      <c r="AQ11" s="71">
        <v>2</v>
      </c>
      <c r="AR11" s="73">
        <v>2</v>
      </c>
      <c r="AS11" s="21">
        <v>6.8</v>
      </c>
      <c r="AT11" s="24">
        <v>7</v>
      </c>
      <c r="AU11" s="25"/>
      <c r="AV11" s="27">
        <f>ROUND((AS11*0.4+AT11*0.6),1)</f>
        <v>6.9</v>
      </c>
      <c r="AW11" s="28">
        <f>ROUND(MAX((AS11*0.4+AT11*0.6),(AS11*0.4+AU11*0.6)),1)</f>
        <v>6.9</v>
      </c>
      <c r="AX11" s="28" t="str">
        <f t="shared" si="44"/>
        <v>6.9</v>
      </c>
      <c r="AY11" s="32" t="str">
        <f>IF(AW11&gt;=8.5,"A",IF(AW11&gt;=8,"B+",IF(AW11&gt;=7,"B",IF(AW11&gt;=6.5,"C+",IF(AW11&gt;=5.5,"C",IF(AW11&gt;=5,"D+",IF(AW11&gt;=4,"D","F")))))))</f>
        <v>C+</v>
      </c>
      <c r="AZ11" s="30">
        <f>IF(AY11="A",4,IF(AY11="B+",3.5,IF(AY11="B",3,IF(AY11="C+",2.5,IF(AY11="C",2,IF(AY11="D+",1.5,IF(AY11="D",1,0)))))))</f>
        <v>2.5</v>
      </c>
      <c r="BA11" s="37" t="str">
        <f t="shared" si="47"/>
        <v>2.5</v>
      </c>
      <c r="BB11" s="64">
        <v>3</v>
      </c>
      <c r="BC11" s="68">
        <v>3</v>
      </c>
      <c r="BD11" s="21">
        <v>6.2</v>
      </c>
      <c r="BE11" s="24">
        <v>5</v>
      </c>
      <c r="BF11" s="25"/>
      <c r="BG11" s="27">
        <f>ROUND((BD11*0.4+BE11*0.6),1)</f>
        <v>5.5</v>
      </c>
      <c r="BH11" s="28">
        <f>ROUND(MAX((BD11*0.4+BE11*0.6),(BD11*0.4+BF11*0.6)),1)</f>
        <v>5.5</v>
      </c>
      <c r="BI11" s="28" t="str">
        <f t="shared" si="48"/>
        <v>5.5</v>
      </c>
      <c r="BJ11" s="32" t="str">
        <f>IF(BH11&gt;=8.5,"A",IF(BH11&gt;=8,"B+",IF(BH11&gt;=7,"B",IF(BH11&gt;=6.5,"C+",IF(BH11&gt;=5.5,"C",IF(BH11&gt;=5,"D+",IF(BH11&gt;=4,"D","F")))))))</f>
        <v>C</v>
      </c>
      <c r="BK11" s="30">
        <f>IF(BJ11="A",4,IF(BJ11="B+",3.5,IF(BJ11="B",3,IF(BJ11="C+",2.5,IF(BJ11="C",2,IF(BJ11="D+",1.5,IF(BJ11="D",1,0)))))))</f>
        <v>2</v>
      </c>
      <c r="BL11" s="37" t="str">
        <f t="shared" si="51"/>
        <v>2.0</v>
      </c>
      <c r="BM11" s="64">
        <v>3</v>
      </c>
      <c r="BN11" s="68">
        <v>3</v>
      </c>
      <c r="BO11" s="21">
        <v>6.3</v>
      </c>
      <c r="BP11" s="24">
        <v>6</v>
      </c>
      <c r="BQ11" s="25"/>
      <c r="BR11" s="27">
        <f>ROUND((BO11*0.4+BP11*0.6),1)</f>
        <v>6.1</v>
      </c>
      <c r="BS11" s="28">
        <f>ROUND(MAX((BO11*0.4+BP11*0.6),(BO11*0.4+BQ11*0.6)),1)</f>
        <v>6.1</v>
      </c>
      <c r="BT11" s="28" t="str">
        <f t="shared" si="52"/>
        <v>6.1</v>
      </c>
      <c r="BU11" s="32" t="str">
        <f>IF(BS11&gt;=8.5,"A",IF(BS11&gt;=8,"B+",IF(BS11&gt;=7,"B",IF(BS11&gt;=6.5,"C+",IF(BS11&gt;=5.5,"C",IF(BS11&gt;=5,"D+",IF(BS11&gt;=4,"D","F")))))))</f>
        <v>C</v>
      </c>
      <c r="BV11" s="66">
        <f>IF(BU11="A",4,IF(BU11="B+",3.5,IF(BU11="B",3,IF(BU11="C+",2.5,IF(BU11="C",2,IF(BU11="D+",1.5,IF(BU11="D",1,0)))))))</f>
        <v>2</v>
      </c>
      <c r="BW11" s="37" t="str">
        <f t="shared" si="53"/>
        <v>2.0</v>
      </c>
      <c r="BX11" s="64">
        <v>2</v>
      </c>
      <c r="BY11" s="75">
        <v>2</v>
      </c>
      <c r="BZ11" s="21">
        <v>7.2</v>
      </c>
      <c r="CA11" s="24">
        <v>7</v>
      </c>
      <c r="CB11" s="25"/>
      <c r="CC11" s="27">
        <f>ROUND((BZ11*0.4+CA11*0.6),1)</f>
        <v>7.1</v>
      </c>
      <c r="CD11" s="28">
        <f>ROUND(MAX((BZ11*0.4+CA11*0.6),(BZ11*0.4+CB11*0.6)),1)</f>
        <v>7.1</v>
      </c>
      <c r="CE11" s="28" t="str">
        <f t="shared" si="54"/>
        <v>7.1</v>
      </c>
      <c r="CF11" s="32" t="str">
        <f>IF(CD11&gt;=8.5,"A",IF(CD11&gt;=8,"B+",IF(CD11&gt;=7,"B",IF(CD11&gt;=6.5,"C+",IF(CD11&gt;=5.5,"C",IF(CD11&gt;=5,"D+",IF(CD11&gt;=4,"D","F")))))))</f>
        <v>B</v>
      </c>
      <c r="CG11" s="30">
        <f>IF(CF11="A",4,IF(CF11="B+",3.5,IF(CF11="B",3,IF(CF11="C+",2.5,IF(CF11="C",2,IF(CF11="D+",1.5,IF(CF11="D",1,0)))))))</f>
        <v>3</v>
      </c>
      <c r="CH11" s="37" t="str">
        <f t="shared" si="57"/>
        <v>3.0</v>
      </c>
      <c r="CI11" s="64">
        <v>3</v>
      </c>
      <c r="CJ11" s="68">
        <v>3</v>
      </c>
      <c r="CK11" s="85">
        <f>AF11+AQ11+BB11+BM11+BX11+CI11</f>
        <v>17</v>
      </c>
      <c r="CL11" s="86">
        <f>(AA11*AF11+AL11*AQ11+AW11*BB11+BH11*BM11+BS11*BX11+CD11*CI11)/CK11</f>
        <v>6.5117647058823529</v>
      </c>
      <c r="CM11" s="87" t="str">
        <f t="shared" si="60"/>
        <v>6.51</v>
      </c>
      <c r="CN11" s="86">
        <f>(AD11*AF11+AO11*AQ11+AZ11*BB11+BK11*BM11+BV11*BX11+CG11*CI11)/CK11</f>
        <v>2.4411764705882355</v>
      </c>
      <c r="CO11" s="87" t="str">
        <f t="shared" si="61"/>
        <v>2.44</v>
      </c>
      <c r="CP11" s="52" t="str">
        <f>IF(AND(CN11&lt;0.8),"Cảnh báo KQHT","Lên lớp")</f>
        <v>Lên lớp</v>
      </c>
      <c r="CQ11" s="52">
        <f>CJ11+BY11+BN11+BC11+AR11+AG11</f>
        <v>17</v>
      </c>
      <c r="CR11" s="86">
        <f>(AA11*AG11+AL11*AR11+AW11*BC11+BH11*BN11+BS11*BY11+CD11*CJ11)/CQ11</f>
        <v>6.5117647058823529</v>
      </c>
      <c r="CS11" s="127" t="str">
        <f t="shared" si="63"/>
        <v>6.51</v>
      </c>
      <c r="CT11" s="86">
        <f>(AD11*AG11+AO11*AR11+AZ11*BC11+BK11*BN11+BV11*BY11+CG11*CJ11)/CQ11</f>
        <v>2.4411764705882355</v>
      </c>
      <c r="CU11" s="127" t="str">
        <f t="shared" si="64"/>
        <v>2.44</v>
      </c>
      <c r="CV11" s="52" t="str">
        <f>IF(AND(CT11&lt;1.2),"Cảnh báo KQHT","Lên lớp")</f>
        <v>Lên lớp</v>
      </c>
      <c r="CW11" s="232">
        <v>8</v>
      </c>
      <c r="CX11" s="52">
        <v>9</v>
      </c>
      <c r="CY11" s="52"/>
      <c r="CZ11" s="27">
        <f t="shared" si="66"/>
        <v>8.6</v>
      </c>
      <c r="DA11" s="28">
        <f t="shared" si="67"/>
        <v>8.6</v>
      </c>
      <c r="DB11" s="29" t="str">
        <f t="shared" si="68"/>
        <v>8.6</v>
      </c>
      <c r="DC11" s="32" t="str">
        <f t="shared" si="69"/>
        <v>A</v>
      </c>
      <c r="DD11" s="30">
        <f t="shared" si="70"/>
        <v>4</v>
      </c>
      <c r="DE11" s="29" t="str">
        <f t="shared" si="71"/>
        <v>4.0</v>
      </c>
      <c r="DF11" s="71"/>
      <c r="DG11" s="203"/>
      <c r="DH11" s="229">
        <v>6</v>
      </c>
      <c r="DI11" s="230">
        <v>8</v>
      </c>
      <c r="DJ11" s="230"/>
      <c r="DK11" s="27">
        <f t="shared" si="72"/>
        <v>7.2</v>
      </c>
      <c r="DL11" s="28">
        <f t="shared" si="73"/>
        <v>7.2</v>
      </c>
      <c r="DM11" s="30" t="str">
        <f t="shared" si="74"/>
        <v>7.2</v>
      </c>
      <c r="DN11" s="32" t="str">
        <f t="shared" si="75"/>
        <v>B</v>
      </c>
      <c r="DO11" s="30">
        <f t="shared" si="76"/>
        <v>3</v>
      </c>
      <c r="DP11" s="30" t="str">
        <f t="shared" si="77"/>
        <v>3.0</v>
      </c>
      <c r="DQ11" s="71"/>
      <c r="DR11" s="203"/>
      <c r="DS11" s="204">
        <f t="shared" si="78"/>
        <v>7.9</v>
      </c>
      <c r="DT11" s="30" t="str">
        <f t="shared" si="79"/>
        <v>7.9</v>
      </c>
      <c r="DU11" s="32" t="str">
        <f t="shared" si="80"/>
        <v>B</v>
      </c>
      <c r="DV11" s="30">
        <f t="shared" si="81"/>
        <v>3</v>
      </c>
      <c r="DW11" s="30" t="str">
        <f t="shared" si="82"/>
        <v>3.0</v>
      </c>
      <c r="DX11" s="71">
        <v>3</v>
      </c>
      <c r="DY11" s="203">
        <v>3</v>
      </c>
      <c r="DZ11" s="232">
        <v>6</v>
      </c>
      <c r="EA11" s="52">
        <v>4</v>
      </c>
      <c r="EB11" s="52"/>
      <c r="EC11" s="27">
        <f t="shared" si="83"/>
        <v>4.8</v>
      </c>
      <c r="ED11" s="28">
        <f t="shared" si="84"/>
        <v>4.8</v>
      </c>
      <c r="EE11" s="29" t="str">
        <f t="shared" si="85"/>
        <v>4.8</v>
      </c>
      <c r="EF11" s="32" t="str">
        <f t="shared" si="86"/>
        <v>D</v>
      </c>
      <c r="EG11" s="30">
        <f t="shared" si="87"/>
        <v>1</v>
      </c>
      <c r="EH11" s="29" t="str">
        <f t="shared" si="88"/>
        <v>1.0</v>
      </c>
      <c r="EI11" s="71">
        <v>3</v>
      </c>
      <c r="EJ11" s="203">
        <v>3</v>
      </c>
      <c r="EK11" s="232">
        <v>5.7</v>
      </c>
      <c r="EL11" s="52">
        <v>2</v>
      </c>
      <c r="EM11" s="52">
        <v>5</v>
      </c>
      <c r="EN11" s="27">
        <f t="shared" si="89"/>
        <v>3.5</v>
      </c>
      <c r="EO11" s="28">
        <f t="shared" si="90"/>
        <v>5.3</v>
      </c>
      <c r="EP11" s="29" t="str">
        <f t="shared" si="91"/>
        <v>5.3</v>
      </c>
      <c r="EQ11" s="32" t="str">
        <f t="shared" si="92"/>
        <v>D+</v>
      </c>
      <c r="ER11" s="29">
        <f t="shared" si="93"/>
        <v>1.5</v>
      </c>
      <c r="ES11" s="29" t="str">
        <f t="shared" si="94"/>
        <v>1.5</v>
      </c>
      <c r="ET11" s="71">
        <v>3</v>
      </c>
      <c r="EU11" s="203">
        <v>3</v>
      </c>
      <c r="EV11" s="232">
        <v>5.6</v>
      </c>
      <c r="EW11" s="52">
        <v>5</v>
      </c>
      <c r="EX11" s="52"/>
      <c r="EY11" s="27">
        <f t="shared" si="95"/>
        <v>5.2</v>
      </c>
      <c r="EZ11" s="28">
        <f t="shared" si="96"/>
        <v>5.2</v>
      </c>
      <c r="FA11" s="29" t="str">
        <f t="shared" si="97"/>
        <v>5.2</v>
      </c>
      <c r="FB11" s="32" t="str">
        <f t="shared" si="98"/>
        <v>D+</v>
      </c>
      <c r="FC11" s="30">
        <f t="shared" si="99"/>
        <v>1.5</v>
      </c>
      <c r="FD11" s="29" t="str">
        <f t="shared" si="100"/>
        <v>1.5</v>
      </c>
      <c r="FE11" s="71">
        <v>2</v>
      </c>
      <c r="FF11" s="203">
        <v>2</v>
      </c>
      <c r="FG11" s="258">
        <v>5.0999999999999996</v>
      </c>
      <c r="FH11" s="259">
        <v>1</v>
      </c>
      <c r="FI11" s="259">
        <v>4</v>
      </c>
      <c r="FJ11" s="27">
        <f t="shared" si="101"/>
        <v>2.6</v>
      </c>
      <c r="FK11" s="28">
        <f t="shared" si="102"/>
        <v>4.4000000000000004</v>
      </c>
      <c r="FL11" s="29" t="str">
        <f t="shared" si="103"/>
        <v>4.4</v>
      </c>
      <c r="FM11" s="32" t="str">
        <f t="shared" si="104"/>
        <v>D</v>
      </c>
      <c r="FN11" s="30">
        <f t="shared" si="105"/>
        <v>1</v>
      </c>
      <c r="FO11" s="29" t="str">
        <f t="shared" si="106"/>
        <v>1.0</v>
      </c>
      <c r="FP11" s="71">
        <v>3</v>
      </c>
      <c r="FQ11" s="203">
        <v>3</v>
      </c>
      <c r="FR11" s="232">
        <v>6.3</v>
      </c>
      <c r="FS11" s="52">
        <v>8</v>
      </c>
      <c r="FT11" s="52"/>
      <c r="FU11" s="27">
        <f t="shared" si="107"/>
        <v>7.3</v>
      </c>
      <c r="FV11" s="28">
        <f t="shared" si="108"/>
        <v>7.3</v>
      </c>
      <c r="FW11" s="29" t="str">
        <f t="shared" si="109"/>
        <v>7.3</v>
      </c>
      <c r="FX11" s="32" t="str">
        <f t="shared" si="110"/>
        <v>B</v>
      </c>
      <c r="FY11" s="30">
        <f t="shared" si="111"/>
        <v>3</v>
      </c>
      <c r="FZ11" s="29" t="str">
        <f t="shared" si="112"/>
        <v>3.0</v>
      </c>
      <c r="GA11" s="71">
        <v>2</v>
      </c>
      <c r="GB11" s="203">
        <v>2</v>
      </c>
      <c r="GC11" s="232">
        <v>7.3</v>
      </c>
      <c r="GD11" s="52">
        <v>3</v>
      </c>
      <c r="GE11" s="52"/>
      <c r="GF11" s="27">
        <f t="shared" si="113"/>
        <v>4.7</v>
      </c>
      <c r="GG11" s="28">
        <f t="shared" si="114"/>
        <v>4.7</v>
      </c>
      <c r="GH11" s="29" t="str">
        <f t="shared" si="115"/>
        <v>4.7</v>
      </c>
      <c r="GI11" s="32" t="str">
        <f t="shared" si="116"/>
        <v>D</v>
      </c>
      <c r="GJ11" s="30">
        <f t="shared" si="117"/>
        <v>1</v>
      </c>
      <c r="GK11" s="29" t="str">
        <f t="shared" si="118"/>
        <v>1.0</v>
      </c>
      <c r="GL11" s="71">
        <v>2</v>
      </c>
      <c r="GM11" s="203">
        <v>2</v>
      </c>
      <c r="GN11" s="232">
        <v>5</v>
      </c>
      <c r="GO11" s="52">
        <v>3</v>
      </c>
      <c r="GP11" s="52">
        <v>4</v>
      </c>
      <c r="GQ11" s="27">
        <f t="shared" si="119"/>
        <v>3.8</v>
      </c>
      <c r="GR11" s="28">
        <f t="shared" si="120"/>
        <v>4.4000000000000004</v>
      </c>
      <c r="GS11" s="29" t="str">
        <f t="shared" si="121"/>
        <v>4.4</v>
      </c>
      <c r="GT11" s="32" t="str">
        <f t="shared" si="122"/>
        <v>D</v>
      </c>
      <c r="GU11" s="29">
        <f t="shared" si="123"/>
        <v>1</v>
      </c>
      <c r="GV11" s="29" t="str">
        <f t="shared" si="124"/>
        <v>1.0</v>
      </c>
      <c r="GW11" s="71">
        <v>2</v>
      </c>
      <c r="GX11" s="203">
        <v>2</v>
      </c>
      <c r="GY11" s="85">
        <f t="shared" si="125"/>
        <v>20</v>
      </c>
      <c r="GZ11" s="86">
        <f t="shared" si="126"/>
        <v>5.5200000000000005</v>
      </c>
      <c r="HA11" s="124" t="str">
        <f t="shared" si="127"/>
        <v>5.52</v>
      </c>
      <c r="HB11" s="86">
        <f t="shared" si="128"/>
        <v>1.625</v>
      </c>
      <c r="HC11" s="124" t="str">
        <f t="shared" si="129"/>
        <v>1.63</v>
      </c>
      <c r="HD11" s="52" t="str">
        <f t="shared" si="130"/>
        <v>Lên lớp</v>
      </c>
      <c r="HE11" s="52">
        <f t="shared" si="131"/>
        <v>20</v>
      </c>
      <c r="HF11" s="86">
        <f t="shared" si="132"/>
        <v>5.5200000000000005</v>
      </c>
      <c r="HG11" s="127" t="str">
        <f t="shared" si="133"/>
        <v>5.52</v>
      </c>
      <c r="HH11" s="86">
        <f t="shared" si="134"/>
        <v>1.625</v>
      </c>
      <c r="HI11" s="127" t="str">
        <f t="shared" si="135"/>
        <v>1.63</v>
      </c>
      <c r="HJ11" s="227">
        <f t="shared" si="136"/>
        <v>37</v>
      </c>
      <c r="HK11" s="58">
        <f t="shared" si="137"/>
        <v>37</v>
      </c>
      <c r="HL11" s="228">
        <f t="shared" si="10"/>
        <v>5.9756756756756761</v>
      </c>
      <c r="HM11" s="127" t="str">
        <f t="shared" si="138"/>
        <v>5.98</v>
      </c>
      <c r="HN11" s="228">
        <f t="shared" si="11"/>
        <v>2</v>
      </c>
      <c r="HO11" s="127" t="str">
        <f t="shared" si="139"/>
        <v>2.00</v>
      </c>
      <c r="HP11" s="52" t="str">
        <f t="shared" si="140"/>
        <v>Lên lớp</v>
      </c>
      <c r="HQ11" s="58" t="s">
        <v>986</v>
      </c>
      <c r="HR11" s="98">
        <v>6.9</v>
      </c>
      <c r="HS11" s="99">
        <v>5</v>
      </c>
      <c r="HT11" s="187"/>
      <c r="HU11" s="27">
        <f t="shared" si="177"/>
        <v>5.8</v>
      </c>
      <c r="HV11" s="282">
        <f t="shared" si="178"/>
        <v>5.8</v>
      </c>
      <c r="HW11" s="26" t="str">
        <f t="shared" si="210"/>
        <v>5.8</v>
      </c>
      <c r="HX11" s="283" t="str">
        <f t="shared" si="179"/>
        <v>C</v>
      </c>
      <c r="HY11" s="281">
        <f t="shared" si="180"/>
        <v>2</v>
      </c>
      <c r="HZ11" s="44" t="str">
        <f t="shared" si="181"/>
        <v>2.0</v>
      </c>
      <c r="IA11" s="64">
        <v>3</v>
      </c>
      <c r="IB11" s="68">
        <v>3</v>
      </c>
      <c r="IC11" s="21">
        <v>6.7</v>
      </c>
      <c r="ID11" s="24">
        <v>7</v>
      </c>
      <c r="IE11" s="25"/>
      <c r="IF11" s="27">
        <f t="shared" si="182"/>
        <v>6.9</v>
      </c>
      <c r="IG11" s="282">
        <f t="shared" si="183"/>
        <v>6.9</v>
      </c>
      <c r="IH11" s="26" t="str">
        <f t="shared" si="211"/>
        <v>6.9</v>
      </c>
      <c r="II11" s="283" t="str">
        <f t="shared" si="184"/>
        <v>C+</v>
      </c>
      <c r="IJ11" s="281">
        <f t="shared" si="185"/>
        <v>2.5</v>
      </c>
      <c r="IK11" s="44" t="str">
        <f t="shared" si="186"/>
        <v>2.5</v>
      </c>
      <c r="IL11" s="64">
        <v>1</v>
      </c>
      <c r="IM11" s="68">
        <v>1</v>
      </c>
      <c r="IN11" s="21">
        <v>7.7</v>
      </c>
      <c r="IO11" s="24">
        <v>5</v>
      </c>
      <c r="IP11" s="25"/>
      <c r="IQ11" s="27">
        <f t="shared" si="187"/>
        <v>6.1</v>
      </c>
      <c r="IR11" s="28">
        <f t="shared" si="188"/>
        <v>6.1</v>
      </c>
      <c r="IS11" s="26" t="str">
        <f t="shared" si="189"/>
        <v>6.1</v>
      </c>
      <c r="IT11" s="32" t="str">
        <f t="shared" si="190"/>
        <v>C</v>
      </c>
      <c r="IU11" s="30">
        <f t="shared" si="191"/>
        <v>2</v>
      </c>
      <c r="IV11" s="37" t="str">
        <f t="shared" si="192"/>
        <v>2.0</v>
      </c>
      <c r="IW11" s="64">
        <v>2</v>
      </c>
      <c r="IX11" s="68">
        <v>2</v>
      </c>
      <c r="IY11" s="21">
        <v>5.8</v>
      </c>
      <c r="IZ11" s="24">
        <v>7</v>
      </c>
      <c r="JA11" s="25"/>
      <c r="JB11" s="19">
        <f t="shared" si="141"/>
        <v>6.5</v>
      </c>
      <c r="JC11" s="26">
        <f t="shared" si="142"/>
        <v>6.5</v>
      </c>
      <c r="JD11" s="26" t="str">
        <f t="shared" si="143"/>
        <v>6.5</v>
      </c>
      <c r="JE11" s="32" t="str">
        <f t="shared" si="144"/>
        <v>C+</v>
      </c>
      <c r="JF11" s="30">
        <f t="shared" si="145"/>
        <v>2.5</v>
      </c>
      <c r="JG11" s="37" t="str">
        <f t="shared" si="146"/>
        <v>2.5</v>
      </c>
      <c r="JH11" s="64">
        <v>2</v>
      </c>
      <c r="JI11" s="68">
        <v>2</v>
      </c>
      <c r="JJ11" s="98">
        <v>7</v>
      </c>
      <c r="JK11" s="99">
        <v>6</v>
      </c>
      <c r="JL11" s="187"/>
      <c r="JM11" s="19">
        <f t="shared" si="193"/>
        <v>6.4</v>
      </c>
      <c r="JN11" s="26">
        <f t="shared" si="147"/>
        <v>6.4</v>
      </c>
      <c r="JO11" s="26" t="str">
        <f t="shared" si="148"/>
        <v>6.4</v>
      </c>
      <c r="JP11" s="32" t="str">
        <f t="shared" si="149"/>
        <v>C</v>
      </c>
      <c r="JQ11" s="30">
        <f t="shared" si="150"/>
        <v>2</v>
      </c>
      <c r="JR11" s="37" t="str">
        <f t="shared" si="151"/>
        <v>2.0</v>
      </c>
      <c r="JS11" s="64">
        <v>1</v>
      </c>
      <c r="JT11" s="68">
        <v>1</v>
      </c>
      <c r="JU11" s="98">
        <v>7</v>
      </c>
      <c r="JV11" s="99">
        <v>7</v>
      </c>
      <c r="JW11" s="187"/>
      <c r="JX11" s="27">
        <f t="shared" si="12"/>
        <v>7</v>
      </c>
      <c r="JY11" s="28">
        <f t="shared" si="13"/>
        <v>7</v>
      </c>
      <c r="JZ11" s="26" t="str">
        <f t="shared" si="152"/>
        <v>7.0</v>
      </c>
      <c r="KA11" s="32" t="str">
        <f t="shared" si="14"/>
        <v>B</v>
      </c>
      <c r="KB11" s="30">
        <f t="shared" si="15"/>
        <v>3</v>
      </c>
      <c r="KC11" s="37" t="str">
        <f t="shared" si="16"/>
        <v>3.0</v>
      </c>
      <c r="KD11" s="64">
        <v>2</v>
      </c>
      <c r="KE11" s="68">
        <v>2</v>
      </c>
      <c r="KF11" s="98">
        <v>7.2</v>
      </c>
      <c r="KG11" s="99">
        <v>7</v>
      </c>
      <c r="KH11" s="187"/>
      <c r="KI11" s="27">
        <f t="shared" si="17"/>
        <v>7.1</v>
      </c>
      <c r="KJ11" s="28">
        <f t="shared" si="18"/>
        <v>7.1</v>
      </c>
      <c r="KK11" s="26" t="str">
        <f t="shared" si="153"/>
        <v>7.1</v>
      </c>
      <c r="KL11" s="32" t="str">
        <f t="shared" si="19"/>
        <v>B</v>
      </c>
      <c r="KM11" s="30">
        <f t="shared" si="20"/>
        <v>3</v>
      </c>
      <c r="KN11" s="37" t="str">
        <f t="shared" si="21"/>
        <v>3.0</v>
      </c>
      <c r="KO11" s="64">
        <v>2</v>
      </c>
      <c r="KP11" s="68">
        <v>2</v>
      </c>
      <c r="KQ11" s="98">
        <v>7.2</v>
      </c>
      <c r="KR11" s="99">
        <v>0</v>
      </c>
      <c r="KS11" s="187">
        <v>8</v>
      </c>
      <c r="KT11" s="19">
        <f t="shared" si="22"/>
        <v>2.9</v>
      </c>
      <c r="KU11" s="26">
        <f t="shared" si="23"/>
        <v>7.7</v>
      </c>
      <c r="KV11" s="26" t="str">
        <f t="shared" si="154"/>
        <v>7.7</v>
      </c>
      <c r="KW11" s="32" t="str">
        <f t="shared" si="212"/>
        <v>B</v>
      </c>
      <c r="KX11" s="30">
        <f t="shared" si="24"/>
        <v>3</v>
      </c>
      <c r="KY11" s="37" t="str">
        <f t="shared" si="25"/>
        <v>3.0</v>
      </c>
      <c r="KZ11" s="64">
        <v>2</v>
      </c>
      <c r="LA11" s="68">
        <v>2</v>
      </c>
      <c r="LB11" s="21">
        <v>7.8</v>
      </c>
      <c r="LC11" s="24">
        <v>3</v>
      </c>
      <c r="LD11" s="25"/>
      <c r="LE11" s="27">
        <f t="shared" si="194"/>
        <v>4.9000000000000004</v>
      </c>
      <c r="LF11" s="28">
        <f t="shared" si="155"/>
        <v>4.9000000000000004</v>
      </c>
      <c r="LG11" s="28" t="str">
        <f t="shared" si="213"/>
        <v>4.9</v>
      </c>
      <c r="LH11" s="32" t="str">
        <f t="shared" si="156"/>
        <v>D</v>
      </c>
      <c r="LI11" s="30">
        <f t="shared" si="157"/>
        <v>1</v>
      </c>
      <c r="LJ11" s="37" t="str">
        <f t="shared" si="158"/>
        <v>1.0</v>
      </c>
      <c r="LK11" s="62">
        <v>3</v>
      </c>
      <c r="LL11" s="279">
        <v>3</v>
      </c>
      <c r="LM11" s="85">
        <f t="shared" si="159"/>
        <v>18</v>
      </c>
      <c r="LN11" s="86">
        <f t="shared" si="160"/>
        <v>6.344444444444445</v>
      </c>
      <c r="LO11" s="124" t="str">
        <f t="shared" si="161"/>
        <v>6.34</v>
      </c>
      <c r="LP11" s="86">
        <f t="shared" si="162"/>
        <v>2.25</v>
      </c>
      <c r="LQ11" s="124" t="str">
        <f t="shared" si="163"/>
        <v>2.25</v>
      </c>
      <c r="LR11" s="330" t="str">
        <f t="shared" si="164"/>
        <v>Lên lớp</v>
      </c>
      <c r="LS11" s="331">
        <f t="shared" si="165"/>
        <v>18</v>
      </c>
      <c r="LT11" s="332">
        <f t="shared" si="166"/>
        <v>6.344444444444445</v>
      </c>
      <c r="LU11" s="332">
        <f t="shared" si="167"/>
        <v>2.25</v>
      </c>
      <c r="LV11" s="334">
        <f t="shared" si="168"/>
        <v>55</v>
      </c>
      <c r="LW11" s="335">
        <f t="shared" si="169"/>
        <v>55</v>
      </c>
      <c r="LX11" s="336">
        <f t="shared" si="170"/>
        <v>6.0963636363636375</v>
      </c>
      <c r="LY11" s="337">
        <f t="shared" si="171"/>
        <v>2.081818181818182</v>
      </c>
      <c r="LZ11" s="336" t="str">
        <f t="shared" si="172"/>
        <v>2.08</v>
      </c>
      <c r="MA11" s="330" t="str">
        <f t="shared" si="173"/>
        <v>Lên lớp</v>
      </c>
    </row>
    <row r="12" spans="1:339" s="233" customFormat="1" ht="18">
      <c r="A12" s="10">
        <v>13</v>
      </c>
      <c r="B12" s="76" t="s">
        <v>317</v>
      </c>
      <c r="C12" s="77" t="s">
        <v>351</v>
      </c>
      <c r="D12" s="78" t="s">
        <v>352</v>
      </c>
      <c r="E12" s="79" t="s">
        <v>353</v>
      </c>
      <c r="F12" s="50"/>
      <c r="G12" s="50" t="s">
        <v>629</v>
      </c>
      <c r="H12" s="50" t="s">
        <v>17</v>
      </c>
      <c r="I12" s="82" t="s">
        <v>660</v>
      </c>
      <c r="J12" s="82" t="s">
        <v>780</v>
      </c>
      <c r="K12" s="12">
        <v>6.8</v>
      </c>
      <c r="L12" s="28" t="str">
        <f t="shared" si="26"/>
        <v>6.8</v>
      </c>
      <c r="M12" s="32" t="str">
        <f t="shared" si="195"/>
        <v>C+</v>
      </c>
      <c r="N12" s="39">
        <f t="shared" si="196"/>
        <v>2.5</v>
      </c>
      <c r="O12" s="37" t="str">
        <f t="shared" si="29"/>
        <v>2.5</v>
      </c>
      <c r="P12" s="11">
        <v>2</v>
      </c>
      <c r="Q12" s="16">
        <v>6</v>
      </c>
      <c r="R12" s="28" t="str">
        <f t="shared" si="30"/>
        <v>6.0</v>
      </c>
      <c r="S12" s="32" t="str">
        <f t="shared" si="197"/>
        <v>C</v>
      </c>
      <c r="T12" s="39">
        <f t="shared" si="198"/>
        <v>2</v>
      </c>
      <c r="U12" s="37" t="str">
        <f t="shared" si="33"/>
        <v>2.0</v>
      </c>
      <c r="V12" s="11">
        <v>3</v>
      </c>
      <c r="W12" s="21">
        <v>7.3</v>
      </c>
      <c r="X12" s="24">
        <v>6</v>
      </c>
      <c r="Y12" s="25"/>
      <c r="Z12" s="27">
        <f t="shared" si="0"/>
        <v>6.5</v>
      </c>
      <c r="AA12" s="28">
        <f t="shared" si="1"/>
        <v>6.5</v>
      </c>
      <c r="AB12" s="28" t="str">
        <f t="shared" si="34"/>
        <v>6.5</v>
      </c>
      <c r="AC12" s="32" t="str">
        <f t="shared" si="2"/>
        <v>C+</v>
      </c>
      <c r="AD12" s="30">
        <f t="shared" si="3"/>
        <v>2.5</v>
      </c>
      <c r="AE12" s="37" t="str">
        <f t="shared" si="35"/>
        <v>2.5</v>
      </c>
      <c r="AF12" s="64">
        <v>4</v>
      </c>
      <c r="AG12" s="68">
        <v>4</v>
      </c>
      <c r="AH12" s="21">
        <v>8</v>
      </c>
      <c r="AI12" s="24">
        <v>7</v>
      </c>
      <c r="AJ12" s="25"/>
      <c r="AK12" s="27">
        <f t="shared" si="36"/>
        <v>7.4</v>
      </c>
      <c r="AL12" s="28">
        <f t="shared" si="37"/>
        <v>7.4</v>
      </c>
      <c r="AM12" s="28" t="str">
        <f t="shared" si="38"/>
        <v>7.4</v>
      </c>
      <c r="AN12" s="32" t="str">
        <f t="shared" si="199"/>
        <v>B</v>
      </c>
      <c r="AO12" s="30">
        <f t="shared" si="200"/>
        <v>3</v>
      </c>
      <c r="AP12" s="37" t="str">
        <f t="shared" si="41"/>
        <v>3.0</v>
      </c>
      <c r="AQ12" s="71">
        <v>2</v>
      </c>
      <c r="AR12" s="73">
        <v>2</v>
      </c>
      <c r="AS12" s="21">
        <v>5</v>
      </c>
      <c r="AT12" s="24">
        <v>3</v>
      </c>
      <c r="AU12" s="25">
        <v>4</v>
      </c>
      <c r="AV12" s="27">
        <f t="shared" si="42"/>
        <v>3.8</v>
      </c>
      <c r="AW12" s="28">
        <f t="shared" si="43"/>
        <v>4.4000000000000004</v>
      </c>
      <c r="AX12" s="28" t="str">
        <f t="shared" si="44"/>
        <v>4.4</v>
      </c>
      <c r="AY12" s="32" t="str">
        <f t="shared" si="45"/>
        <v>D</v>
      </c>
      <c r="AZ12" s="30">
        <f t="shared" si="201"/>
        <v>1</v>
      </c>
      <c r="BA12" s="37" t="str">
        <f t="shared" si="47"/>
        <v>1.0</v>
      </c>
      <c r="BB12" s="64">
        <v>3</v>
      </c>
      <c r="BC12" s="68">
        <v>3</v>
      </c>
      <c r="BD12" s="21">
        <v>5.8</v>
      </c>
      <c r="BE12" s="24">
        <v>5</v>
      </c>
      <c r="BF12" s="25"/>
      <c r="BG12" s="27">
        <f t="shared" si="202"/>
        <v>5.3</v>
      </c>
      <c r="BH12" s="28">
        <f t="shared" si="203"/>
        <v>5.3</v>
      </c>
      <c r="BI12" s="28" t="str">
        <f t="shared" si="48"/>
        <v>5.3</v>
      </c>
      <c r="BJ12" s="32" t="str">
        <f t="shared" si="204"/>
        <v>D+</v>
      </c>
      <c r="BK12" s="30">
        <f t="shared" si="205"/>
        <v>1.5</v>
      </c>
      <c r="BL12" s="37" t="str">
        <f t="shared" si="51"/>
        <v>1.5</v>
      </c>
      <c r="BM12" s="64">
        <v>3</v>
      </c>
      <c r="BN12" s="68">
        <v>3</v>
      </c>
      <c r="BO12" s="21">
        <v>6</v>
      </c>
      <c r="BP12" s="24">
        <v>6</v>
      </c>
      <c r="BQ12" s="25"/>
      <c r="BR12" s="27">
        <f t="shared" si="4"/>
        <v>6</v>
      </c>
      <c r="BS12" s="28">
        <f t="shared" si="5"/>
        <v>6</v>
      </c>
      <c r="BT12" s="28" t="str">
        <f t="shared" si="52"/>
        <v>6.0</v>
      </c>
      <c r="BU12" s="32" t="str">
        <f t="shared" si="6"/>
        <v>C</v>
      </c>
      <c r="BV12" s="66">
        <f t="shared" si="7"/>
        <v>2</v>
      </c>
      <c r="BW12" s="37" t="str">
        <f t="shared" si="53"/>
        <v>2.0</v>
      </c>
      <c r="BX12" s="64">
        <v>2</v>
      </c>
      <c r="BY12" s="75">
        <v>2</v>
      </c>
      <c r="BZ12" s="21">
        <v>7.5</v>
      </c>
      <c r="CA12" s="24">
        <v>8</v>
      </c>
      <c r="CB12" s="25"/>
      <c r="CC12" s="27">
        <f t="shared" si="206"/>
        <v>7.8</v>
      </c>
      <c r="CD12" s="28">
        <f t="shared" si="207"/>
        <v>7.8</v>
      </c>
      <c r="CE12" s="28" t="str">
        <f t="shared" si="54"/>
        <v>7.8</v>
      </c>
      <c r="CF12" s="32" t="str">
        <f t="shared" si="208"/>
        <v>B</v>
      </c>
      <c r="CG12" s="30">
        <f t="shared" si="209"/>
        <v>3</v>
      </c>
      <c r="CH12" s="37" t="str">
        <f t="shared" si="57"/>
        <v>3.0</v>
      </c>
      <c r="CI12" s="64">
        <v>3</v>
      </c>
      <c r="CJ12" s="68">
        <v>3</v>
      </c>
      <c r="CK12" s="85">
        <f t="shared" si="58"/>
        <v>17</v>
      </c>
      <c r="CL12" s="86">
        <f t="shared" si="59"/>
        <v>6.1941176470588246</v>
      </c>
      <c r="CM12" s="87" t="str">
        <f t="shared" si="60"/>
        <v>6.19</v>
      </c>
      <c r="CN12" s="86">
        <f t="shared" si="8"/>
        <v>2.1470588235294117</v>
      </c>
      <c r="CO12" s="87" t="str">
        <f t="shared" si="61"/>
        <v>2.15</v>
      </c>
      <c r="CP12" s="52" t="str">
        <f t="shared" si="174"/>
        <v>Lên lớp</v>
      </c>
      <c r="CQ12" s="52">
        <f t="shared" si="175"/>
        <v>17</v>
      </c>
      <c r="CR12" s="86">
        <f t="shared" si="62"/>
        <v>6.1941176470588246</v>
      </c>
      <c r="CS12" s="127" t="str">
        <f t="shared" si="63"/>
        <v>6.19</v>
      </c>
      <c r="CT12" s="86">
        <f t="shared" si="176"/>
        <v>2.1470588235294117</v>
      </c>
      <c r="CU12" s="127" t="str">
        <f t="shared" si="64"/>
        <v>2.15</v>
      </c>
      <c r="CV12" s="52" t="str">
        <f t="shared" si="65"/>
        <v>Lên lớp</v>
      </c>
      <c r="CW12" s="232">
        <v>7.8</v>
      </c>
      <c r="CX12" s="52">
        <v>2</v>
      </c>
      <c r="CY12" s="52"/>
      <c r="CZ12" s="27">
        <f t="shared" si="66"/>
        <v>4.3</v>
      </c>
      <c r="DA12" s="28">
        <f t="shared" si="67"/>
        <v>4.3</v>
      </c>
      <c r="DB12" s="29" t="str">
        <f t="shared" si="68"/>
        <v>4.3</v>
      </c>
      <c r="DC12" s="32" t="str">
        <f t="shared" si="69"/>
        <v>D</v>
      </c>
      <c r="DD12" s="30">
        <f t="shared" si="70"/>
        <v>1</v>
      </c>
      <c r="DE12" s="29" t="str">
        <f t="shared" si="71"/>
        <v>1.0</v>
      </c>
      <c r="DF12" s="71"/>
      <c r="DG12" s="203"/>
      <c r="DH12" s="229">
        <v>5.2</v>
      </c>
      <c r="DI12" s="230">
        <v>5</v>
      </c>
      <c r="DJ12" s="230"/>
      <c r="DK12" s="27">
        <f t="shared" si="72"/>
        <v>5.0999999999999996</v>
      </c>
      <c r="DL12" s="28">
        <f t="shared" si="73"/>
        <v>5.0999999999999996</v>
      </c>
      <c r="DM12" s="30" t="str">
        <f t="shared" si="74"/>
        <v>5.1</v>
      </c>
      <c r="DN12" s="32" t="str">
        <f t="shared" si="75"/>
        <v>D+</v>
      </c>
      <c r="DO12" s="30">
        <f t="shared" si="76"/>
        <v>1.5</v>
      </c>
      <c r="DP12" s="30" t="str">
        <f t="shared" si="77"/>
        <v>1.5</v>
      </c>
      <c r="DQ12" s="71"/>
      <c r="DR12" s="203"/>
      <c r="DS12" s="204">
        <f t="shared" si="78"/>
        <v>4.6999999999999993</v>
      </c>
      <c r="DT12" s="30" t="str">
        <f t="shared" si="79"/>
        <v>4.7</v>
      </c>
      <c r="DU12" s="32" t="str">
        <f t="shared" si="80"/>
        <v>D</v>
      </c>
      <c r="DV12" s="30">
        <f t="shared" si="81"/>
        <v>1</v>
      </c>
      <c r="DW12" s="30" t="str">
        <f t="shared" si="82"/>
        <v>1.0</v>
      </c>
      <c r="DX12" s="71">
        <v>3</v>
      </c>
      <c r="DY12" s="203">
        <v>3</v>
      </c>
      <c r="DZ12" s="232">
        <v>7.6</v>
      </c>
      <c r="EA12" s="52">
        <v>8</v>
      </c>
      <c r="EB12" s="52"/>
      <c r="EC12" s="27">
        <f t="shared" si="83"/>
        <v>7.8</v>
      </c>
      <c r="ED12" s="28">
        <f t="shared" si="84"/>
        <v>7.8</v>
      </c>
      <c r="EE12" s="29" t="str">
        <f t="shared" si="85"/>
        <v>7.8</v>
      </c>
      <c r="EF12" s="32" t="str">
        <f t="shared" si="86"/>
        <v>B</v>
      </c>
      <c r="EG12" s="30">
        <f t="shared" si="87"/>
        <v>3</v>
      </c>
      <c r="EH12" s="29" t="str">
        <f t="shared" si="88"/>
        <v>3.0</v>
      </c>
      <c r="EI12" s="71">
        <v>3</v>
      </c>
      <c r="EJ12" s="203">
        <v>3</v>
      </c>
      <c r="EK12" s="232">
        <v>5.4</v>
      </c>
      <c r="EL12" s="52">
        <v>3</v>
      </c>
      <c r="EM12" s="52"/>
      <c r="EN12" s="27">
        <f t="shared" si="89"/>
        <v>4</v>
      </c>
      <c r="EO12" s="28">
        <f t="shared" si="90"/>
        <v>4</v>
      </c>
      <c r="EP12" s="29" t="str">
        <f t="shared" si="91"/>
        <v>4.0</v>
      </c>
      <c r="EQ12" s="32" t="str">
        <f t="shared" si="92"/>
        <v>D</v>
      </c>
      <c r="ER12" s="29">
        <f t="shared" si="93"/>
        <v>1</v>
      </c>
      <c r="ES12" s="29" t="str">
        <f t="shared" si="94"/>
        <v>1.0</v>
      </c>
      <c r="ET12" s="71">
        <v>3</v>
      </c>
      <c r="EU12" s="203">
        <v>3</v>
      </c>
      <c r="EV12" s="232">
        <v>6.3</v>
      </c>
      <c r="EW12" s="52">
        <v>7</v>
      </c>
      <c r="EX12" s="52"/>
      <c r="EY12" s="27">
        <f t="shared" si="95"/>
        <v>6.7</v>
      </c>
      <c r="EZ12" s="28">
        <f t="shared" si="96"/>
        <v>6.7</v>
      </c>
      <c r="FA12" s="29" t="str">
        <f t="shared" si="97"/>
        <v>6.7</v>
      </c>
      <c r="FB12" s="32" t="str">
        <f t="shared" si="98"/>
        <v>C+</v>
      </c>
      <c r="FC12" s="30">
        <f t="shared" si="99"/>
        <v>2.5</v>
      </c>
      <c r="FD12" s="29" t="str">
        <f t="shared" si="100"/>
        <v>2.5</v>
      </c>
      <c r="FE12" s="71">
        <v>2</v>
      </c>
      <c r="FF12" s="203">
        <v>2</v>
      </c>
      <c r="FG12" s="232">
        <v>7.1</v>
      </c>
      <c r="FH12" s="52">
        <v>7</v>
      </c>
      <c r="FI12" s="52"/>
      <c r="FJ12" s="27">
        <f t="shared" si="101"/>
        <v>7</v>
      </c>
      <c r="FK12" s="28">
        <f t="shared" si="102"/>
        <v>7</v>
      </c>
      <c r="FL12" s="29" t="str">
        <f t="shared" si="103"/>
        <v>7.0</v>
      </c>
      <c r="FM12" s="32" t="str">
        <f t="shared" si="104"/>
        <v>B</v>
      </c>
      <c r="FN12" s="30">
        <f t="shared" si="105"/>
        <v>3</v>
      </c>
      <c r="FO12" s="29" t="str">
        <f t="shared" si="106"/>
        <v>3.0</v>
      </c>
      <c r="FP12" s="71">
        <v>3</v>
      </c>
      <c r="FQ12" s="203">
        <v>3</v>
      </c>
      <c r="FR12" s="232">
        <v>7.7</v>
      </c>
      <c r="FS12" s="52">
        <v>8</v>
      </c>
      <c r="FT12" s="52"/>
      <c r="FU12" s="27">
        <f t="shared" si="107"/>
        <v>7.9</v>
      </c>
      <c r="FV12" s="28">
        <f t="shared" si="108"/>
        <v>7.9</v>
      </c>
      <c r="FW12" s="29" t="str">
        <f t="shared" si="109"/>
        <v>7.9</v>
      </c>
      <c r="FX12" s="32" t="str">
        <f t="shared" si="110"/>
        <v>B</v>
      </c>
      <c r="FY12" s="30">
        <f t="shared" si="111"/>
        <v>3</v>
      </c>
      <c r="FZ12" s="29" t="str">
        <f t="shared" si="112"/>
        <v>3.0</v>
      </c>
      <c r="GA12" s="71">
        <v>2</v>
      </c>
      <c r="GB12" s="203">
        <v>2</v>
      </c>
      <c r="GC12" s="232">
        <v>7</v>
      </c>
      <c r="GD12" s="52">
        <v>3</v>
      </c>
      <c r="GE12" s="52"/>
      <c r="GF12" s="27">
        <f t="shared" si="113"/>
        <v>4.5999999999999996</v>
      </c>
      <c r="GG12" s="28">
        <f t="shared" si="114"/>
        <v>4.5999999999999996</v>
      </c>
      <c r="GH12" s="29" t="str">
        <f t="shared" si="115"/>
        <v>4.6</v>
      </c>
      <c r="GI12" s="32" t="str">
        <f t="shared" si="116"/>
        <v>D</v>
      </c>
      <c r="GJ12" s="30">
        <f t="shared" si="117"/>
        <v>1</v>
      </c>
      <c r="GK12" s="29" t="str">
        <f t="shared" si="118"/>
        <v>1.0</v>
      </c>
      <c r="GL12" s="71">
        <v>2</v>
      </c>
      <c r="GM12" s="203">
        <v>2</v>
      </c>
      <c r="GN12" s="232">
        <v>5</v>
      </c>
      <c r="GO12" s="52">
        <v>4</v>
      </c>
      <c r="GP12" s="52"/>
      <c r="GQ12" s="27">
        <f t="shared" si="119"/>
        <v>4.4000000000000004</v>
      </c>
      <c r="GR12" s="28">
        <f t="shared" si="120"/>
        <v>4.4000000000000004</v>
      </c>
      <c r="GS12" s="29" t="str">
        <f t="shared" si="121"/>
        <v>4.4</v>
      </c>
      <c r="GT12" s="32" t="str">
        <f t="shared" si="122"/>
        <v>D</v>
      </c>
      <c r="GU12" s="29">
        <f t="shared" si="123"/>
        <v>1</v>
      </c>
      <c r="GV12" s="29" t="str">
        <f t="shared" si="124"/>
        <v>1.0</v>
      </c>
      <c r="GW12" s="71">
        <v>2</v>
      </c>
      <c r="GX12" s="203">
        <v>2</v>
      </c>
      <c r="GY12" s="85">
        <f t="shared" si="125"/>
        <v>20</v>
      </c>
      <c r="GZ12" s="86">
        <f t="shared" si="126"/>
        <v>5.8849999999999998</v>
      </c>
      <c r="HA12" s="124" t="str">
        <f t="shared" si="127"/>
        <v>5.89</v>
      </c>
      <c r="HB12" s="86">
        <f t="shared" si="128"/>
        <v>1.95</v>
      </c>
      <c r="HC12" s="124" t="str">
        <f t="shared" si="129"/>
        <v>1.95</v>
      </c>
      <c r="HD12" s="52" t="str">
        <f t="shared" si="130"/>
        <v>Lên lớp</v>
      </c>
      <c r="HE12" s="52">
        <f t="shared" si="131"/>
        <v>20</v>
      </c>
      <c r="HF12" s="86">
        <f t="shared" si="132"/>
        <v>5.8849999999999998</v>
      </c>
      <c r="HG12" s="127" t="str">
        <f t="shared" si="133"/>
        <v>5.89</v>
      </c>
      <c r="HH12" s="86">
        <f t="shared" si="134"/>
        <v>1.95</v>
      </c>
      <c r="HI12" s="127" t="str">
        <f t="shared" si="135"/>
        <v>1.95</v>
      </c>
      <c r="HJ12" s="227">
        <f t="shared" si="136"/>
        <v>37</v>
      </c>
      <c r="HK12" s="58">
        <f t="shared" si="137"/>
        <v>37</v>
      </c>
      <c r="HL12" s="228">
        <f t="shared" si="10"/>
        <v>6.0270270270270272</v>
      </c>
      <c r="HM12" s="127" t="str">
        <f t="shared" si="138"/>
        <v>6.03</v>
      </c>
      <c r="HN12" s="228">
        <f t="shared" si="11"/>
        <v>2.0405405405405403</v>
      </c>
      <c r="HO12" s="127" t="str">
        <f t="shared" si="139"/>
        <v>2.04</v>
      </c>
      <c r="HP12" s="52" t="str">
        <f t="shared" si="140"/>
        <v>Lên lớp</v>
      </c>
      <c r="HQ12" s="58" t="s">
        <v>986</v>
      </c>
      <c r="HR12" s="98">
        <v>6.6</v>
      </c>
      <c r="HS12" s="99">
        <v>6</v>
      </c>
      <c r="HT12" s="187"/>
      <c r="HU12" s="27">
        <f t="shared" si="177"/>
        <v>6.2</v>
      </c>
      <c r="HV12" s="282">
        <f t="shared" si="178"/>
        <v>6.2</v>
      </c>
      <c r="HW12" s="28" t="str">
        <f t="shared" si="210"/>
        <v>6.2</v>
      </c>
      <c r="HX12" s="283" t="str">
        <f t="shared" si="179"/>
        <v>C</v>
      </c>
      <c r="HY12" s="281">
        <f t="shared" si="180"/>
        <v>2</v>
      </c>
      <c r="HZ12" s="44" t="str">
        <f t="shared" si="181"/>
        <v>2.0</v>
      </c>
      <c r="IA12" s="64">
        <v>3</v>
      </c>
      <c r="IB12" s="68">
        <v>3</v>
      </c>
      <c r="IC12" s="21">
        <v>8.6999999999999993</v>
      </c>
      <c r="ID12" s="24">
        <v>6</v>
      </c>
      <c r="IE12" s="25"/>
      <c r="IF12" s="27">
        <f t="shared" si="182"/>
        <v>7.1</v>
      </c>
      <c r="IG12" s="282">
        <f t="shared" si="183"/>
        <v>7.1</v>
      </c>
      <c r="IH12" s="26" t="str">
        <f t="shared" si="211"/>
        <v>7.1</v>
      </c>
      <c r="II12" s="283" t="str">
        <f t="shared" si="184"/>
        <v>B</v>
      </c>
      <c r="IJ12" s="281">
        <f t="shared" si="185"/>
        <v>3</v>
      </c>
      <c r="IK12" s="44" t="str">
        <f t="shared" si="186"/>
        <v>3.0</v>
      </c>
      <c r="IL12" s="64">
        <v>1</v>
      </c>
      <c r="IM12" s="68">
        <v>1</v>
      </c>
      <c r="IN12" s="21">
        <v>7.7</v>
      </c>
      <c r="IO12" s="24">
        <v>4</v>
      </c>
      <c r="IP12" s="25"/>
      <c r="IQ12" s="27">
        <f t="shared" si="187"/>
        <v>5.5</v>
      </c>
      <c r="IR12" s="28">
        <f t="shared" si="188"/>
        <v>5.5</v>
      </c>
      <c r="IS12" s="26" t="str">
        <f t="shared" si="189"/>
        <v>5.5</v>
      </c>
      <c r="IT12" s="32" t="str">
        <f t="shared" si="190"/>
        <v>C</v>
      </c>
      <c r="IU12" s="30">
        <f t="shared" si="191"/>
        <v>2</v>
      </c>
      <c r="IV12" s="37" t="str">
        <f t="shared" si="192"/>
        <v>2.0</v>
      </c>
      <c r="IW12" s="64">
        <v>2</v>
      </c>
      <c r="IX12" s="68">
        <v>2</v>
      </c>
      <c r="IY12" s="21">
        <v>7.4</v>
      </c>
      <c r="IZ12" s="24">
        <v>7</v>
      </c>
      <c r="JA12" s="25"/>
      <c r="JB12" s="19">
        <f t="shared" si="141"/>
        <v>7.2</v>
      </c>
      <c r="JC12" s="26">
        <f t="shared" si="142"/>
        <v>7.2</v>
      </c>
      <c r="JD12" s="26" t="str">
        <f t="shared" si="143"/>
        <v>7.2</v>
      </c>
      <c r="JE12" s="32" t="str">
        <f t="shared" si="144"/>
        <v>B</v>
      </c>
      <c r="JF12" s="30">
        <f t="shared" si="145"/>
        <v>3</v>
      </c>
      <c r="JG12" s="37" t="str">
        <f t="shared" si="146"/>
        <v>3.0</v>
      </c>
      <c r="JH12" s="64">
        <v>2</v>
      </c>
      <c r="JI12" s="68">
        <v>2</v>
      </c>
      <c r="JJ12" s="98">
        <v>6</v>
      </c>
      <c r="JK12" s="99">
        <v>6</v>
      </c>
      <c r="JL12" s="187"/>
      <c r="JM12" s="19">
        <f t="shared" si="193"/>
        <v>6</v>
      </c>
      <c r="JN12" s="26">
        <f t="shared" si="147"/>
        <v>6</v>
      </c>
      <c r="JO12" s="26" t="str">
        <f t="shared" si="148"/>
        <v>6.0</v>
      </c>
      <c r="JP12" s="32" t="str">
        <f t="shared" si="149"/>
        <v>C</v>
      </c>
      <c r="JQ12" s="30">
        <f t="shared" si="150"/>
        <v>2</v>
      </c>
      <c r="JR12" s="37" t="str">
        <f t="shared" si="151"/>
        <v>2.0</v>
      </c>
      <c r="JS12" s="64">
        <v>1</v>
      </c>
      <c r="JT12" s="68">
        <v>1</v>
      </c>
      <c r="JU12" s="98">
        <v>7</v>
      </c>
      <c r="JV12" s="99">
        <v>6</v>
      </c>
      <c r="JW12" s="187"/>
      <c r="JX12" s="27">
        <f t="shared" si="12"/>
        <v>6.4</v>
      </c>
      <c r="JY12" s="28">
        <f t="shared" si="13"/>
        <v>6.4</v>
      </c>
      <c r="JZ12" s="28" t="str">
        <f t="shared" si="152"/>
        <v>6.4</v>
      </c>
      <c r="KA12" s="32" t="str">
        <f t="shared" si="14"/>
        <v>C</v>
      </c>
      <c r="KB12" s="30">
        <f t="shared" si="15"/>
        <v>2</v>
      </c>
      <c r="KC12" s="37" t="str">
        <f t="shared" si="16"/>
        <v>2.0</v>
      </c>
      <c r="KD12" s="64">
        <v>2</v>
      </c>
      <c r="KE12" s="68">
        <v>2</v>
      </c>
      <c r="KF12" s="98">
        <v>7.2</v>
      </c>
      <c r="KG12" s="99">
        <v>4</v>
      </c>
      <c r="KH12" s="187">
        <v>8</v>
      </c>
      <c r="KI12" s="27">
        <f t="shared" si="17"/>
        <v>5.3</v>
      </c>
      <c r="KJ12" s="28">
        <f t="shared" si="18"/>
        <v>7.7</v>
      </c>
      <c r="KK12" s="26" t="str">
        <f t="shared" si="153"/>
        <v>7.7</v>
      </c>
      <c r="KL12" s="32" t="str">
        <f t="shared" si="19"/>
        <v>B</v>
      </c>
      <c r="KM12" s="30">
        <f t="shared" si="20"/>
        <v>3</v>
      </c>
      <c r="KN12" s="37" t="str">
        <f t="shared" si="21"/>
        <v>3.0</v>
      </c>
      <c r="KO12" s="64">
        <v>2</v>
      </c>
      <c r="KP12" s="68">
        <v>2</v>
      </c>
      <c r="KQ12" s="98">
        <v>7.2</v>
      </c>
      <c r="KR12" s="99">
        <v>7</v>
      </c>
      <c r="KS12" s="187"/>
      <c r="KT12" s="27">
        <f t="shared" si="22"/>
        <v>7.1</v>
      </c>
      <c r="KU12" s="28">
        <f t="shared" si="23"/>
        <v>7.1</v>
      </c>
      <c r="KV12" s="26" t="str">
        <f t="shared" si="154"/>
        <v>7.1</v>
      </c>
      <c r="KW12" s="32" t="str">
        <f t="shared" si="212"/>
        <v>B</v>
      </c>
      <c r="KX12" s="30">
        <f t="shared" si="24"/>
        <v>3</v>
      </c>
      <c r="KY12" s="37" t="str">
        <f t="shared" si="25"/>
        <v>3.0</v>
      </c>
      <c r="KZ12" s="64">
        <v>2</v>
      </c>
      <c r="LA12" s="68">
        <v>2</v>
      </c>
      <c r="LB12" s="21">
        <v>9</v>
      </c>
      <c r="LC12" s="24">
        <v>6</v>
      </c>
      <c r="LD12" s="25"/>
      <c r="LE12" s="19">
        <f t="shared" si="194"/>
        <v>7.2</v>
      </c>
      <c r="LF12" s="26">
        <f t="shared" si="155"/>
        <v>7.2</v>
      </c>
      <c r="LG12" s="26" t="str">
        <f t="shared" si="213"/>
        <v>7.2</v>
      </c>
      <c r="LH12" s="32" t="str">
        <f t="shared" si="156"/>
        <v>B</v>
      </c>
      <c r="LI12" s="30">
        <f t="shared" si="157"/>
        <v>3</v>
      </c>
      <c r="LJ12" s="37" t="str">
        <f t="shared" si="158"/>
        <v>3.0</v>
      </c>
      <c r="LK12" s="62">
        <v>3</v>
      </c>
      <c r="LL12" s="279">
        <v>3</v>
      </c>
      <c r="LM12" s="85">
        <f t="shared" si="159"/>
        <v>18</v>
      </c>
      <c r="LN12" s="86">
        <f t="shared" si="160"/>
        <v>6.7277777777777787</v>
      </c>
      <c r="LO12" s="124" t="str">
        <f t="shared" si="161"/>
        <v>6.73</v>
      </c>
      <c r="LP12" s="86">
        <f t="shared" si="162"/>
        <v>2.5555555555555554</v>
      </c>
      <c r="LQ12" s="124" t="str">
        <f t="shared" si="163"/>
        <v>2.56</v>
      </c>
      <c r="LR12" s="330" t="str">
        <f t="shared" si="164"/>
        <v>Lên lớp</v>
      </c>
      <c r="LS12" s="331">
        <f t="shared" si="165"/>
        <v>18</v>
      </c>
      <c r="LT12" s="332">
        <f t="shared" si="166"/>
        <v>6.7277777777777787</v>
      </c>
      <c r="LU12" s="332">
        <f t="shared" si="167"/>
        <v>2.5555555555555554</v>
      </c>
      <c r="LV12" s="334">
        <f t="shared" si="168"/>
        <v>55</v>
      </c>
      <c r="LW12" s="335">
        <f t="shared" si="169"/>
        <v>55</v>
      </c>
      <c r="LX12" s="336">
        <f t="shared" si="170"/>
        <v>6.2563636363636368</v>
      </c>
      <c r="LY12" s="337">
        <f t="shared" si="171"/>
        <v>2.209090909090909</v>
      </c>
      <c r="LZ12" s="336" t="str">
        <f t="shared" si="172"/>
        <v>2.21</v>
      </c>
      <c r="MA12" s="330" t="str">
        <f t="shared" si="173"/>
        <v>Lên lớp</v>
      </c>
    </row>
    <row r="13" spans="1:339" s="233" customFormat="1" ht="18">
      <c r="A13" s="10">
        <v>14</v>
      </c>
      <c r="B13" s="76" t="s">
        <v>317</v>
      </c>
      <c r="C13" s="77" t="s">
        <v>354</v>
      </c>
      <c r="D13" s="78" t="s">
        <v>355</v>
      </c>
      <c r="E13" s="79" t="s">
        <v>216</v>
      </c>
      <c r="F13" s="50"/>
      <c r="G13" s="50" t="s">
        <v>630</v>
      </c>
      <c r="H13" s="50" t="s">
        <v>17</v>
      </c>
      <c r="I13" s="82" t="s">
        <v>76</v>
      </c>
      <c r="J13" s="82" t="s">
        <v>777</v>
      </c>
      <c r="K13" s="12">
        <v>5.8</v>
      </c>
      <c r="L13" s="28" t="str">
        <f t="shared" si="26"/>
        <v>5.8</v>
      </c>
      <c r="M13" s="32" t="str">
        <f t="shared" si="195"/>
        <v>C</v>
      </c>
      <c r="N13" s="39">
        <f t="shared" si="196"/>
        <v>2</v>
      </c>
      <c r="O13" s="37" t="str">
        <f t="shared" si="29"/>
        <v>2.0</v>
      </c>
      <c r="P13" s="11">
        <v>2</v>
      </c>
      <c r="Q13" s="16">
        <v>6</v>
      </c>
      <c r="R13" s="28" t="str">
        <f t="shared" si="30"/>
        <v>6.0</v>
      </c>
      <c r="S13" s="32" t="str">
        <f t="shared" si="197"/>
        <v>C</v>
      </c>
      <c r="T13" s="39">
        <f t="shared" si="198"/>
        <v>2</v>
      </c>
      <c r="U13" s="37" t="str">
        <f t="shared" si="33"/>
        <v>2.0</v>
      </c>
      <c r="V13" s="11">
        <v>3</v>
      </c>
      <c r="W13" s="21">
        <v>7.6</v>
      </c>
      <c r="X13" s="24">
        <v>5</v>
      </c>
      <c r="Y13" s="25"/>
      <c r="Z13" s="27">
        <f t="shared" si="0"/>
        <v>6</v>
      </c>
      <c r="AA13" s="28">
        <f t="shared" si="1"/>
        <v>6</v>
      </c>
      <c r="AB13" s="28" t="str">
        <f t="shared" si="34"/>
        <v>6.0</v>
      </c>
      <c r="AC13" s="32" t="str">
        <f t="shared" si="2"/>
        <v>C</v>
      </c>
      <c r="AD13" s="30">
        <f t="shared" si="3"/>
        <v>2</v>
      </c>
      <c r="AE13" s="37" t="str">
        <f t="shared" si="35"/>
        <v>2.0</v>
      </c>
      <c r="AF13" s="64">
        <v>4</v>
      </c>
      <c r="AG13" s="68">
        <v>4</v>
      </c>
      <c r="AH13" s="21">
        <v>8.3000000000000007</v>
      </c>
      <c r="AI13" s="24">
        <v>7</v>
      </c>
      <c r="AJ13" s="25"/>
      <c r="AK13" s="27">
        <f t="shared" si="36"/>
        <v>7.5</v>
      </c>
      <c r="AL13" s="28">
        <f t="shared" si="37"/>
        <v>7.5</v>
      </c>
      <c r="AM13" s="28" t="str">
        <f t="shared" si="38"/>
        <v>7.5</v>
      </c>
      <c r="AN13" s="32" t="str">
        <f t="shared" si="199"/>
        <v>B</v>
      </c>
      <c r="AO13" s="30">
        <f t="shared" si="200"/>
        <v>3</v>
      </c>
      <c r="AP13" s="37" t="str">
        <f t="shared" si="41"/>
        <v>3.0</v>
      </c>
      <c r="AQ13" s="71">
        <v>2</v>
      </c>
      <c r="AR13" s="73">
        <v>2</v>
      </c>
      <c r="AS13" s="21">
        <v>5</v>
      </c>
      <c r="AT13" s="24">
        <v>3</v>
      </c>
      <c r="AU13" s="25">
        <v>4</v>
      </c>
      <c r="AV13" s="27">
        <f t="shared" si="42"/>
        <v>3.8</v>
      </c>
      <c r="AW13" s="28">
        <f t="shared" si="43"/>
        <v>4.4000000000000004</v>
      </c>
      <c r="AX13" s="28" t="str">
        <f t="shared" si="44"/>
        <v>4.4</v>
      </c>
      <c r="AY13" s="32" t="str">
        <f t="shared" si="45"/>
        <v>D</v>
      </c>
      <c r="AZ13" s="30">
        <f t="shared" si="201"/>
        <v>1</v>
      </c>
      <c r="BA13" s="37" t="str">
        <f t="shared" si="47"/>
        <v>1.0</v>
      </c>
      <c r="BB13" s="64">
        <v>3</v>
      </c>
      <c r="BC13" s="68">
        <v>3</v>
      </c>
      <c r="BD13" s="21">
        <v>6.8</v>
      </c>
      <c r="BE13" s="24">
        <v>8</v>
      </c>
      <c r="BF13" s="25"/>
      <c r="BG13" s="27">
        <f t="shared" si="202"/>
        <v>7.5</v>
      </c>
      <c r="BH13" s="28">
        <f t="shared" si="203"/>
        <v>7.5</v>
      </c>
      <c r="BI13" s="28" t="str">
        <f t="shared" si="48"/>
        <v>7.5</v>
      </c>
      <c r="BJ13" s="32" t="str">
        <f t="shared" si="204"/>
        <v>B</v>
      </c>
      <c r="BK13" s="30">
        <f t="shared" si="205"/>
        <v>3</v>
      </c>
      <c r="BL13" s="37" t="str">
        <f t="shared" si="51"/>
        <v>3.0</v>
      </c>
      <c r="BM13" s="64">
        <v>3</v>
      </c>
      <c r="BN13" s="68">
        <v>3</v>
      </c>
      <c r="BO13" s="21">
        <v>6.9</v>
      </c>
      <c r="BP13" s="24">
        <v>4</v>
      </c>
      <c r="BQ13" s="25"/>
      <c r="BR13" s="27">
        <f t="shared" si="4"/>
        <v>5.2</v>
      </c>
      <c r="BS13" s="28">
        <f t="shared" si="5"/>
        <v>5.2</v>
      </c>
      <c r="BT13" s="28" t="str">
        <f t="shared" si="52"/>
        <v>5.2</v>
      </c>
      <c r="BU13" s="32" t="str">
        <f t="shared" si="6"/>
        <v>D+</v>
      </c>
      <c r="BV13" s="66">
        <f t="shared" si="7"/>
        <v>1.5</v>
      </c>
      <c r="BW13" s="37" t="str">
        <f t="shared" si="53"/>
        <v>1.5</v>
      </c>
      <c r="BX13" s="64">
        <v>2</v>
      </c>
      <c r="BY13" s="75">
        <v>2</v>
      </c>
      <c r="BZ13" s="21">
        <v>7.5</v>
      </c>
      <c r="CA13" s="24">
        <v>7</v>
      </c>
      <c r="CB13" s="25"/>
      <c r="CC13" s="27">
        <f t="shared" si="206"/>
        <v>7.2</v>
      </c>
      <c r="CD13" s="28">
        <f t="shared" si="207"/>
        <v>7.2</v>
      </c>
      <c r="CE13" s="28" t="str">
        <f t="shared" si="54"/>
        <v>7.2</v>
      </c>
      <c r="CF13" s="32" t="str">
        <f t="shared" si="208"/>
        <v>B</v>
      </c>
      <c r="CG13" s="30">
        <f t="shared" si="209"/>
        <v>3</v>
      </c>
      <c r="CH13" s="37" t="str">
        <f t="shared" si="57"/>
        <v>3.0</v>
      </c>
      <c r="CI13" s="64">
        <v>3</v>
      </c>
      <c r="CJ13" s="68">
        <v>3</v>
      </c>
      <c r="CK13" s="85">
        <f t="shared" si="58"/>
        <v>17</v>
      </c>
      <c r="CL13" s="86">
        <f t="shared" si="59"/>
        <v>6.2764705882352949</v>
      </c>
      <c r="CM13" s="87" t="str">
        <f t="shared" si="60"/>
        <v>6.28</v>
      </c>
      <c r="CN13" s="86">
        <f t="shared" si="8"/>
        <v>2.2352941176470589</v>
      </c>
      <c r="CO13" s="87" t="str">
        <f t="shared" si="61"/>
        <v>2.24</v>
      </c>
      <c r="CP13" s="52" t="str">
        <f t="shared" si="174"/>
        <v>Lên lớp</v>
      </c>
      <c r="CQ13" s="52">
        <f t="shared" si="175"/>
        <v>17</v>
      </c>
      <c r="CR13" s="86">
        <f t="shared" si="62"/>
        <v>6.2764705882352949</v>
      </c>
      <c r="CS13" s="127" t="str">
        <f t="shared" si="63"/>
        <v>6.28</v>
      </c>
      <c r="CT13" s="86">
        <f t="shared" si="176"/>
        <v>2.2352941176470589</v>
      </c>
      <c r="CU13" s="127" t="str">
        <f t="shared" si="64"/>
        <v>2.24</v>
      </c>
      <c r="CV13" s="52" t="str">
        <f t="shared" si="65"/>
        <v>Lên lớp</v>
      </c>
      <c r="CW13" s="232">
        <v>7.4</v>
      </c>
      <c r="CX13" s="52">
        <v>5</v>
      </c>
      <c r="CY13" s="52"/>
      <c r="CZ13" s="27">
        <f t="shared" si="66"/>
        <v>6</v>
      </c>
      <c r="DA13" s="28">
        <f t="shared" si="67"/>
        <v>6</v>
      </c>
      <c r="DB13" s="29" t="str">
        <f t="shared" si="68"/>
        <v>6.0</v>
      </c>
      <c r="DC13" s="32" t="str">
        <f t="shared" si="69"/>
        <v>C</v>
      </c>
      <c r="DD13" s="30">
        <f t="shared" si="70"/>
        <v>2</v>
      </c>
      <c r="DE13" s="29" t="str">
        <f t="shared" si="71"/>
        <v>2.0</v>
      </c>
      <c r="DF13" s="71"/>
      <c r="DG13" s="203"/>
      <c r="DH13" s="229">
        <v>8</v>
      </c>
      <c r="DI13" s="230">
        <v>10</v>
      </c>
      <c r="DJ13" s="230"/>
      <c r="DK13" s="27">
        <f t="shared" si="72"/>
        <v>9.1999999999999993</v>
      </c>
      <c r="DL13" s="28">
        <f t="shared" si="73"/>
        <v>9.1999999999999993</v>
      </c>
      <c r="DM13" s="30" t="str">
        <f t="shared" si="74"/>
        <v>9.2</v>
      </c>
      <c r="DN13" s="32" t="str">
        <f t="shared" si="75"/>
        <v>A</v>
      </c>
      <c r="DO13" s="30">
        <f t="shared" si="76"/>
        <v>4</v>
      </c>
      <c r="DP13" s="30" t="str">
        <f t="shared" si="77"/>
        <v>4.0</v>
      </c>
      <c r="DQ13" s="71"/>
      <c r="DR13" s="203"/>
      <c r="DS13" s="204">
        <f t="shared" si="78"/>
        <v>7.6</v>
      </c>
      <c r="DT13" s="30" t="str">
        <f t="shared" si="79"/>
        <v>7.6</v>
      </c>
      <c r="DU13" s="32" t="str">
        <f t="shared" si="80"/>
        <v>B</v>
      </c>
      <c r="DV13" s="30">
        <f t="shared" si="81"/>
        <v>3</v>
      </c>
      <c r="DW13" s="30" t="str">
        <f t="shared" si="82"/>
        <v>3.0</v>
      </c>
      <c r="DX13" s="71">
        <v>3</v>
      </c>
      <c r="DY13" s="203">
        <v>3</v>
      </c>
      <c r="DZ13" s="232">
        <v>7.6</v>
      </c>
      <c r="EA13" s="52">
        <v>9</v>
      </c>
      <c r="EB13" s="52"/>
      <c r="EC13" s="27">
        <f t="shared" si="83"/>
        <v>8.4</v>
      </c>
      <c r="ED13" s="28">
        <f t="shared" si="84"/>
        <v>8.4</v>
      </c>
      <c r="EE13" s="29" t="str">
        <f t="shared" si="85"/>
        <v>8.4</v>
      </c>
      <c r="EF13" s="32" t="str">
        <f t="shared" si="86"/>
        <v>B+</v>
      </c>
      <c r="EG13" s="30">
        <f t="shared" si="87"/>
        <v>3.5</v>
      </c>
      <c r="EH13" s="29" t="str">
        <f t="shared" si="88"/>
        <v>3.5</v>
      </c>
      <c r="EI13" s="71">
        <v>3</v>
      </c>
      <c r="EJ13" s="203">
        <v>3</v>
      </c>
      <c r="EK13" s="232">
        <v>5.7</v>
      </c>
      <c r="EL13" s="52">
        <v>5</v>
      </c>
      <c r="EM13" s="52"/>
      <c r="EN13" s="27">
        <f t="shared" si="89"/>
        <v>5.3</v>
      </c>
      <c r="EO13" s="28">
        <f t="shared" si="90"/>
        <v>5.3</v>
      </c>
      <c r="EP13" s="29" t="str">
        <f t="shared" si="91"/>
        <v>5.3</v>
      </c>
      <c r="EQ13" s="32" t="str">
        <f t="shared" si="92"/>
        <v>D+</v>
      </c>
      <c r="ER13" s="29">
        <f t="shared" si="93"/>
        <v>1.5</v>
      </c>
      <c r="ES13" s="29" t="str">
        <f t="shared" si="94"/>
        <v>1.5</v>
      </c>
      <c r="ET13" s="71">
        <v>3</v>
      </c>
      <c r="EU13" s="203">
        <v>3</v>
      </c>
      <c r="EV13" s="232">
        <v>7.5</v>
      </c>
      <c r="EW13" s="52">
        <v>9</v>
      </c>
      <c r="EX13" s="52"/>
      <c r="EY13" s="27">
        <f t="shared" si="95"/>
        <v>8.4</v>
      </c>
      <c r="EZ13" s="28">
        <f t="shared" si="96"/>
        <v>8.4</v>
      </c>
      <c r="FA13" s="29" t="str">
        <f t="shared" si="97"/>
        <v>8.4</v>
      </c>
      <c r="FB13" s="32" t="str">
        <f t="shared" si="98"/>
        <v>B+</v>
      </c>
      <c r="FC13" s="30">
        <f t="shared" si="99"/>
        <v>3.5</v>
      </c>
      <c r="FD13" s="29" t="str">
        <f t="shared" si="100"/>
        <v>3.5</v>
      </c>
      <c r="FE13" s="71">
        <v>2</v>
      </c>
      <c r="FF13" s="203">
        <v>2</v>
      </c>
      <c r="FG13" s="232">
        <v>8.4</v>
      </c>
      <c r="FH13" s="52">
        <v>8</v>
      </c>
      <c r="FI13" s="52"/>
      <c r="FJ13" s="27">
        <f t="shared" si="101"/>
        <v>8.1999999999999993</v>
      </c>
      <c r="FK13" s="28">
        <f t="shared" si="102"/>
        <v>8.1999999999999993</v>
      </c>
      <c r="FL13" s="29" t="str">
        <f t="shared" si="103"/>
        <v>8.2</v>
      </c>
      <c r="FM13" s="32" t="str">
        <f t="shared" si="104"/>
        <v>B+</v>
      </c>
      <c r="FN13" s="30">
        <f t="shared" si="105"/>
        <v>3.5</v>
      </c>
      <c r="FO13" s="29" t="str">
        <f t="shared" si="106"/>
        <v>3.5</v>
      </c>
      <c r="FP13" s="71">
        <v>3</v>
      </c>
      <c r="FQ13" s="203">
        <v>3</v>
      </c>
      <c r="FR13" s="232">
        <v>8.3000000000000007</v>
      </c>
      <c r="FS13" s="52">
        <v>8</v>
      </c>
      <c r="FT13" s="52"/>
      <c r="FU13" s="27">
        <f t="shared" si="107"/>
        <v>8.1</v>
      </c>
      <c r="FV13" s="28">
        <f t="shared" si="108"/>
        <v>8.1</v>
      </c>
      <c r="FW13" s="29" t="str">
        <f t="shared" si="109"/>
        <v>8.1</v>
      </c>
      <c r="FX13" s="32" t="str">
        <f t="shared" si="110"/>
        <v>B+</v>
      </c>
      <c r="FY13" s="30">
        <f t="shared" si="111"/>
        <v>3.5</v>
      </c>
      <c r="FZ13" s="29" t="str">
        <f t="shared" si="112"/>
        <v>3.5</v>
      </c>
      <c r="GA13" s="71">
        <v>2</v>
      </c>
      <c r="GB13" s="203">
        <v>2</v>
      </c>
      <c r="GC13" s="232">
        <v>7.7</v>
      </c>
      <c r="GD13" s="52">
        <v>7</v>
      </c>
      <c r="GE13" s="52"/>
      <c r="GF13" s="27">
        <f t="shared" si="113"/>
        <v>7.3</v>
      </c>
      <c r="GG13" s="28">
        <f t="shared" si="114"/>
        <v>7.3</v>
      </c>
      <c r="GH13" s="29" t="str">
        <f t="shared" si="115"/>
        <v>7.3</v>
      </c>
      <c r="GI13" s="32" t="str">
        <f t="shared" si="116"/>
        <v>B</v>
      </c>
      <c r="GJ13" s="30">
        <f t="shared" si="117"/>
        <v>3</v>
      </c>
      <c r="GK13" s="29" t="str">
        <f t="shared" si="118"/>
        <v>3.0</v>
      </c>
      <c r="GL13" s="71">
        <v>2</v>
      </c>
      <c r="GM13" s="203">
        <v>2</v>
      </c>
      <c r="GN13" s="232">
        <v>5.7</v>
      </c>
      <c r="GO13" s="52">
        <v>8</v>
      </c>
      <c r="GP13" s="52"/>
      <c r="GQ13" s="27">
        <f t="shared" si="119"/>
        <v>7.1</v>
      </c>
      <c r="GR13" s="28">
        <f t="shared" si="120"/>
        <v>7.1</v>
      </c>
      <c r="GS13" s="29" t="str">
        <f t="shared" si="121"/>
        <v>7.1</v>
      </c>
      <c r="GT13" s="32" t="str">
        <f t="shared" si="122"/>
        <v>B</v>
      </c>
      <c r="GU13" s="29">
        <f t="shared" si="123"/>
        <v>3</v>
      </c>
      <c r="GV13" s="29" t="str">
        <f t="shared" si="124"/>
        <v>3.0</v>
      </c>
      <c r="GW13" s="71">
        <v>2</v>
      </c>
      <c r="GX13" s="203">
        <v>2</v>
      </c>
      <c r="GY13" s="85">
        <f t="shared" si="125"/>
        <v>20</v>
      </c>
      <c r="GZ13" s="86">
        <f t="shared" si="126"/>
        <v>7.5149999999999988</v>
      </c>
      <c r="HA13" s="124" t="str">
        <f t="shared" si="127"/>
        <v>7.52</v>
      </c>
      <c r="HB13" s="86">
        <f t="shared" si="128"/>
        <v>3.0249999999999999</v>
      </c>
      <c r="HC13" s="124" t="str">
        <f t="shared" si="129"/>
        <v>3.03</v>
      </c>
      <c r="HD13" s="52" t="str">
        <f t="shared" si="130"/>
        <v>Lên lớp</v>
      </c>
      <c r="HE13" s="52">
        <f t="shared" si="131"/>
        <v>20</v>
      </c>
      <c r="HF13" s="86">
        <f t="shared" si="132"/>
        <v>7.5149999999999988</v>
      </c>
      <c r="HG13" s="127" t="str">
        <f t="shared" si="133"/>
        <v>7.52</v>
      </c>
      <c r="HH13" s="86">
        <f t="shared" si="134"/>
        <v>3.0249999999999999</v>
      </c>
      <c r="HI13" s="127" t="str">
        <f t="shared" si="135"/>
        <v>3.03</v>
      </c>
      <c r="HJ13" s="227">
        <f t="shared" si="136"/>
        <v>37</v>
      </c>
      <c r="HK13" s="58">
        <f t="shared" si="137"/>
        <v>37</v>
      </c>
      <c r="HL13" s="228">
        <f t="shared" si="10"/>
        <v>6.9459459459459456</v>
      </c>
      <c r="HM13" s="127" t="str">
        <f t="shared" si="138"/>
        <v>6.95</v>
      </c>
      <c r="HN13" s="228">
        <f t="shared" si="11"/>
        <v>2.6621621621621623</v>
      </c>
      <c r="HO13" s="127" t="str">
        <f t="shared" si="139"/>
        <v>2.66</v>
      </c>
      <c r="HP13" s="52" t="str">
        <f t="shared" si="140"/>
        <v>Lên lớp</v>
      </c>
      <c r="HQ13" s="58" t="s">
        <v>986</v>
      </c>
      <c r="HR13" s="98">
        <v>8.9</v>
      </c>
      <c r="HS13" s="99">
        <v>9</v>
      </c>
      <c r="HT13" s="187"/>
      <c r="HU13" s="27">
        <f t="shared" si="177"/>
        <v>9</v>
      </c>
      <c r="HV13" s="282">
        <f t="shared" si="178"/>
        <v>9</v>
      </c>
      <c r="HW13" s="26" t="str">
        <f t="shared" si="210"/>
        <v>9.0</v>
      </c>
      <c r="HX13" s="283" t="str">
        <f t="shared" si="179"/>
        <v>A</v>
      </c>
      <c r="HY13" s="281">
        <f t="shared" si="180"/>
        <v>4</v>
      </c>
      <c r="HZ13" s="44" t="str">
        <f t="shared" si="181"/>
        <v>4.0</v>
      </c>
      <c r="IA13" s="64">
        <v>3</v>
      </c>
      <c r="IB13" s="68">
        <v>3</v>
      </c>
      <c r="IC13" s="21">
        <v>9.3000000000000007</v>
      </c>
      <c r="ID13" s="24">
        <v>9</v>
      </c>
      <c r="IE13" s="25"/>
      <c r="IF13" s="27">
        <f t="shared" si="182"/>
        <v>9.1</v>
      </c>
      <c r="IG13" s="282">
        <f t="shared" si="183"/>
        <v>9.1</v>
      </c>
      <c r="IH13" s="26" t="str">
        <f t="shared" si="211"/>
        <v>9.1</v>
      </c>
      <c r="II13" s="283" t="str">
        <f t="shared" si="184"/>
        <v>A</v>
      </c>
      <c r="IJ13" s="281">
        <f t="shared" si="185"/>
        <v>4</v>
      </c>
      <c r="IK13" s="44" t="str">
        <f t="shared" si="186"/>
        <v>4.0</v>
      </c>
      <c r="IL13" s="64">
        <v>1</v>
      </c>
      <c r="IM13" s="68">
        <v>1</v>
      </c>
      <c r="IN13" s="21">
        <v>8.6999999999999993</v>
      </c>
      <c r="IO13" s="24">
        <v>6</v>
      </c>
      <c r="IP13" s="25"/>
      <c r="IQ13" s="27">
        <f t="shared" si="187"/>
        <v>7.1</v>
      </c>
      <c r="IR13" s="28">
        <f t="shared" si="188"/>
        <v>7.1</v>
      </c>
      <c r="IS13" s="28" t="str">
        <f t="shared" si="189"/>
        <v>7.1</v>
      </c>
      <c r="IT13" s="32" t="str">
        <f t="shared" si="190"/>
        <v>B</v>
      </c>
      <c r="IU13" s="30">
        <f t="shared" si="191"/>
        <v>3</v>
      </c>
      <c r="IV13" s="37" t="str">
        <f t="shared" si="192"/>
        <v>3.0</v>
      </c>
      <c r="IW13" s="64">
        <v>2</v>
      </c>
      <c r="IX13" s="68">
        <v>2</v>
      </c>
      <c r="IY13" s="21">
        <v>7</v>
      </c>
      <c r="IZ13" s="24">
        <v>8</v>
      </c>
      <c r="JA13" s="25"/>
      <c r="JB13" s="19">
        <f t="shared" si="141"/>
        <v>7.6</v>
      </c>
      <c r="JC13" s="26">
        <f t="shared" si="142"/>
        <v>7.6</v>
      </c>
      <c r="JD13" s="26" t="str">
        <f t="shared" si="143"/>
        <v>7.6</v>
      </c>
      <c r="JE13" s="32" t="str">
        <f t="shared" si="144"/>
        <v>B</v>
      </c>
      <c r="JF13" s="30">
        <f t="shared" si="145"/>
        <v>3</v>
      </c>
      <c r="JG13" s="37" t="str">
        <f t="shared" si="146"/>
        <v>3.0</v>
      </c>
      <c r="JH13" s="64">
        <v>2</v>
      </c>
      <c r="JI13" s="68">
        <v>2</v>
      </c>
      <c r="JJ13" s="98">
        <v>10</v>
      </c>
      <c r="JK13" s="99">
        <v>8</v>
      </c>
      <c r="JL13" s="187"/>
      <c r="JM13" s="19">
        <f t="shared" si="193"/>
        <v>8.8000000000000007</v>
      </c>
      <c r="JN13" s="26">
        <f t="shared" si="147"/>
        <v>8.8000000000000007</v>
      </c>
      <c r="JO13" s="26" t="str">
        <f t="shared" si="148"/>
        <v>8.8</v>
      </c>
      <c r="JP13" s="32" t="str">
        <f t="shared" si="149"/>
        <v>A</v>
      </c>
      <c r="JQ13" s="30">
        <f t="shared" si="150"/>
        <v>4</v>
      </c>
      <c r="JR13" s="37" t="str">
        <f t="shared" si="151"/>
        <v>4.0</v>
      </c>
      <c r="JS13" s="64">
        <v>1</v>
      </c>
      <c r="JT13" s="68">
        <v>1</v>
      </c>
      <c r="JU13" s="98">
        <v>7.7</v>
      </c>
      <c r="JV13" s="99">
        <v>10</v>
      </c>
      <c r="JW13" s="187"/>
      <c r="JX13" s="27">
        <f t="shared" si="12"/>
        <v>9.1</v>
      </c>
      <c r="JY13" s="28">
        <f t="shared" si="13"/>
        <v>9.1</v>
      </c>
      <c r="JZ13" s="26" t="str">
        <f t="shared" si="152"/>
        <v>9.1</v>
      </c>
      <c r="KA13" s="32" t="str">
        <f t="shared" si="14"/>
        <v>A</v>
      </c>
      <c r="KB13" s="30">
        <f t="shared" si="15"/>
        <v>4</v>
      </c>
      <c r="KC13" s="37" t="str">
        <f t="shared" si="16"/>
        <v>4.0</v>
      </c>
      <c r="KD13" s="64">
        <v>2</v>
      </c>
      <c r="KE13" s="68">
        <v>2</v>
      </c>
      <c r="KF13" s="98">
        <v>8</v>
      </c>
      <c r="KG13" s="99">
        <v>9</v>
      </c>
      <c r="KH13" s="187"/>
      <c r="KI13" s="27">
        <f t="shared" si="17"/>
        <v>8.6</v>
      </c>
      <c r="KJ13" s="28">
        <f t="shared" si="18"/>
        <v>8.6</v>
      </c>
      <c r="KK13" s="28" t="str">
        <f t="shared" si="153"/>
        <v>8.6</v>
      </c>
      <c r="KL13" s="32" t="str">
        <f t="shared" si="19"/>
        <v>A</v>
      </c>
      <c r="KM13" s="30">
        <f t="shared" si="20"/>
        <v>4</v>
      </c>
      <c r="KN13" s="37" t="str">
        <f t="shared" si="21"/>
        <v>4.0</v>
      </c>
      <c r="KO13" s="64">
        <v>2</v>
      </c>
      <c r="KP13" s="68">
        <v>2</v>
      </c>
      <c r="KQ13" s="98">
        <v>9.1999999999999993</v>
      </c>
      <c r="KR13" s="99">
        <v>9</v>
      </c>
      <c r="KS13" s="187"/>
      <c r="KT13" s="19">
        <f t="shared" si="22"/>
        <v>9.1</v>
      </c>
      <c r="KU13" s="26">
        <f t="shared" si="23"/>
        <v>9.1</v>
      </c>
      <c r="KV13" s="26" t="str">
        <f t="shared" si="154"/>
        <v>9.1</v>
      </c>
      <c r="KW13" s="32" t="str">
        <f t="shared" si="212"/>
        <v>A</v>
      </c>
      <c r="KX13" s="30">
        <f t="shared" si="24"/>
        <v>4</v>
      </c>
      <c r="KY13" s="37" t="str">
        <f t="shared" si="25"/>
        <v>4.0</v>
      </c>
      <c r="KZ13" s="64">
        <v>2</v>
      </c>
      <c r="LA13" s="68">
        <v>2</v>
      </c>
      <c r="LB13" s="21">
        <v>8.8000000000000007</v>
      </c>
      <c r="LC13" s="24">
        <v>8</v>
      </c>
      <c r="LD13" s="25"/>
      <c r="LE13" s="19">
        <f t="shared" si="194"/>
        <v>8.3000000000000007</v>
      </c>
      <c r="LF13" s="26">
        <f t="shared" si="155"/>
        <v>8.3000000000000007</v>
      </c>
      <c r="LG13" s="26" t="str">
        <f t="shared" si="213"/>
        <v>8.3</v>
      </c>
      <c r="LH13" s="32" t="str">
        <f t="shared" si="156"/>
        <v>B+</v>
      </c>
      <c r="LI13" s="30">
        <f t="shared" si="157"/>
        <v>3.5</v>
      </c>
      <c r="LJ13" s="37" t="str">
        <f t="shared" si="158"/>
        <v>3.5</v>
      </c>
      <c r="LK13" s="62">
        <v>3</v>
      </c>
      <c r="LL13" s="279">
        <v>3</v>
      </c>
      <c r="LM13" s="85">
        <f t="shared" si="159"/>
        <v>18</v>
      </c>
      <c r="LN13" s="86">
        <f t="shared" si="160"/>
        <v>8.4888888888888889</v>
      </c>
      <c r="LO13" s="124" t="str">
        <f t="shared" si="161"/>
        <v>8.49</v>
      </c>
      <c r="LP13" s="86">
        <f t="shared" si="162"/>
        <v>3.6944444444444446</v>
      </c>
      <c r="LQ13" s="124" t="str">
        <f t="shared" si="163"/>
        <v>3.69</v>
      </c>
      <c r="LR13" s="330" t="str">
        <f t="shared" si="164"/>
        <v>Lên lớp</v>
      </c>
      <c r="LS13" s="331">
        <f t="shared" si="165"/>
        <v>18</v>
      </c>
      <c r="LT13" s="332">
        <f t="shared" si="166"/>
        <v>8.4888888888888889</v>
      </c>
      <c r="LU13" s="332">
        <f t="shared" si="167"/>
        <v>3.6944444444444446</v>
      </c>
      <c r="LV13" s="334">
        <f t="shared" si="168"/>
        <v>55</v>
      </c>
      <c r="LW13" s="335">
        <f t="shared" si="169"/>
        <v>55</v>
      </c>
      <c r="LX13" s="336">
        <f t="shared" si="170"/>
        <v>7.4509090909090911</v>
      </c>
      <c r="LY13" s="337">
        <f t="shared" si="171"/>
        <v>3</v>
      </c>
      <c r="LZ13" s="336" t="str">
        <f t="shared" si="172"/>
        <v>3.00</v>
      </c>
      <c r="MA13" s="330" t="str">
        <f t="shared" si="173"/>
        <v>Lên lớp</v>
      </c>
    </row>
    <row r="14" spans="1:339" s="233" customFormat="1" ht="18">
      <c r="A14" s="10">
        <v>15</v>
      </c>
      <c r="B14" s="76" t="s">
        <v>317</v>
      </c>
      <c r="C14" s="77" t="s">
        <v>356</v>
      </c>
      <c r="D14" s="78" t="s">
        <v>357</v>
      </c>
      <c r="E14" s="79" t="s">
        <v>53</v>
      </c>
      <c r="F14" s="50"/>
      <c r="G14" s="50" t="s">
        <v>631</v>
      </c>
      <c r="H14" s="50" t="s">
        <v>17</v>
      </c>
      <c r="I14" s="82" t="s">
        <v>661</v>
      </c>
      <c r="J14" s="82" t="s">
        <v>793</v>
      </c>
      <c r="K14" s="12">
        <v>7</v>
      </c>
      <c r="L14" s="28" t="str">
        <f t="shared" si="26"/>
        <v>7.0</v>
      </c>
      <c r="M14" s="32" t="str">
        <f t="shared" si="195"/>
        <v>B</v>
      </c>
      <c r="N14" s="39">
        <f t="shared" si="196"/>
        <v>3</v>
      </c>
      <c r="O14" s="37" t="str">
        <f t="shared" si="29"/>
        <v>3.0</v>
      </c>
      <c r="P14" s="11">
        <v>2</v>
      </c>
      <c r="Q14" s="16"/>
      <c r="R14" s="28" t="str">
        <f t="shared" si="30"/>
        <v>0.0</v>
      </c>
      <c r="S14" s="32" t="str">
        <f t="shared" si="197"/>
        <v>F</v>
      </c>
      <c r="T14" s="39">
        <f t="shared" si="198"/>
        <v>0</v>
      </c>
      <c r="U14" s="37" t="str">
        <f t="shared" si="33"/>
        <v>0.0</v>
      </c>
      <c r="V14" s="11">
        <v>3</v>
      </c>
      <c r="W14" s="21">
        <v>7.6</v>
      </c>
      <c r="X14" s="24">
        <v>4</v>
      </c>
      <c r="Y14" s="25"/>
      <c r="Z14" s="27">
        <f t="shared" si="0"/>
        <v>5.4</v>
      </c>
      <c r="AA14" s="28">
        <f t="shared" si="1"/>
        <v>5.4</v>
      </c>
      <c r="AB14" s="28" t="str">
        <f t="shared" si="34"/>
        <v>5.4</v>
      </c>
      <c r="AC14" s="32" t="str">
        <f t="shared" si="2"/>
        <v>D+</v>
      </c>
      <c r="AD14" s="30">
        <f t="shared" si="3"/>
        <v>1.5</v>
      </c>
      <c r="AE14" s="37" t="str">
        <f t="shared" si="35"/>
        <v>1.5</v>
      </c>
      <c r="AF14" s="64">
        <v>4</v>
      </c>
      <c r="AG14" s="68">
        <v>4</v>
      </c>
      <c r="AH14" s="21">
        <v>8</v>
      </c>
      <c r="AI14" s="24">
        <v>8</v>
      </c>
      <c r="AJ14" s="25"/>
      <c r="AK14" s="27">
        <f t="shared" si="36"/>
        <v>8</v>
      </c>
      <c r="AL14" s="28">
        <f t="shared" si="37"/>
        <v>8</v>
      </c>
      <c r="AM14" s="28" t="str">
        <f t="shared" si="38"/>
        <v>8.0</v>
      </c>
      <c r="AN14" s="32" t="str">
        <f t="shared" si="199"/>
        <v>B+</v>
      </c>
      <c r="AO14" s="30">
        <f t="shared" si="200"/>
        <v>3.5</v>
      </c>
      <c r="AP14" s="37" t="str">
        <f t="shared" si="41"/>
        <v>3.5</v>
      </c>
      <c r="AQ14" s="71">
        <v>2</v>
      </c>
      <c r="AR14" s="73">
        <v>2</v>
      </c>
      <c r="AS14" s="21">
        <v>5</v>
      </c>
      <c r="AT14" s="24">
        <v>3</v>
      </c>
      <c r="AU14" s="25">
        <v>6</v>
      </c>
      <c r="AV14" s="27">
        <f t="shared" si="42"/>
        <v>3.8</v>
      </c>
      <c r="AW14" s="28">
        <f t="shared" si="43"/>
        <v>5.6</v>
      </c>
      <c r="AX14" s="28" t="str">
        <f t="shared" si="44"/>
        <v>5.6</v>
      </c>
      <c r="AY14" s="32" t="str">
        <f t="shared" si="45"/>
        <v>C</v>
      </c>
      <c r="AZ14" s="30">
        <f t="shared" si="201"/>
        <v>2</v>
      </c>
      <c r="BA14" s="37" t="str">
        <f t="shared" si="47"/>
        <v>2.0</v>
      </c>
      <c r="BB14" s="64">
        <v>3</v>
      </c>
      <c r="BC14" s="68">
        <v>3</v>
      </c>
      <c r="BD14" s="21">
        <v>6.2</v>
      </c>
      <c r="BE14" s="24">
        <v>7</v>
      </c>
      <c r="BF14" s="25"/>
      <c r="BG14" s="27">
        <f t="shared" si="202"/>
        <v>6.7</v>
      </c>
      <c r="BH14" s="28">
        <f t="shared" si="203"/>
        <v>6.7</v>
      </c>
      <c r="BI14" s="28" t="str">
        <f t="shared" si="48"/>
        <v>6.7</v>
      </c>
      <c r="BJ14" s="32" t="str">
        <f t="shared" si="204"/>
        <v>C+</v>
      </c>
      <c r="BK14" s="30">
        <f t="shared" si="205"/>
        <v>2.5</v>
      </c>
      <c r="BL14" s="37" t="str">
        <f t="shared" si="51"/>
        <v>2.5</v>
      </c>
      <c r="BM14" s="64">
        <v>3</v>
      </c>
      <c r="BN14" s="68">
        <v>3</v>
      </c>
      <c r="BO14" s="21">
        <v>6.7</v>
      </c>
      <c r="BP14" s="24">
        <v>6</v>
      </c>
      <c r="BQ14" s="25"/>
      <c r="BR14" s="27">
        <f t="shared" si="4"/>
        <v>6.3</v>
      </c>
      <c r="BS14" s="28">
        <f t="shared" si="5"/>
        <v>6.3</v>
      </c>
      <c r="BT14" s="28" t="str">
        <f t="shared" si="52"/>
        <v>6.3</v>
      </c>
      <c r="BU14" s="32" t="str">
        <f t="shared" si="6"/>
        <v>C</v>
      </c>
      <c r="BV14" s="66">
        <f t="shared" si="7"/>
        <v>2</v>
      </c>
      <c r="BW14" s="37" t="str">
        <f t="shared" si="53"/>
        <v>2.0</v>
      </c>
      <c r="BX14" s="64">
        <v>2</v>
      </c>
      <c r="BY14" s="75">
        <v>2</v>
      </c>
      <c r="BZ14" s="21">
        <v>5.8</v>
      </c>
      <c r="CA14" s="24">
        <v>7</v>
      </c>
      <c r="CB14" s="25"/>
      <c r="CC14" s="27">
        <f t="shared" si="206"/>
        <v>6.5</v>
      </c>
      <c r="CD14" s="28">
        <f t="shared" si="207"/>
        <v>6.5</v>
      </c>
      <c r="CE14" s="28" t="str">
        <f t="shared" si="54"/>
        <v>6.5</v>
      </c>
      <c r="CF14" s="32" t="str">
        <f t="shared" si="208"/>
        <v>C+</v>
      </c>
      <c r="CG14" s="30">
        <f t="shared" si="209"/>
        <v>2.5</v>
      </c>
      <c r="CH14" s="37" t="str">
        <f t="shared" si="57"/>
        <v>2.5</v>
      </c>
      <c r="CI14" s="64">
        <v>3</v>
      </c>
      <c r="CJ14" s="68">
        <v>3</v>
      </c>
      <c r="CK14" s="85">
        <f t="shared" si="58"/>
        <v>17</v>
      </c>
      <c r="CL14" s="86">
        <f t="shared" si="59"/>
        <v>6.2705882352941176</v>
      </c>
      <c r="CM14" s="87" t="str">
        <f t="shared" si="60"/>
        <v>6.27</v>
      </c>
      <c r="CN14" s="86">
        <f t="shared" si="8"/>
        <v>2.2352941176470589</v>
      </c>
      <c r="CO14" s="87" t="str">
        <f t="shared" si="61"/>
        <v>2.24</v>
      </c>
      <c r="CP14" s="52" t="str">
        <f t="shared" si="174"/>
        <v>Lên lớp</v>
      </c>
      <c r="CQ14" s="52">
        <f t="shared" si="175"/>
        <v>17</v>
      </c>
      <c r="CR14" s="86">
        <f t="shared" si="62"/>
        <v>6.2705882352941176</v>
      </c>
      <c r="CS14" s="127" t="str">
        <f t="shared" si="63"/>
        <v>6.27</v>
      </c>
      <c r="CT14" s="86">
        <f t="shared" si="176"/>
        <v>2.2352941176470589</v>
      </c>
      <c r="CU14" s="127" t="str">
        <f t="shared" si="64"/>
        <v>2.24</v>
      </c>
      <c r="CV14" s="52" t="str">
        <f t="shared" si="65"/>
        <v>Lên lớp</v>
      </c>
      <c r="CW14" s="232">
        <v>7.6</v>
      </c>
      <c r="CX14" s="52">
        <v>7</v>
      </c>
      <c r="CY14" s="52"/>
      <c r="CZ14" s="27">
        <f t="shared" si="66"/>
        <v>7.2</v>
      </c>
      <c r="DA14" s="28">
        <f t="shared" si="67"/>
        <v>7.2</v>
      </c>
      <c r="DB14" s="29" t="str">
        <f t="shared" si="68"/>
        <v>7.2</v>
      </c>
      <c r="DC14" s="32" t="str">
        <f t="shared" si="69"/>
        <v>B</v>
      </c>
      <c r="DD14" s="30">
        <f t="shared" si="70"/>
        <v>3</v>
      </c>
      <c r="DE14" s="29" t="str">
        <f t="shared" si="71"/>
        <v>3.0</v>
      </c>
      <c r="DF14" s="71"/>
      <c r="DG14" s="203"/>
      <c r="DH14" s="229">
        <v>5</v>
      </c>
      <c r="DI14" s="230">
        <v>8</v>
      </c>
      <c r="DJ14" s="230"/>
      <c r="DK14" s="27">
        <f t="shared" si="72"/>
        <v>6.8</v>
      </c>
      <c r="DL14" s="28">
        <f t="shared" si="73"/>
        <v>6.8</v>
      </c>
      <c r="DM14" s="30" t="str">
        <f t="shared" si="74"/>
        <v>6.8</v>
      </c>
      <c r="DN14" s="32" t="str">
        <f t="shared" si="75"/>
        <v>C+</v>
      </c>
      <c r="DO14" s="30">
        <f t="shared" si="76"/>
        <v>2.5</v>
      </c>
      <c r="DP14" s="30" t="str">
        <f t="shared" si="77"/>
        <v>2.5</v>
      </c>
      <c r="DQ14" s="71"/>
      <c r="DR14" s="203"/>
      <c r="DS14" s="204">
        <f t="shared" si="78"/>
        <v>7</v>
      </c>
      <c r="DT14" s="30" t="str">
        <f t="shared" si="79"/>
        <v>7.0</v>
      </c>
      <c r="DU14" s="32" t="str">
        <f t="shared" si="80"/>
        <v>B</v>
      </c>
      <c r="DV14" s="30">
        <f t="shared" si="81"/>
        <v>3</v>
      </c>
      <c r="DW14" s="30" t="str">
        <f t="shared" si="82"/>
        <v>3.0</v>
      </c>
      <c r="DX14" s="71">
        <v>3</v>
      </c>
      <c r="DY14" s="203">
        <v>3</v>
      </c>
      <c r="DZ14" s="232">
        <v>6.6</v>
      </c>
      <c r="EA14" s="52">
        <v>5</v>
      </c>
      <c r="EB14" s="52"/>
      <c r="EC14" s="27">
        <f t="shared" si="83"/>
        <v>5.6</v>
      </c>
      <c r="ED14" s="28">
        <f t="shared" si="84"/>
        <v>5.6</v>
      </c>
      <c r="EE14" s="29" t="str">
        <f t="shared" si="85"/>
        <v>5.6</v>
      </c>
      <c r="EF14" s="32" t="str">
        <f t="shared" si="86"/>
        <v>C</v>
      </c>
      <c r="EG14" s="30">
        <f t="shared" si="87"/>
        <v>2</v>
      </c>
      <c r="EH14" s="29" t="str">
        <f t="shared" si="88"/>
        <v>2.0</v>
      </c>
      <c r="EI14" s="71">
        <v>3</v>
      </c>
      <c r="EJ14" s="203">
        <v>3</v>
      </c>
      <c r="EK14" s="232">
        <v>7.1</v>
      </c>
      <c r="EL14" s="52">
        <v>9</v>
      </c>
      <c r="EM14" s="52"/>
      <c r="EN14" s="27">
        <f t="shared" si="89"/>
        <v>8.1999999999999993</v>
      </c>
      <c r="EO14" s="28">
        <f t="shared" si="90"/>
        <v>8.1999999999999993</v>
      </c>
      <c r="EP14" s="29" t="str">
        <f t="shared" si="91"/>
        <v>8.2</v>
      </c>
      <c r="EQ14" s="32" t="str">
        <f t="shared" si="92"/>
        <v>B+</v>
      </c>
      <c r="ER14" s="29">
        <f t="shared" si="93"/>
        <v>3.5</v>
      </c>
      <c r="ES14" s="29" t="str">
        <f t="shared" si="94"/>
        <v>3.5</v>
      </c>
      <c r="ET14" s="71">
        <v>3</v>
      </c>
      <c r="EU14" s="203">
        <v>3</v>
      </c>
      <c r="EV14" s="232">
        <v>7</v>
      </c>
      <c r="EW14" s="52">
        <v>6</v>
      </c>
      <c r="EX14" s="52"/>
      <c r="EY14" s="27">
        <f t="shared" si="95"/>
        <v>6.4</v>
      </c>
      <c r="EZ14" s="28">
        <f t="shared" si="96"/>
        <v>6.4</v>
      </c>
      <c r="FA14" s="29" t="str">
        <f t="shared" si="97"/>
        <v>6.4</v>
      </c>
      <c r="FB14" s="32" t="str">
        <f t="shared" si="98"/>
        <v>C</v>
      </c>
      <c r="FC14" s="30">
        <f t="shared" si="99"/>
        <v>2</v>
      </c>
      <c r="FD14" s="29" t="str">
        <f t="shared" si="100"/>
        <v>2.0</v>
      </c>
      <c r="FE14" s="71">
        <v>2</v>
      </c>
      <c r="FF14" s="203">
        <v>2</v>
      </c>
      <c r="FG14" s="232">
        <v>5.3</v>
      </c>
      <c r="FH14" s="52">
        <v>5</v>
      </c>
      <c r="FI14" s="52"/>
      <c r="FJ14" s="27">
        <f t="shared" si="101"/>
        <v>5.0999999999999996</v>
      </c>
      <c r="FK14" s="28">
        <f t="shared" si="102"/>
        <v>5.0999999999999996</v>
      </c>
      <c r="FL14" s="29" t="str">
        <f t="shared" si="103"/>
        <v>5.1</v>
      </c>
      <c r="FM14" s="32" t="str">
        <f t="shared" si="104"/>
        <v>D+</v>
      </c>
      <c r="FN14" s="30">
        <f t="shared" si="105"/>
        <v>1.5</v>
      </c>
      <c r="FO14" s="29" t="str">
        <f t="shared" si="106"/>
        <v>1.5</v>
      </c>
      <c r="FP14" s="71">
        <v>3</v>
      </c>
      <c r="FQ14" s="203">
        <v>3</v>
      </c>
      <c r="FR14" s="232">
        <v>6.3</v>
      </c>
      <c r="FS14" s="52">
        <v>7</v>
      </c>
      <c r="FT14" s="52"/>
      <c r="FU14" s="27">
        <f t="shared" si="107"/>
        <v>6.7</v>
      </c>
      <c r="FV14" s="28">
        <f t="shared" si="108"/>
        <v>6.7</v>
      </c>
      <c r="FW14" s="29" t="str">
        <f t="shared" si="109"/>
        <v>6.7</v>
      </c>
      <c r="FX14" s="32" t="str">
        <f t="shared" si="110"/>
        <v>C+</v>
      </c>
      <c r="FY14" s="30">
        <f t="shared" si="111"/>
        <v>2.5</v>
      </c>
      <c r="FZ14" s="29" t="str">
        <f t="shared" si="112"/>
        <v>2.5</v>
      </c>
      <c r="GA14" s="71">
        <v>2</v>
      </c>
      <c r="GB14" s="203">
        <v>2</v>
      </c>
      <c r="GC14" s="232">
        <v>7.7</v>
      </c>
      <c r="GD14" s="52">
        <v>7</v>
      </c>
      <c r="GE14" s="52"/>
      <c r="GF14" s="27">
        <f t="shared" si="113"/>
        <v>7.3</v>
      </c>
      <c r="GG14" s="28">
        <f t="shared" si="114"/>
        <v>7.3</v>
      </c>
      <c r="GH14" s="29" t="str">
        <f t="shared" si="115"/>
        <v>7.3</v>
      </c>
      <c r="GI14" s="32" t="str">
        <f t="shared" si="116"/>
        <v>B</v>
      </c>
      <c r="GJ14" s="30">
        <f t="shared" si="117"/>
        <v>3</v>
      </c>
      <c r="GK14" s="29" t="str">
        <f t="shared" si="118"/>
        <v>3.0</v>
      </c>
      <c r="GL14" s="71">
        <v>2</v>
      </c>
      <c r="GM14" s="203">
        <v>2</v>
      </c>
      <c r="GN14" s="232">
        <v>5</v>
      </c>
      <c r="GO14" s="52">
        <v>1</v>
      </c>
      <c r="GP14" s="52">
        <v>4</v>
      </c>
      <c r="GQ14" s="27">
        <f t="shared" si="119"/>
        <v>2.6</v>
      </c>
      <c r="GR14" s="28">
        <f t="shared" si="120"/>
        <v>4.4000000000000004</v>
      </c>
      <c r="GS14" s="29" t="str">
        <f t="shared" si="121"/>
        <v>4.4</v>
      </c>
      <c r="GT14" s="32" t="str">
        <f t="shared" si="122"/>
        <v>D</v>
      </c>
      <c r="GU14" s="29">
        <f t="shared" si="123"/>
        <v>1</v>
      </c>
      <c r="GV14" s="29" t="str">
        <f t="shared" si="124"/>
        <v>1.0</v>
      </c>
      <c r="GW14" s="71">
        <v>2</v>
      </c>
      <c r="GX14" s="203">
        <v>2</v>
      </c>
      <c r="GY14" s="85">
        <f t="shared" si="125"/>
        <v>20</v>
      </c>
      <c r="GZ14" s="86">
        <f t="shared" si="126"/>
        <v>6.3649999999999993</v>
      </c>
      <c r="HA14" s="124" t="str">
        <f t="shared" si="127"/>
        <v>6.37</v>
      </c>
      <c r="HB14" s="86">
        <f t="shared" si="128"/>
        <v>2.35</v>
      </c>
      <c r="HC14" s="124" t="str">
        <f t="shared" si="129"/>
        <v>2.35</v>
      </c>
      <c r="HD14" s="52" t="str">
        <f t="shared" si="130"/>
        <v>Lên lớp</v>
      </c>
      <c r="HE14" s="52">
        <f t="shared" si="131"/>
        <v>20</v>
      </c>
      <c r="HF14" s="86">
        <f t="shared" si="132"/>
        <v>6.3649999999999993</v>
      </c>
      <c r="HG14" s="127" t="str">
        <f t="shared" si="133"/>
        <v>6.37</v>
      </c>
      <c r="HH14" s="86">
        <f t="shared" si="134"/>
        <v>2.35</v>
      </c>
      <c r="HI14" s="127" t="str">
        <f t="shared" si="135"/>
        <v>2.35</v>
      </c>
      <c r="HJ14" s="227">
        <f t="shared" si="136"/>
        <v>37</v>
      </c>
      <c r="HK14" s="58">
        <f t="shared" si="137"/>
        <v>37</v>
      </c>
      <c r="HL14" s="228">
        <f t="shared" si="10"/>
        <v>6.3216216216216212</v>
      </c>
      <c r="HM14" s="127" t="str">
        <f t="shared" si="138"/>
        <v>6.32</v>
      </c>
      <c r="HN14" s="228">
        <f t="shared" si="11"/>
        <v>2.2972972972972974</v>
      </c>
      <c r="HO14" s="127" t="str">
        <f t="shared" si="139"/>
        <v>2.30</v>
      </c>
      <c r="HP14" s="52" t="str">
        <f t="shared" si="140"/>
        <v>Lên lớp</v>
      </c>
      <c r="HQ14" s="58" t="s">
        <v>986</v>
      </c>
      <c r="HR14" s="98">
        <v>7.7</v>
      </c>
      <c r="HS14" s="99">
        <v>7</v>
      </c>
      <c r="HT14" s="187"/>
      <c r="HU14" s="27">
        <f t="shared" si="177"/>
        <v>7.3</v>
      </c>
      <c r="HV14" s="282">
        <f t="shared" si="178"/>
        <v>7.3</v>
      </c>
      <c r="HW14" s="26" t="str">
        <f t="shared" si="210"/>
        <v>7.3</v>
      </c>
      <c r="HX14" s="283" t="str">
        <f t="shared" si="179"/>
        <v>B</v>
      </c>
      <c r="HY14" s="281">
        <f t="shared" si="180"/>
        <v>3</v>
      </c>
      <c r="HZ14" s="44" t="str">
        <f t="shared" si="181"/>
        <v>3.0</v>
      </c>
      <c r="IA14" s="64">
        <v>3</v>
      </c>
      <c r="IB14" s="68">
        <v>3</v>
      </c>
      <c r="IC14" s="21">
        <v>7.7</v>
      </c>
      <c r="ID14" s="24">
        <v>6</v>
      </c>
      <c r="IE14" s="25"/>
      <c r="IF14" s="27">
        <f t="shared" si="182"/>
        <v>6.7</v>
      </c>
      <c r="IG14" s="282">
        <f t="shared" si="183"/>
        <v>6.7</v>
      </c>
      <c r="IH14" s="28" t="str">
        <f t="shared" si="211"/>
        <v>6.7</v>
      </c>
      <c r="II14" s="283" t="str">
        <f t="shared" si="184"/>
        <v>C+</v>
      </c>
      <c r="IJ14" s="281">
        <f t="shared" si="185"/>
        <v>2.5</v>
      </c>
      <c r="IK14" s="44" t="str">
        <f t="shared" si="186"/>
        <v>2.5</v>
      </c>
      <c r="IL14" s="64">
        <v>1</v>
      </c>
      <c r="IM14" s="68">
        <v>1</v>
      </c>
      <c r="IN14" s="21">
        <v>7.7</v>
      </c>
      <c r="IO14" s="24">
        <v>6</v>
      </c>
      <c r="IP14" s="25"/>
      <c r="IQ14" s="27">
        <f t="shared" si="187"/>
        <v>6.7</v>
      </c>
      <c r="IR14" s="28">
        <f t="shared" si="188"/>
        <v>6.7</v>
      </c>
      <c r="IS14" s="26" t="str">
        <f t="shared" si="189"/>
        <v>6.7</v>
      </c>
      <c r="IT14" s="32" t="str">
        <f t="shared" si="190"/>
        <v>C+</v>
      </c>
      <c r="IU14" s="30">
        <f t="shared" si="191"/>
        <v>2.5</v>
      </c>
      <c r="IV14" s="37" t="str">
        <f t="shared" si="192"/>
        <v>2.5</v>
      </c>
      <c r="IW14" s="64">
        <v>2</v>
      </c>
      <c r="IX14" s="68">
        <v>2</v>
      </c>
      <c r="IY14" s="21">
        <v>7</v>
      </c>
      <c r="IZ14" s="24">
        <v>9</v>
      </c>
      <c r="JA14" s="25"/>
      <c r="JB14" s="19">
        <f t="shared" si="141"/>
        <v>8.1999999999999993</v>
      </c>
      <c r="JC14" s="26">
        <f t="shared" si="142"/>
        <v>8.1999999999999993</v>
      </c>
      <c r="JD14" s="26" t="str">
        <f t="shared" si="143"/>
        <v>8.2</v>
      </c>
      <c r="JE14" s="32" t="str">
        <f t="shared" si="144"/>
        <v>B+</v>
      </c>
      <c r="JF14" s="30">
        <f t="shared" si="145"/>
        <v>3.5</v>
      </c>
      <c r="JG14" s="37" t="str">
        <f t="shared" si="146"/>
        <v>3.5</v>
      </c>
      <c r="JH14" s="64">
        <v>2</v>
      </c>
      <c r="JI14" s="68">
        <v>2</v>
      </c>
      <c r="JJ14" s="98">
        <v>7.8</v>
      </c>
      <c r="JK14" s="99">
        <v>6</v>
      </c>
      <c r="JL14" s="187"/>
      <c r="JM14" s="19">
        <f t="shared" si="193"/>
        <v>6.7</v>
      </c>
      <c r="JN14" s="26">
        <f t="shared" si="147"/>
        <v>6.7</v>
      </c>
      <c r="JO14" s="26" t="str">
        <f t="shared" si="148"/>
        <v>6.7</v>
      </c>
      <c r="JP14" s="32" t="str">
        <f t="shared" si="149"/>
        <v>C+</v>
      </c>
      <c r="JQ14" s="30">
        <f t="shared" si="150"/>
        <v>2.5</v>
      </c>
      <c r="JR14" s="37" t="str">
        <f t="shared" si="151"/>
        <v>2.5</v>
      </c>
      <c r="JS14" s="64">
        <v>1</v>
      </c>
      <c r="JT14" s="68">
        <v>1</v>
      </c>
      <c r="JU14" s="98">
        <v>7</v>
      </c>
      <c r="JV14" s="99">
        <v>8</v>
      </c>
      <c r="JW14" s="187"/>
      <c r="JX14" s="27">
        <f t="shared" si="12"/>
        <v>7.6</v>
      </c>
      <c r="JY14" s="28">
        <f t="shared" si="13"/>
        <v>7.6</v>
      </c>
      <c r="JZ14" s="26" t="str">
        <f t="shared" si="152"/>
        <v>7.6</v>
      </c>
      <c r="KA14" s="32" t="str">
        <f t="shared" si="14"/>
        <v>B</v>
      </c>
      <c r="KB14" s="30">
        <f t="shared" si="15"/>
        <v>3</v>
      </c>
      <c r="KC14" s="37" t="str">
        <f t="shared" si="16"/>
        <v>3.0</v>
      </c>
      <c r="KD14" s="64">
        <v>2</v>
      </c>
      <c r="KE14" s="68">
        <v>2</v>
      </c>
      <c r="KF14" s="98">
        <v>7.2</v>
      </c>
      <c r="KG14" s="99">
        <v>5</v>
      </c>
      <c r="KH14" s="187"/>
      <c r="KI14" s="27">
        <f t="shared" si="17"/>
        <v>5.9</v>
      </c>
      <c r="KJ14" s="28">
        <f t="shared" si="18"/>
        <v>5.9</v>
      </c>
      <c r="KK14" s="26" t="str">
        <f t="shared" si="153"/>
        <v>5.9</v>
      </c>
      <c r="KL14" s="32" t="str">
        <f t="shared" si="19"/>
        <v>C</v>
      </c>
      <c r="KM14" s="30">
        <f t="shared" si="20"/>
        <v>2</v>
      </c>
      <c r="KN14" s="37" t="str">
        <f t="shared" si="21"/>
        <v>2.0</v>
      </c>
      <c r="KO14" s="64">
        <v>2</v>
      </c>
      <c r="KP14" s="68">
        <v>2</v>
      </c>
      <c r="KQ14" s="98">
        <v>6.8</v>
      </c>
      <c r="KR14" s="99">
        <v>5</v>
      </c>
      <c r="KS14" s="187"/>
      <c r="KT14" s="27">
        <f t="shared" si="22"/>
        <v>5.7</v>
      </c>
      <c r="KU14" s="28">
        <f t="shared" si="23"/>
        <v>5.7</v>
      </c>
      <c r="KV14" s="26" t="str">
        <f t="shared" si="154"/>
        <v>5.7</v>
      </c>
      <c r="KW14" s="32" t="str">
        <f t="shared" si="212"/>
        <v>C</v>
      </c>
      <c r="KX14" s="30">
        <f t="shared" si="24"/>
        <v>2</v>
      </c>
      <c r="KY14" s="37" t="str">
        <f t="shared" si="25"/>
        <v>2.0</v>
      </c>
      <c r="KZ14" s="64">
        <v>2</v>
      </c>
      <c r="LA14" s="68">
        <v>2</v>
      </c>
      <c r="LB14" s="21">
        <v>6.7</v>
      </c>
      <c r="LC14" s="24">
        <v>6</v>
      </c>
      <c r="LD14" s="25"/>
      <c r="LE14" s="27">
        <f t="shared" si="194"/>
        <v>6.3</v>
      </c>
      <c r="LF14" s="28">
        <f t="shared" si="155"/>
        <v>6.3</v>
      </c>
      <c r="LG14" s="28" t="str">
        <f t="shared" si="213"/>
        <v>6.3</v>
      </c>
      <c r="LH14" s="32" t="str">
        <f t="shared" si="156"/>
        <v>C</v>
      </c>
      <c r="LI14" s="30">
        <f t="shared" si="157"/>
        <v>2</v>
      </c>
      <c r="LJ14" s="37" t="str">
        <f t="shared" si="158"/>
        <v>2.0</v>
      </c>
      <c r="LK14" s="62">
        <v>3</v>
      </c>
      <c r="LL14" s="279">
        <v>3</v>
      </c>
      <c r="LM14" s="85">
        <f t="shared" si="159"/>
        <v>18</v>
      </c>
      <c r="LN14" s="86">
        <f t="shared" si="160"/>
        <v>6.8000000000000007</v>
      </c>
      <c r="LO14" s="124" t="str">
        <f t="shared" si="161"/>
        <v>6.80</v>
      </c>
      <c r="LP14" s="86">
        <f t="shared" si="162"/>
        <v>2.5555555555555554</v>
      </c>
      <c r="LQ14" s="124" t="str">
        <f t="shared" si="163"/>
        <v>2.56</v>
      </c>
      <c r="LR14" s="330" t="str">
        <f t="shared" si="164"/>
        <v>Lên lớp</v>
      </c>
      <c r="LS14" s="331">
        <f t="shared" si="165"/>
        <v>18</v>
      </c>
      <c r="LT14" s="332">
        <f t="shared" si="166"/>
        <v>6.8000000000000007</v>
      </c>
      <c r="LU14" s="332">
        <f t="shared" si="167"/>
        <v>2.5555555555555554</v>
      </c>
      <c r="LV14" s="334">
        <f t="shared" si="168"/>
        <v>55</v>
      </c>
      <c r="LW14" s="335">
        <f t="shared" si="169"/>
        <v>55</v>
      </c>
      <c r="LX14" s="336">
        <f t="shared" si="170"/>
        <v>6.4781818181818176</v>
      </c>
      <c r="LY14" s="337">
        <f t="shared" si="171"/>
        <v>2.3818181818181818</v>
      </c>
      <c r="LZ14" s="336" t="str">
        <f t="shared" si="172"/>
        <v>2.38</v>
      </c>
      <c r="MA14" s="330" t="str">
        <f t="shared" si="173"/>
        <v>Lên lớp</v>
      </c>
    </row>
    <row r="15" spans="1:339" s="233" customFormat="1" ht="18">
      <c r="A15" s="10">
        <v>16</v>
      </c>
      <c r="B15" s="76" t="s">
        <v>317</v>
      </c>
      <c r="C15" s="77" t="s">
        <v>358</v>
      </c>
      <c r="D15" s="78" t="s">
        <v>165</v>
      </c>
      <c r="E15" s="79" t="s">
        <v>135</v>
      </c>
      <c r="F15" s="50"/>
      <c r="G15" s="50" t="s">
        <v>632</v>
      </c>
      <c r="H15" s="50" t="s">
        <v>17</v>
      </c>
      <c r="I15" s="82" t="s">
        <v>606</v>
      </c>
      <c r="J15" s="82" t="s">
        <v>777</v>
      </c>
      <c r="K15" s="12">
        <v>6.3</v>
      </c>
      <c r="L15" s="28" t="str">
        <f t="shared" si="26"/>
        <v>6.3</v>
      </c>
      <c r="M15" s="32" t="str">
        <f t="shared" si="195"/>
        <v>C</v>
      </c>
      <c r="N15" s="39">
        <f t="shared" si="196"/>
        <v>2</v>
      </c>
      <c r="O15" s="37" t="str">
        <f t="shared" si="29"/>
        <v>2.0</v>
      </c>
      <c r="P15" s="11">
        <v>2</v>
      </c>
      <c r="Q15" s="16">
        <v>6</v>
      </c>
      <c r="R15" s="28" t="str">
        <f t="shared" si="30"/>
        <v>6.0</v>
      </c>
      <c r="S15" s="32" t="str">
        <f t="shared" si="197"/>
        <v>C</v>
      </c>
      <c r="T15" s="39">
        <f t="shared" si="198"/>
        <v>2</v>
      </c>
      <c r="U15" s="37" t="str">
        <f t="shared" si="33"/>
        <v>2.0</v>
      </c>
      <c r="V15" s="11">
        <v>3</v>
      </c>
      <c r="W15" s="21">
        <v>7.5</v>
      </c>
      <c r="X15" s="24">
        <v>4</v>
      </c>
      <c r="Y15" s="25"/>
      <c r="Z15" s="27">
        <f t="shared" si="0"/>
        <v>5.4</v>
      </c>
      <c r="AA15" s="28">
        <f t="shared" si="1"/>
        <v>5.4</v>
      </c>
      <c r="AB15" s="28" t="str">
        <f t="shared" si="34"/>
        <v>5.4</v>
      </c>
      <c r="AC15" s="32" t="str">
        <f t="shared" si="2"/>
        <v>D+</v>
      </c>
      <c r="AD15" s="30">
        <f t="shared" si="3"/>
        <v>1.5</v>
      </c>
      <c r="AE15" s="37" t="str">
        <f t="shared" si="35"/>
        <v>1.5</v>
      </c>
      <c r="AF15" s="64">
        <v>4</v>
      </c>
      <c r="AG15" s="68">
        <v>4</v>
      </c>
      <c r="AH15" s="21">
        <v>7.7</v>
      </c>
      <c r="AI15" s="24">
        <v>7</v>
      </c>
      <c r="AJ15" s="25"/>
      <c r="AK15" s="27">
        <f t="shared" si="36"/>
        <v>7.3</v>
      </c>
      <c r="AL15" s="28">
        <f t="shared" si="37"/>
        <v>7.3</v>
      </c>
      <c r="AM15" s="28" t="str">
        <f t="shared" si="38"/>
        <v>7.3</v>
      </c>
      <c r="AN15" s="32" t="str">
        <f t="shared" si="199"/>
        <v>B</v>
      </c>
      <c r="AO15" s="30">
        <f t="shared" si="200"/>
        <v>3</v>
      </c>
      <c r="AP15" s="37" t="str">
        <f t="shared" si="41"/>
        <v>3.0</v>
      </c>
      <c r="AQ15" s="71">
        <v>2</v>
      </c>
      <c r="AR15" s="73">
        <v>2</v>
      </c>
      <c r="AS15" s="21">
        <v>5</v>
      </c>
      <c r="AT15" s="24">
        <v>5</v>
      </c>
      <c r="AU15" s="25"/>
      <c r="AV15" s="27">
        <f t="shared" si="42"/>
        <v>5</v>
      </c>
      <c r="AW15" s="28">
        <f t="shared" si="43"/>
        <v>5</v>
      </c>
      <c r="AX15" s="28" t="str">
        <f t="shared" si="44"/>
        <v>5.0</v>
      </c>
      <c r="AY15" s="32" t="str">
        <f t="shared" si="45"/>
        <v>D+</v>
      </c>
      <c r="AZ15" s="30">
        <f t="shared" si="201"/>
        <v>1.5</v>
      </c>
      <c r="BA15" s="37" t="str">
        <f t="shared" si="47"/>
        <v>1.5</v>
      </c>
      <c r="BB15" s="64">
        <v>3</v>
      </c>
      <c r="BC15" s="68">
        <v>3</v>
      </c>
      <c r="BD15" s="21">
        <v>5.4</v>
      </c>
      <c r="BE15" s="24">
        <v>6</v>
      </c>
      <c r="BF15" s="25"/>
      <c r="BG15" s="27">
        <f t="shared" si="202"/>
        <v>5.8</v>
      </c>
      <c r="BH15" s="28">
        <f t="shared" si="203"/>
        <v>5.8</v>
      </c>
      <c r="BI15" s="28" t="str">
        <f t="shared" si="48"/>
        <v>5.8</v>
      </c>
      <c r="BJ15" s="32" t="str">
        <f t="shared" si="204"/>
        <v>C</v>
      </c>
      <c r="BK15" s="30">
        <f t="shared" si="205"/>
        <v>2</v>
      </c>
      <c r="BL15" s="37" t="str">
        <f t="shared" si="51"/>
        <v>2.0</v>
      </c>
      <c r="BM15" s="64">
        <v>3</v>
      </c>
      <c r="BN15" s="68">
        <v>3</v>
      </c>
      <c r="BO15" s="21">
        <v>6</v>
      </c>
      <c r="BP15" s="24">
        <v>7</v>
      </c>
      <c r="BQ15" s="25"/>
      <c r="BR15" s="27">
        <f t="shared" si="4"/>
        <v>6.6</v>
      </c>
      <c r="BS15" s="28">
        <f t="shared" si="5"/>
        <v>6.6</v>
      </c>
      <c r="BT15" s="28" t="str">
        <f t="shared" si="52"/>
        <v>6.6</v>
      </c>
      <c r="BU15" s="32" t="str">
        <f t="shared" si="6"/>
        <v>C+</v>
      </c>
      <c r="BV15" s="66">
        <f t="shared" si="7"/>
        <v>2.5</v>
      </c>
      <c r="BW15" s="37" t="str">
        <f t="shared" si="53"/>
        <v>2.5</v>
      </c>
      <c r="BX15" s="64">
        <v>2</v>
      </c>
      <c r="BY15" s="75">
        <v>2</v>
      </c>
      <c r="BZ15" s="21">
        <v>7.2</v>
      </c>
      <c r="CA15" s="24">
        <v>6</v>
      </c>
      <c r="CB15" s="25"/>
      <c r="CC15" s="27">
        <f t="shared" si="206"/>
        <v>6.5</v>
      </c>
      <c r="CD15" s="28">
        <f t="shared" si="207"/>
        <v>6.5</v>
      </c>
      <c r="CE15" s="28" t="str">
        <f t="shared" si="54"/>
        <v>6.5</v>
      </c>
      <c r="CF15" s="32" t="str">
        <f t="shared" si="208"/>
        <v>C+</v>
      </c>
      <c r="CG15" s="30">
        <f t="shared" si="209"/>
        <v>2.5</v>
      </c>
      <c r="CH15" s="37" t="str">
        <f t="shared" si="57"/>
        <v>2.5</v>
      </c>
      <c r="CI15" s="64">
        <v>3</v>
      </c>
      <c r="CJ15" s="68">
        <v>3</v>
      </c>
      <c r="CK15" s="85">
        <f t="shared" si="58"/>
        <v>17</v>
      </c>
      <c r="CL15" s="86">
        <f t="shared" si="59"/>
        <v>5.9588235294117649</v>
      </c>
      <c r="CM15" s="87" t="str">
        <f t="shared" si="60"/>
        <v>5.96</v>
      </c>
      <c r="CN15" s="86">
        <f t="shared" si="8"/>
        <v>2.0588235294117645</v>
      </c>
      <c r="CO15" s="87" t="str">
        <f t="shared" si="61"/>
        <v>2.06</v>
      </c>
      <c r="CP15" s="52" t="str">
        <f t="shared" si="174"/>
        <v>Lên lớp</v>
      </c>
      <c r="CQ15" s="52">
        <f t="shared" si="175"/>
        <v>17</v>
      </c>
      <c r="CR15" s="86">
        <f t="shared" si="62"/>
        <v>5.9588235294117649</v>
      </c>
      <c r="CS15" s="127" t="str">
        <f t="shared" si="63"/>
        <v>5.96</v>
      </c>
      <c r="CT15" s="86">
        <f t="shared" si="176"/>
        <v>2.0588235294117645</v>
      </c>
      <c r="CU15" s="127" t="str">
        <f t="shared" si="64"/>
        <v>2.06</v>
      </c>
      <c r="CV15" s="52" t="str">
        <f t="shared" si="65"/>
        <v>Lên lớp</v>
      </c>
      <c r="CW15" s="232">
        <v>7.2</v>
      </c>
      <c r="CX15" s="52">
        <v>5</v>
      </c>
      <c r="CY15" s="52"/>
      <c r="CZ15" s="27">
        <f t="shared" si="66"/>
        <v>5.9</v>
      </c>
      <c r="DA15" s="28">
        <f t="shared" si="67"/>
        <v>5.9</v>
      </c>
      <c r="DB15" s="29" t="str">
        <f t="shared" si="68"/>
        <v>5.9</v>
      </c>
      <c r="DC15" s="32" t="str">
        <f t="shared" si="69"/>
        <v>C</v>
      </c>
      <c r="DD15" s="30">
        <f t="shared" si="70"/>
        <v>2</v>
      </c>
      <c r="DE15" s="29" t="str">
        <f t="shared" si="71"/>
        <v>2.0</v>
      </c>
      <c r="DF15" s="71"/>
      <c r="DG15" s="203"/>
      <c r="DH15" s="229">
        <v>7.4</v>
      </c>
      <c r="DI15" s="230">
        <v>8</v>
      </c>
      <c r="DJ15" s="230"/>
      <c r="DK15" s="27">
        <f t="shared" si="72"/>
        <v>7.8</v>
      </c>
      <c r="DL15" s="28">
        <f t="shared" si="73"/>
        <v>7.8</v>
      </c>
      <c r="DM15" s="30" t="str">
        <f t="shared" si="74"/>
        <v>7.8</v>
      </c>
      <c r="DN15" s="32" t="str">
        <f t="shared" si="75"/>
        <v>B</v>
      </c>
      <c r="DO15" s="30">
        <f t="shared" si="76"/>
        <v>3</v>
      </c>
      <c r="DP15" s="30" t="str">
        <f t="shared" si="77"/>
        <v>3.0</v>
      </c>
      <c r="DQ15" s="71"/>
      <c r="DR15" s="203"/>
      <c r="DS15" s="204">
        <f t="shared" si="78"/>
        <v>6.85</v>
      </c>
      <c r="DT15" s="30" t="str">
        <f t="shared" si="79"/>
        <v>6.9</v>
      </c>
      <c r="DU15" s="32" t="str">
        <f t="shared" si="80"/>
        <v>C+</v>
      </c>
      <c r="DV15" s="30">
        <f t="shared" si="81"/>
        <v>2.5</v>
      </c>
      <c r="DW15" s="30" t="str">
        <f t="shared" si="82"/>
        <v>2.5</v>
      </c>
      <c r="DX15" s="71">
        <v>3</v>
      </c>
      <c r="DY15" s="203">
        <v>3</v>
      </c>
      <c r="DZ15" s="232">
        <v>6</v>
      </c>
      <c r="EA15" s="52">
        <v>6</v>
      </c>
      <c r="EB15" s="52"/>
      <c r="EC15" s="27">
        <f t="shared" si="83"/>
        <v>6</v>
      </c>
      <c r="ED15" s="28">
        <f t="shared" si="84"/>
        <v>6</v>
      </c>
      <c r="EE15" s="29" t="str">
        <f t="shared" si="85"/>
        <v>6.0</v>
      </c>
      <c r="EF15" s="32" t="str">
        <f t="shared" si="86"/>
        <v>C</v>
      </c>
      <c r="EG15" s="30">
        <f t="shared" si="87"/>
        <v>2</v>
      </c>
      <c r="EH15" s="29" t="str">
        <f t="shared" si="88"/>
        <v>2.0</v>
      </c>
      <c r="EI15" s="71">
        <v>3</v>
      </c>
      <c r="EJ15" s="203">
        <v>3</v>
      </c>
      <c r="EK15" s="232">
        <v>5</v>
      </c>
      <c r="EL15" s="52">
        <v>5</v>
      </c>
      <c r="EM15" s="52"/>
      <c r="EN15" s="27">
        <f t="shared" si="89"/>
        <v>5</v>
      </c>
      <c r="EO15" s="28">
        <f t="shared" si="90"/>
        <v>5</v>
      </c>
      <c r="EP15" s="29" t="str">
        <f t="shared" si="91"/>
        <v>5.0</v>
      </c>
      <c r="EQ15" s="32" t="str">
        <f t="shared" si="92"/>
        <v>D+</v>
      </c>
      <c r="ER15" s="29">
        <f t="shared" si="93"/>
        <v>1.5</v>
      </c>
      <c r="ES15" s="29" t="str">
        <f t="shared" si="94"/>
        <v>1.5</v>
      </c>
      <c r="ET15" s="71">
        <v>3</v>
      </c>
      <c r="EU15" s="203">
        <v>3</v>
      </c>
      <c r="EV15" s="232">
        <v>7</v>
      </c>
      <c r="EW15" s="52">
        <v>5</v>
      </c>
      <c r="EX15" s="52"/>
      <c r="EY15" s="27">
        <f t="shared" si="95"/>
        <v>5.8</v>
      </c>
      <c r="EZ15" s="28">
        <f t="shared" si="96"/>
        <v>5.8</v>
      </c>
      <c r="FA15" s="29" t="str">
        <f t="shared" si="97"/>
        <v>5.8</v>
      </c>
      <c r="FB15" s="32" t="str">
        <f t="shared" si="98"/>
        <v>C</v>
      </c>
      <c r="FC15" s="30">
        <f t="shared" si="99"/>
        <v>2</v>
      </c>
      <c r="FD15" s="29" t="str">
        <f t="shared" si="100"/>
        <v>2.0</v>
      </c>
      <c r="FE15" s="71">
        <v>2</v>
      </c>
      <c r="FF15" s="203">
        <v>2</v>
      </c>
      <c r="FG15" s="235">
        <v>2</v>
      </c>
      <c r="FH15" s="188"/>
      <c r="FI15" s="188"/>
      <c r="FJ15" s="27">
        <f t="shared" si="101"/>
        <v>0.8</v>
      </c>
      <c r="FK15" s="28">
        <f t="shared" si="102"/>
        <v>0.8</v>
      </c>
      <c r="FL15" s="29" t="str">
        <f t="shared" si="103"/>
        <v>0.8</v>
      </c>
      <c r="FM15" s="32" t="str">
        <f t="shared" si="104"/>
        <v>F</v>
      </c>
      <c r="FN15" s="30">
        <f t="shared" si="105"/>
        <v>0</v>
      </c>
      <c r="FO15" s="29" t="str">
        <f t="shared" si="106"/>
        <v>0.0</v>
      </c>
      <c r="FP15" s="71">
        <v>3</v>
      </c>
      <c r="FQ15" s="203"/>
      <c r="FR15" s="232">
        <v>7.7</v>
      </c>
      <c r="FS15" s="52">
        <v>6</v>
      </c>
      <c r="FT15" s="52"/>
      <c r="FU15" s="27">
        <f t="shared" si="107"/>
        <v>6.7</v>
      </c>
      <c r="FV15" s="28">
        <f t="shared" si="108"/>
        <v>6.7</v>
      </c>
      <c r="FW15" s="29" t="str">
        <f t="shared" si="109"/>
        <v>6.7</v>
      </c>
      <c r="FX15" s="32" t="str">
        <f t="shared" si="110"/>
        <v>C+</v>
      </c>
      <c r="FY15" s="30">
        <f t="shared" si="111"/>
        <v>2.5</v>
      </c>
      <c r="FZ15" s="29" t="str">
        <f t="shared" si="112"/>
        <v>2.5</v>
      </c>
      <c r="GA15" s="71">
        <v>2</v>
      </c>
      <c r="GB15" s="203">
        <v>2</v>
      </c>
      <c r="GC15" s="232">
        <v>7.3</v>
      </c>
      <c r="GD15" s="52">
        <v>7</v>
      </c>
      <c r="GE15" s="52"/>
      <c r="GF15" s="27">
        <f t="shared" si="113"/>
        <v>7.1</v>
      </c>
      <c r="GG15" s="28">
        <f t="shared" si="114"/>
        <v>7.1</v>
      </c>
      <c r="GH15" s="29" t="str">
        <f t="shared" si="115"/>
        <v>7.1</v>
      </c>
      <c r="GI15" s="32" t="str">
        <f t="shared" si="116"/>
        <v>B</v>
      </c>
      <c r="GJ15" s="30">
        <f t="shared" si="117"/>
        <v>3</v>
      </c>
      <c r="GK15" s="29" t="str">
        <f t="shared" si="118"/>
        <v>3.0</v>
      </c>
      <c r="GL15" s="71">
        <v>2</v>
      </c>
      <c r="GM15" s="203">
        <v>2</v>
      </c>
      <c r="GN15" s="232">
        <v>5</v>
      </c>
      <c r="GO15" s="52">
        <v>4</v>
      </c>
      <c r="GP15" s="52"/>
      <c r="GQ15" s="27">
        <f t="shared" si="119"/>
        <v>4.4000000000000004</v>
      </c>
      <c r="GR15" s="28">
        <f t="shared" si="120"/>
        <v>4.4000000000000004</v>
      </c>
      <c r="GS15" s="29" t="str">
        <f t="shared" si="121"/>
        <v>4.4</v>
      </c>
      <c r="GT15" s="32" t="str">
        <f t="shared" si="122"/>
        <v>D</v>
      </c>
      <c r="GU15" s="29">
        <f t="shared" si="123"/>
        <v>1</v>
      </c>
      <c r="GV15" s="29" t="str">
        <f t="shared" si="124"/>
        <v>1.0</v>
      </c>
      <c r="GW15" s="71">
        <v>2</v>
      </c>
      <c r="GX15" s="203">
        <v>2</v>
      </c>
      <c r="GY15" s="85">
        <f t="shared" si="125"/>
        <v>20</v>
      </c>
      <c r="GZ15" s="86">
        <f t="shared" si="126"/>
        <v>5.1975000000000007</v>
      </c>
      <c r="HA15" s="124" t="str">
        <f t="shared" si="127"/>
        <v>5.20</v>
      </c>
      <c r="HB15" s="86">
        <f t="shared" si="128"/>
        <v>1.75</v>
      </c>
      <c r="HC15" s="124" t="str">
        <f t="shared" si="129"/>
        <v>1.75</v>
      </c>
      <c r="HD15" s="52" t="str">
        <f t="shared" si="130"/>
        <v>Lên lớp</v>
      </c>
      <c r="HE15" s="52">
        <f t="shared" si="131"/>
        <v>17</v>
      </c>
      <c r="HF15" s="86">
        <f t="shared" si="132"/>
        <v>5.9735294117647069</v>
      </c>
      <c r="HG15" s="127" t="str">
        <f t="shared" si="133"/>
        <v>5.97</v>
      </c>
      <c r="HH15" s="86">
        <f t="shared" si="134"/>
        <v>2.0588235294117645</v>
      </c>
      <c r="HI15" s="127" t="str">
        <f t="shared" si="135"/>
        <v>2.06</v>
      </c>
      <c r="HJ15" s="227">
        <f t="shared" si="136"/>
        <v>37</v>
      </c>
      <c r="HK15" s="58">
        <f t="shared" si="137"/>
        <v>34</v>
      </c>
      <c r="HL15" s="228">
        <f t="shared" si="10"/>
        <v>5.9661764705882359</v>
      </c>
      <c r="HM15" s="127" t="str">
        <f t="shared" si="138"/>
        <v>5.97</v>
      </c>
      <c r="HN15" s="228">
        <f t="shared" si="11"/>
        <v>2.0588235294117645</v>
      </c>
      <c r="HO15" s="127" t="str">
        <f t="shared" si="139"/>
        <v>2.06</v>
      </c>
      <c r="HP15" s="52" t="str">
        <f t="shared" si="140"/>
        <v>Lên lớp</v>
      </c>
      <c r="HQ15" s="58" t="s">
        <v>986</v>
      </c>
      <c r="HR15" s="98">
        <v>7</v>
      </c>
      <c r="HS15" s="99">
        <v>6</v>
      </c>
      <c r="HT15" s="187"/>
      <c r="HU15" s="27">
        <f t="shared" si="177"/>
        <v>6.4</v>
      </c>
      <c r="HV15" s="282">
        <f t="shared" si="178"/>
        <v>6.4</v>
      </c>
      <c r="HW15" s="26" t="str">
        <f t="shared" si="210"/>
        <v>6.4</v>
      </c>
      <c r="HX15" s="283" t="str">
        <f t="shared" si="179"/>
        <v>C</v>
      </c>
      <c r="HY15" s="281">
        <f t="shared" si="180"/>
        <v>2</v>
      </c>
      <c r="HZ15" s="44" t="str">
        <f t="shared" si="181"/>
        <v>2.0</v>
      </c>
      <c r="IA15" s="64">
        <v>3</v>
      </c>
      <c r="IB15" s="68">
        <v>3</v>
      </c>
      <c r="IC15" s="21">
        <v>9.3000000000000007</v>
      </c>
      <c r="ID15" s="24">
        <v>7</v>
      </c>
      <c r="IE15" s="25"/>
      <c r="IF15" s="27">
        <f t="shared" si="182"/>
        <v>7.9</v>
      </c>
      <c r="IG15" s="282">
        <f t="shared" si="183"/>
        <v>7.9</v>
      </c>
      <c r="IH15" s="26" t="str">
        <f t="shared" si="211"/>
        <v>7.9</v>
      </c>
      <c r="II15" s="283" t="str">
        <f t="shared" si="184"/>
        <v>B</v>
      </c>
      <c r="IJ15" s="281">
        <f t="shared" si="185"/>
        <v>3</v>
      </c>
      <c r="IK15" s="44" t="str">
        <f t="shared" si="186"/>
        <v>3.0</v>
      </c>
      <c r="IL15" s="64">
        <v>1</v>
      </c>
      <c r="IM15" s="68">
        <v>1</v>
      </c>
      <c r="IN15" s="21">
        <v>7</v>
      </c>
      <c r="IO15" s="24">
        <v>6</v>
      </c>
      <c r="IP15" s="25"/>
      <c r="IQ15" s="27">
        <f t="shared" si="187"/>
        <v>6.4</v>
      </c>
      <c r="IR15" s="28">
        <f t="shared" si="188"/>
        <v>6.4</v>
      </c>
      <c r="IS15" s="26" t="str">
        <f t="shared" si="189"/>
        <v>6.4</v>
      </c>
      <c r="IT15" s="32" t="str">
        <f t="shared" si="190"/>
        <v>C</v>
      </c>
      <c r="IU15" s="30">
        <f t="shared" si="191"/>
        <v>2</v>
      </c>
      <c r="IV15" s="37" t="str">
        <f t="shared" si="192"/>
        <v>2.0</v>
      </c>
      <c r="IW15" s="64">
        <v>2</v>
      </c>
      <c r="IX15" s="68">
        <v>2</v>
      </c>
      <c r="IY15" s="21">
        <v>7.4</v>
      </c>
      <c r="IZ15" s="24">
        <v>7</v>
      </c>
      <c r="JA15" s="25"/>
      <c r="JB15" s="19">
        <f t="shared" si="141"/>
        <v>7.2</v>
      </c>
      <c r="JC15" s="26">
        <f t="shared" si="142"/>
        <v>7.2</v>
      </c>
      <c r="JD15" s="26" t="str">
        <f t="shared" si="143"/>
        <v>7.2</v>
      </c>
      <c r="JE15" s="32" t="str">
        <f t="shared" si="144"/>
        <v>B</v>
      </c>
      <c r="JF15" s="30">
        <f t="shared" si="145"/>
        <v>3</v>
      </c>
      <c r="JG15" s="37" t="str">
        <f t="shared" si="146"/>
        <v>3.0</v>
      </c>
      <c r="JH15" s="64">
        <v>2</v>
      </c>
      <c r="JI15" s="68">
        <v>2</v>
      </c>
      <c r="JJ15" s="98">
        <v>7.2</v>
      </c>
      <c r="JK15" s="99">
        <v>7</v>
      </c>
      <c r="JL15" s="187"/>
      <c r="JM15" s="19">
        <f t="shared" si="193"/>
        <v>7.1</v>
      </c>
      <c r="JN15" s="26">
        <f t="shared" si="147"/>
        <v>7.1</v>
      </c>
      <c r="JO15" s="26" t="str">
        <f t="shared" si="148"/>
        <v>7.1</v>
      </c>
      <c r="JP15" s="32" t="str">
        <f t="shared" si="149"/>
        <v>B</v>
      </c>
      <c r="JQ15" s="30">
        <f t="shared" si="150"/>
        <v>3</v>
      </c>
      <c r="JR15" s="37" t="str">
        <f t="shared" si="151"/>
        <v>3.0</v>
      </c>
      <c r="JS15" s="64">
        <v>1</v>
      </c>
      <c r="JT15" s="68">
        <v>1</v>
      </c>
      <c r="JU15" s="98">
        <v>7</v>
      </c>
      <c r="JV15" s="99">
        <v>7</v>
      </c>
      <c r="JW15" s="187"/>
      <c r="JX15" s="27">
        <f t="shared" si="12"/>
        <v>7</v>
      </c>
      <c r="JY15" s="28">
        <f t="shared" si="13"/>
        <v>7</v>
      </c>
      <c r="JZ15" s="28" t="str">
        <f t="shared" si="152"/>
        <v>7.0</v>
      </c>
      <c r="KA15" s="32" t="str">
        <f t="shared" si="14"/>
        <v>B</v>
      </c>
      <c r="KB15" s="30">
        <f t="shared" si="15"/>
        <v>3</v>
      </c>
      <c r="KC15" s="37" t="str">
        <f t="shared" si="16"/>
        <v>3.0</v>
      </c>
      <c r="KD15" s="64">
        <v>2</v>
      </c>
      <c r="KE15" s="68">
        <v>2</v>
      </c>
      <c r="KF15" s="98">
        <v>7.4</v>
      </c>
      <c r="KG15" s="99">
        <v>6</v>
      </c>
      <c r="KH15" s="187"/>
      <c r="KI15" s="27">
        <f t="shared" si="17"/>
        <v>6.6</v>
      </c>
      <c r="KJ15" s="28">
        <f t="shared" si="18"/>
        <v>6.6</v>
      </c>
      <c r="KK15" s="26" t="str">
        <f t="shared" si="153"/>
        <v>6.6</v>
      </c>
      <c r="KL15" s="32" t="str">
        <f t="shared" si="19"/>
        <v>C+</v>
      </c>
      <c r="KM15" s="30">
        <f t="shared" si="20"/>
        <v>2.5</v>
      </c>
      <c r="KN15" s="37" t="str">
        <f t="shared" si="21"/>
        <v>2.5</v>
      </c>
      <c r="KO15" s="64">
        <v>2</v>
      </c>
      <c r="KP15" s="68">
        <v>2</v>
      </c>
      <c r="KQ15" s="98">
        <v>7.2</v>
      </c>
      <c r="KR15" s="99">
        <v>4</v>
      </c>
      <c r="KS15" s="187"/>
      <c r="KT15" s="27">
        <f t="shared" si="22"/>
        <v>5.3</v>
      </c>
      <c r="KU15" s="28">
        <f t="shared" si="23"/>
        <v>5.3</v>
      </c>
      <c r="KV15" s="28" t="str">
        <f t="shared" si="154"/>
        <v>5.3</v>
      </c>
      <c r="KW15" s="32" t="str">
        <f t="shared" si="212"/>
        <v>D+</v>
      </c>
      <c r="KX15" s="30">
        <f t="shared" si="24"/>
        <v>1.5</v>
      </c>
      <c r="KY15" s="37" t="str">
        <f t="shared" si="25"/>
        <v>1.5</v>
      </c>
      <c r="KZ15" s="64">
        <v>2</v>
      </c>
      <c r="LA15" s="68">
        <v>2</v>
      </c>
      <c r="LB15" s="21">
        <v>7.7</v>
      </c>
      <c r="LC15" s="24">
        <v>5</v>
      </c>
      <c r="LD15" s="25"/>
      <c r="LE15" s="19">
        <f t="shared" si="194"/>
        <v>6.1</v>
      </c>
      <c r="LF15" s="26">
        <f t="shared" si="155"/>
        <v>6.1</v>
      </c>
      <c r="LG15" s="26" t="str">
        <f t="shared" si="213"/>
        <v>6.1</v>
      </c>
      <c r="LH15" s="32" t="str">
        <f t="shared" si="156"/>
        <v>C</v>
      </c>
      <c r="LI15" s="30">
        <f t="shared" si="157"/>
        <v>2</v>
      </c>
      <c r="LJ15" s="37" t="str">
        <f t="shared" si="158"/>
        <v>2.0</v>
      </c>
      <c r="LK15" s="62">
        <v>3</v>
      </c>
      <c r="LL15" s="279">
        <v>3</v>
      </c>
      <c r="LM15" s="85">
        <f t="shared" si="159"/>
        <v>18</v>
      </c>
      <c r="LN15" s="86">
        <f t="shared" si="160"/>
        <v>6.5277777777777777</v>
      </c>
      <c r="LO15" s="124" t="str">
        <f t="shared" si="161"/>
        <v>6.53</v>
      </c>
      <c r="LP15" s="86">
        <f t="shared" si="162"/>
        <v>2.3333333333333335</v>
      </c>
      <c r="LQ15" s="124" t="str">
        <f t="shared" si="163"/>
        <v>2.33</v>
      </c>
      <c r="LR15" s="330" t="str">
        <f t="shared" si="164"/>
        <v>Lên lớp</v>
      </c>
      <c r="LS15" s="331">
        <f t="shared" si="165"/>
        <v>18</v>
      </c>
      <c r="LT15" s="332">
        <f t="shared" si="166"/>
        <v>6.5277777777777777</v>
      </c>
      <c r="LU15" s="332">
        <f t="shared" si="167"/>
        <v>2.3333333333333335</v>
      </c>
      <c r="LV15" s="334">
        <f t="shared" si="168"/>
        <v>55</v>
      </c>
      <c r="LW15" s="335">
        <f t="shared" si="169"/>
        <v>52</v>
      </c>
      <c r="LX15" s="336">
        <f t="shared" si="170"/>
        <v>6.1605769230769232</v>
      </c>
      <c r="LY15" s="337">
        <f t="shared" si="171"/>
        <v>2.1538461538461537</v>
      </c>
      <c r="LZ15" s="336" t="str">
        <f t="shared" si="172"/>
        <v>2.15</v>
      </c>
      <c r="MA15" s="330" t="str">
        <f t="shared" si="173"/>
        <v>Lên lớp</v>
      </c>
    </row>
    <row r="16" spans="1:339" s="233" customFormat="1" ht="18">
      <c r="A16" s="10">
        <v>17</v>
      </c>
      <c r="B16" s="76" t="s">
        <v>317</v>
      </c>
      <c r="C16" s="77" t="s">
        <v>362</v>
      </c>
      <c r="D16" s="78" t="s">
        <v>363</v>
      </c>
      <c r="E16" s="79" t="s">
        <v>216</v>
      </c>
      <c r="F16" s="50"/>
      <c r="G16" s="50" t="s">
        <v>634</v>
      </c>
      <c r="H16" s="50" t="s">
        <v>17</v>
      </c>
      <c r="I16" s="82" t="s">
        <v>663</v>
      </c>
      <c r="J16" s="82" t="s">
        <v>777</v>
      </c>
      <c r="K16" s="12">
        <v>7.3</v>
      </c>
      <c r="L16" s="28" t="str">
        <f t="shared" si="26"/>
        <v>7.3</v>
      </c>
      <c r="M16" s="32" t="str">
        <f t="shared" si="195"/>
        <v>B</v>
      </c>
      <c r="N16" s="39">
        <f t="shared" si="196"/>
        <v>3</v>
      </c>
      <c r="O16" s="37" t="str">
        <f t="shared" si="29"/>
        <v>3.0</v>
      </c>
      <c r="P16" s="11">
        <v>2</v>
      </c>
      <c r="Q16" s="16">
        <v>6</v>
      </c>
      <c r="R16" s="28" t="str">
        <f t="shared" si="30"/>
        <v>6.0</v>
      </c>
      <c r="S16" s="32" t="str">
        <f t="shared" si="197"/>
        <v>C</v>
      </c>
      <c r="T16" s="39">
        <f t="shared" si="198"/>
        <v>2</v>
      </c>
      <c r="U16" s="37" t="str">
        <f t="shared" si="33"/>
        <v>2.0</v>
      </c>
      <c r="V16" s="11">
        <v>3</v>
      </c>
      <c r="W16" s="21">
        <v>7.5</v>
      </c>
      <c r="X16" s="24">
        <v>7</v>
      </c>
      <c r="Y16" s="25"/>
      <c r="Z16" s="27">
        <f t="shared" si="0"/>
        <v>7.2</v>
      </c>
      <c r="AA16" s="28">
        <f t="shared" si="1"/>
        <v>7.2</v>
      </c>
      <c r="AB16" s="28" t="str">
        <f t="shared" si="34"/>
        <v>7.2</v>
      </c>
      <c r="AC16" s="32" t="str">
        <f t="shared" si="2"/>
        <v>B</v>
      </c>
      <c r="AD16" s="30">
        <f t="shared" si="3"/>
        <v>3</v>
      </c>
      <c r="AE16" s="37" t="str">
        <f t="shared" si="35"/>
        <v>3.0</v>
      </c>
      <c r="AF16" s="64">
        <v>4</v>
      </c>
      <c r="AG16" s="68">
        <v>4</v>
      </c>
      <c r="AH16" s="21">
        <v>8</v>
      </c>
      <c r="AI16" s="24">
        <v>8</v>
      </c>
      <c r="AJ16" s="25"/>
      <c r="AK16" s="27">
        <f t="shared" si="36"/>
        <v>8</v>
      </c>
      <c r="AL16" s="28">
        <f t="shared" si="37"/>
        <v>8</v>
      </c>
      <c r="AM16" s="28" t="str">
        <f t="shared" si="38"/>
        <v>8.0</v>
      </c>
      <c r="AN16" s="32" t="str">
        <f t="shared" si="199"/>
        <v>B+</v>
      </c>
      <c r="AO16" s="30">
        <f t="shared" si="200"/>
        <v>3.5</v>
      </c>
      <c r="AP16" s="37" t="str">
        <f t="shared" si="41"/>
        <v>3.5</v>
      </c>
      <c r="AQ16" s="71">
        <v>2</v>
      </c>
      <c r="AR16" s="73">
        <v>2</v>
      </c>
      <c r="AS16" s="21">
        <v>7</v>
      </c>
      <c r="AT16" s="24">
        <v>4</v>
      </c>
      <c r="AU16" s="25"/>
      <c r="AV16" s="27">
        <f t="shared" si="42"/>
        <v>5.2</v>
      </c>
      <c r="AW16" s="28">
        <f t="shared" si="43"/>
        <v>5.2</v>
      </c>
      <c r="AX16" s="28" t="str">
        <f t="shared" si="44"/>
        <v>5.2</v>
      </c>
      <c r="AY16" s="32" t="str">
        <f t="shared" si="45"/>
        <v>D+</v>
      </c>
      <c r="AZ16" s="30">
        <f t="shared" si="201"/>
        <v>1.5</v>
      </c>
      <c r="BA16" s="37" t="str">
        <f t="shared" si="47"/>
        <v>1.5</v>
      </c>
      <c r="BB16" s="64">
        <v>3</v>
      </c>
      <c r="BC16" s="68">
        <v>3</v>
      </c>
      <c r="BD16" s="21">
        <v>6.2</v>
      </c>
      <c r="BE16" s="24">
        <v>5</v>
      </c>
      <c r="BF16" s="25"/>
      <c r="BG16" s="27">
        <f t="shared" si="202"/>
        <v>5.5</v>
      </c>
      <c r="BH16" s="28">
        <f t="shared" si="203"/>
        <v>5.5</v>
      </c>
      <c r="BI16" s="28" t="str">
        <f t="shared" si="48"/>
        <v>5.5</v>
      </c>
      <c r="BJ16" s="32" t="str">
        <f t="shared" si="204"/>
        <v>C</v>
      </c>
      <c r="BK16" s="30">
        <f t="shared" si="205"/>
        <v>2</v>
      </c>
      <c r="BL16" s="37" t="str">
        <f t="shared" si="51"/>
        <v>2.0</v>
      </c>
      <c r="BM16" s="64">
        <v>3</v>
      </c>
      <c r="BN16" s="68">
        <v>3</v>
      </c>
      <c r="BO16" s="21">
        <v>6.6</v>
      </c>
      <c r="BP16" s="24">
        <v>7</v>
      </c>
      <c r="BQ16" s="25"/>
      <c r="BR16" s="27">
        <f t="shared" si="4"/>
        <v>6.8</v>
      </c>
      <c r="BS16" s="28">
        <f t="shared" si="5"/>
        <v>6.8</v>
      </c>
      <c r="BT16" s="28" t="str">
        <f t="shared" si="52"/>
        <v>6.8</v>
      </c>
      <c r="BU16" s="32" t="str">
        <f t="shared" si="6"/>
        <v>C+</v>
      </c>
      <c r="BV16" s="66">
        <f t="shared" si="7"/>
        <v>2.5</v>
      </c>
      <c r="BW16" s="37" t="str">
        <f t="shared" si="53"/>
        <v>2.5</v>
      </c>
      <c r="BX16" s="64">
        <v>2</v>
      </c>
      <c r="BY16" s="75">
        <v>2</v>
      </c>
      <c r="BZ16" s="21">
        <v>8</v>
      </c>
      <c r="CA16" s="24">
        <v>8</v>
      </c>
      <c r="CB16" s="25"/>
      <c r="CC16" s="27">
        <f t="shared" si="206"/>
        <v>8</v>
      </c>
      <c r="CD16" s="28">
        <f t="shared" si="207"/>
        <v>8</v>
      </c>
      <c r="CE16" s="28" t="str">
        <f t="shared" si="54"/>
        <v>8.0</v>
      </c>
      <c r="CF16" s="32" t="str">
        <f t="shared" si="208"/>
        <v>B+</v>
      </c>
      <c r="CG16" s="30">
        <f t="shared" si="209"/>
        <v>3.5</v>
      </c>
      <c r="CH16" s="37" t="str">
        <f t="shared" si="57"/>
        <v>3.5</v>
      </c>
      <c r="CI16" s="64">
        <v>3</v>
      </c>
      <c r="CJ16" s="68">
        <v>3</v>
      </c>
      <c r="CK16" s="85">
        <f t="shared" si="58"/>
        <v>17</v>
      </c>
      <c r="CL16" s="86">
        <f t="shared" si="59"/>
        <v>6.7352941176470589</v>
      </c>
      <c r="CM16" s="87" t="str">
        <f t="shared" si="60"/>
        <v>6.74</v>
      </c>
      <c r="CN16" s="86">
        <f t="shared" si="8"/>
        <v>2.6470588235294117</v>
      </c>
      <c r="CO16" s="87" t="str">
        <f t="shared" si="61"/>
        <v>2.65</v>
      </c>
      <c r="CP16" s="52" t="str">
        <f t="shared" si="174"/>
        <v>Lên lớp</v>
      </c>
      <c r="CQ16" s="52">
        <f t="shared" si="175"/>
        <v>17</v>
      </c>
      <c r="CR16" s="86">
        <f t="shared" si="62"/>
        <v>6.7352941176470589</v>
      </c>
      <c r="CS16" s="127" t="str">
        <f t="shared" si="63"/>
        <v>6.74</v>
      </c>
      <c r="CT16" s="86">
        <f t="shared" si="176"/>
        <v>2.6470588235294117</v>
      </c>
      <c r="CU16" s="127" t="str">
        <f t="shared" si="64"/>
        <v>2.65</v>
      </c>
      <c r="CV16" s="52" t="str">
        <f t="shared" si="65"/>
        <v>Lên lớp</v>
      </c>
      <c r="CW16" s="232">
        <v>8.1999999999999993</v>
      </c>
      <c r="CX16" s="52">
        <v>6</v>
      </c>
      <c r="CY16" s="52"/>
      <c r="CZ16" s="27">
        <f t="shared" si="66"/>
        <v>6.9</v>
      </c>
      <c r="DA16" s="28">
        <f t="shared" si="67"/>
        <v>6.9</v>
      </c>
      <c r="DB16" s="29" t="str">
        <f t="shared" si="68"/>
        <v>6.9</v>
      </c>
      <c r="DC16" s="32" t="str">
        <f t="shared" si="69"/>
        <v>C+</v>
      </c>
      <c r="DD16" s="30">
        <f t="shared" si="70"/>
        <v>2.5</v>
      </c>
      <c r="DE16" s="29" t="str">
        <f t="shared" si="71"/>
        <v>2.5</v>
      </c>
      <c r="DF16" s="71"/>
      <c r="DG16" s="203"/>
      <c r="DH16" s="229">
        <v>7.6</v>
      </c>
      <c r="DI16" s="230">
        <v>7</v>
      </c>
      <c r="DJ16" s="230"/>
      <c r="DK16" s="27">
        <f t="shared" si="72"/>
        <v>7.2</v>
      </c>
      <c r="DL16" s="28">
        <f t="shared" si="73"/>
        <v>7.2</v>
      </c>
      <c r="DM16" s="30" t="str">
        <f t="shared" si="74"/>
        <v>7.2</v>
      </c>
      <c r="DN16" s="32" t="str">
        <f t="shared" si="75"/>
        <v>B</v>
      </c>
      <c r="DO16" s="30">
        <f t="shared" si="76"/>
        <v>3</v>
      </c>
      <c r="DP16" s="30" t="str">
        <f t="shared" si="77"/>
        <v>3.0</v>
      </c>
      <c r="DQ16" s="71"/>
      <c r="DR16" s="203"/>
      <c r="DS16" s="204">
        <f t="shared" si="78"/>
        <v>7.0500000000000007</v>
      </c>
      <c r="DT16" s="30" t="str">
        <f t="shared" si="79"/>
        <v>7.1</v>
      </c>
      <c r="DU16" s="32" t="str">
        <f t="shared" si="80"/>
        <v>B</v>
      </c>
      <c r="DV16" s="30">
        <f t="shared" si="81"/>
        <v>3</v>
      </c>
      <c r="DW16" s="30" t="str">
        <f t="shared" si="82"/>
        <v>3.0</v>
      </c>
      <c r="DX16" s="71">
        <v>3</v>
      </c>
      <c r="DY16" s="203">
        <v>3</v>
      </c>
      <c r="DZ16" s="232">
        <v>6.4</v>
      </c>
      <c r="EA16" s="52">
        <v>7</v>
      </c>
      <c r="EB16" s="52"/>
      <c r="EC16" s="27">
        <f t="shared" si="83"/>
        <v>6.8</v>
      </c>
      <c r="ED16" s="28">
        <f t="shared" si="84"/>
        <v>6.8</v>
      </c>
      <c r="EE16" s="29" t="str">
        <f t="shared" si="85"/>
        <v>6.8</v>
      </c>
      <c r="EF16" s="32" t="str">
        <f t="shared" si="86"/>
        <v>C+</v>
      </c>
      <c r="EG16" s="30">
        <f t="shared" si="87"/>
        <v>2.5</v>
      </c>
      <c r="EH16" s="29" t="str">
        <f t="shared" si="88"/>
        <v>2.5</v>
      </c>
      <c r="EI16" s="71">
        <v>3</v>
      </c>
      <c r="EJ16" s="203">
        <v>3</v>
      </c>
      <c r="EK16" s="232">
        <v>5.0999999999999996</v>
      </c>
      <c r="EL16" s="52">
        <v>9</v>
      </c>
      <c r="EM16" s="52"/>
      <c r="EN16" s="27">
        <f t="shared" si="89"/>
        <v>7.4</v>
      </c>
      <c r="EO16" s="28">
        <f t="shared" si="90"/>
        <v>7.4</v>
      </c>
      <c r="EP16" s="29" t="str">
        <f t="shared" si="91"/>
        <v>7.4</v>
      </c>
      <c r="EQ16" s="32" t="str">
        <f t="shared" si="92"/>
        <v>B</v>
      </c>
      <c r="ER16" s="29">
        <f t="shared" si="93"/>
        <v>3</v>
      </c>
      <c r="ES16" s="29" t="str">
        <f t="shared" si="94"/>
        <v>3.0</v>
      </c>
      <c r="ET16" s="71">
        <v>3</v>
      </c>
      <c r="EU16" s="203">
        <v>3</v>
      </c>
      <c r="EV16" s="232">
        <v>6</v>
      </c>
      <c r="EW16" s="52">
        <v>7</v>
      </c>
      <c r="EX16" s="52"/>
      <c r="EY16" s="27">
        <f t="shared" si="95"/>
        <v>6.6</v>
      </c>
      <c r="EZ16" s="28">
        <f t="shared" si="96"/>
        <v>6.6</v>
      </c>
      <c r="FA16" s="29" t="str">
        <f t="shared" si="97"/>
        <v>6.6</v>
      </c>
      <c r="FB16" s="32" t="str">
        <f t="shared" si="98"/>
        <v>C+</v>
      </c>
      <c r="FC16" s="30">
        <f t="shared" si="99"/>
        <v>2.5</v>
      </c>
      <c r="FD16" s="29" t="str">
        <f t="shared" si="100"/>
        <v>2.5</v>
      </c>
      <c r="FE16" s="71">
        <v>2</v>
      </c>
      <c r="FF16" s="203">
        <v>2</v>
      </c>
      <c r="FG16" s="232">
        <v>6.4</v>
      </c>
      <c r="FH16" s="52">
        <v>8</v>
      </c>
      <c r="FI16" s="52"/>
      <c r="FJ16" s="27">
        <f t="shared" si="101"/>
        <v>7.4</v>
      </c>
      <c r="FK16" s="28">
        <f t="shared" si="102"/>
        <v>7.4</v>
      </c>
      <c r="FL16" s="29" t="str">
        <f t="shared" si="103"/>
        <v>7.4</v>
      </c>
      <c r="FM16" s="32" t="str">
        <f t="shared" si="104"/>
        <v>B</v>
      </c>
      <c r="FN16" s="30">
        <f t="shared" si="105"/>
        <v>3</v>
      </c>
      <c r="FO16" s="29" t="str">
        <f t="shared" si="106"/>
        <v>3.0</v>
      </c>
      <c r="FP16" s="71">
        <v>3</v>
      </c>
      <c r="FQ16" s="203">
        <v>3</v>
      </c>
      <c r="FR16" s="232">
        <v>7.7</v>
      </c>
      <c r="FS16" s="52">
        <v>9</v>
      </c>
      <c r="FT16" s="52"/>
      <c r="FU16" s="27">
        <f t="shared" si="107"/>
        <v>8.5</v>
      </c>
      <c r="FV16" s="28">
        <f t="shared" si="108"/>
        <v>8.5</v>
      </c>
      <c r="FW16" s="29" t="str">
        <f t="shared" si="109"/>
        <v>8.5</v>
      </c>
      <c r="FX16" s="32" t="str">
        <f t="shared" si="110"/>
        <v>A</v>
      </c>
      <c r="FY16" s="30">
        <f t="shared" si="111"/>
        <v>4</v>
      </c>
      <c r="FZ16" s="29" t="str">
        <f t="shared" si="112"/>
        <v>4.0</v>
      </c>
      <c r="GA16" s="71">
        <v>2</v>
      </c>
      <c r="GB16" s="203">
        <v>2</v>
      </c>
      <c r="GC16" s="232">
        <v>7.3</v>
      </c>
      <c r="GD16" s="52">
        <v>8</v>
      </c>
      <c r="GE16" s="52"/>
      <c r="GF16" s="27">
        <f t="shared" si="113"/>
        <v>7.7</v>
      </c>
      <c r="GG16" s="28">
        <f t="shared" si="114"/>
        <v>7.7</v>
      </c>
      <c r="GH16" s="29" t="str">
        <f t="shared" si="115"/>
        <v>7.7</v>
      </c>
      <c r="GI16" s="32" t="str">
        <f t="shared" si="116"/>
        <v>B</v>
      </c>
      <c r="GJ16" s="30">
        <f t="shared" si="117"/>
        <v>3</v>
      </c>
      <c r="GK16" s="29" t="str">
        <f t="shared" si="118"/>
        <v>3.0</v>
      </c>
      <c r="GL16" s="71">
        <v>2</v>
      </c>
      <c r="GM16" s="203">
        <v>2</v>
      </c>
      <c r="GN16" s="232">
        <v>5</v>
      </c>
      <c r="GO16" s="52">
        <v>7</v>
      </c>
      <c r="GP16" s="52"/>
      <c r="GQ16" s="27">
        <f t="shared" si="119"/>
        <v>6.2</v>
      </c>
      <c r="GR16" s="28">
        <f t="shared" si="120"/>
        <v>6.2</v>
      </c>
      <c r="GS16" s="29" t="str">
        <f t="shared" si="121"/>
        <v>6.2</v>
      </c>
      <c r="GT16" s="32" t="str">
        <f t="shared" si="122"/>
        <v>C</v>
      </c>
      <c r="GU16" s="29">
        <f t="shared" si="123"/>
        <v>2</v>
      </c>
      <c r="GV16" s="29" t="str">
        <f t="shared" si="124"/>
        <v>2.0</v>
      </c>
      <c r="GW16" s="71">
        <v>2</v>
      </c>
      <c r="GX16" s="203">
        <v>2</v>
      </c>
      <c r="GY16" s="85">
        <f t="shared" si="125"/>
        <v>20</v>
      </c>
      <c r="GZ16" s="86">
        <f t="shared" si="126"/>
        <v>7.1975000000000007</v>
      </c>
      <c r="HA16" s="124" t="str">
        <f t="shared" si="127"/>
        <v>7.20</v>
      </c>
      <c r="HB16" s="86">
        <f t="shared" si="128"/>
        <v>2.875</v>
      </c>
      <c r="HC16" s="124" t="str">
        <f t="shared" si="129"/>
        <v>2.88</v>
      </c>
      <c r="HD16" s="52" t="str">
        <f t="shared" si="130"/>
        <v>Lên lớp</v>
      </c>
      <c r="HE16" s="52">
        <f t="shared" si="131"/>
        <v>20</v>
      </c>
      <c r="HF16" s="86">
        <f t="shared" si="132"/>
        <v>7.1975000000000007</v>
      </c>
      <c r="HG16" s="127" t="str">
        <f t="shared" si="133"/>
        <v>7.20</v>
      </c>
      <c r="HH16" s="86">
        <f t="shared" si="134"/>
        <v>2.875</v>
      </c>
      <c r="HI16" s="127" t="str">
        <f t="shared" si="135"/>
        <v>2.88</v>
      </c>
      <c r="HJ16" s="227">
        <f t="shared" si="136"/>
        <v>37</v>
      </c>
      <c r="HK16" s="58">
        <f t="shared" si="137"/>
        <v>37</v>
      </c>
      <c r="HL16" s="228">
        <f t="shared" si="10"/>
        <v>6.9851351351351365</v>
      </c>
      <c r="HM16" s="127" t="str">
        <f t="shared" si="138"/>
        <v>6.99</v>
      </c>
      <c r="HN16" s="228">
        <f t="shared" si="11"/>
        <v>2.7702702702702702</v>
      </c>
      <c r="HO16" s="127" t="str">
        <f t="shared" si="139"/>
        <v>2.77</v>
      </c>
      <c r="HP16" s="52" t="str">
        <f t="shared" si="140"/>
        <v>Lên lớp</v>
      </c>
      <c r="HQ16" s="58" t="s">
        <v>986</v>
      </c>
      <c r="HR16" s="98">
        <v>7.1</v>
      </c>
      <c r="HS16" s="99">
        <v>9</v>
      </c>
      <c r="HT16" s="187"/>
      <c r="HU16" s="27">
        <f t="shared" si="177"/>
        <v>8.1999999999999993</v>
      </c>
      <c r="HV16" s="282">
        <f t="shared" si="178"/>
        <v>8.1999999999999993</v>
      </c>
      <c r="HW16" s="28" t="str">
        <f t="shared" si="210"/>
        <v>8.2</v>
      </c>
      <c r="HX16" s="283" t="str">
        <f t="shared" si="179"/>
        <v>B+</v>
      </c>
      <c r="HY16" s="281">
        <f t="shared" si="180"/>
        <v>3.5</v>
      </c>
      <c r="HZ16" s="44" t="str">
        <f t="shared" si="181"/>
        <v>3.5</v>
      </c>
      <c r="IA16" s="64">
        <v>3</v>
      </c>
      <c r="IB16" s="68">
        <v>3</v>
      </c>
      <c r="IC16" s="21">
        <v>8.6999999999999993</v>
      </c>
      <c r="ID16" s="24">
        <v>8</v>
      </c>
      <c r="IE16" s="25"/>
      <c r="IF16" s="27">
        <f t="shared" si="182"/>
        <v>8.3000000000000007</v>
      </c>
      <c r="IG16" s="282">
        <f t="shared" si="183"/>
        <v>8.3000000000000007</v>
      </c>
      <c r="IH16" s="26" t="str">
        <f t="shared" si="211"/>
        <v>8.3</v>
      </c>
      <c r="II16" s="283" t="str">
        <f t="shared" si="184"/>
        <v>B+</v>
      </c>
      <c r="IJ16" s="281">
        <f t="shared" si="185"/>
        <v>3.5</v>
      </c>
      <c r="IK16" s="44" t="str">
        <f t="shared" si="186"/>
        <v>3.5</v>
      </c>
      <c r="IL16" s="64">
        <v>1</v>
      </c>
      <c r="IM16" s="68">
        <v>1</v>
      </c>
      <c r="IN16" s="21">
        <v>8.6999999999999993</v>
      </c>
      <c r="IO16" s="24">
        <v>4</v>
      </c>
      <c r="IP16" s="25"/>
      <c r="IQ16" s="27">
        <f t="shared" si="187"/>
        <v>5.9</v>
      </c>
      <c r="IR16" s="28">
        <f t="shared" si="188"/>
        <v>5.9</v>
      </c>
      <c r="IS16" s="28" t="str">
        <f t="shared" si="189"/>
        <v>5.9</v>
      </c>
      <c r="IT16" s="32" t="str">
        <f t="shared" si="190"/>
        <v>C</v>
      </c>
      <c r="IU16" s="30">
        <f t="shared" si="191"/>
        <v>2</v>
      </c>
      <c r="IV16" s="37" t="str">
        <f t="shared" si="192"/>
        <v>2.0</v>
      </c>
      <c r="IW16" s="64">
        <v>2</v>
      </c>
      <c r="IX16" s="68">
        <v>2</v>
      </c>
      <c r="IY16" s="21">
        <v>6.6</v>
      </c>
      <c r="IZ16" s="24">
        <v>8</v>
      </c>
      <c r="JA16" s="25"/>
      <c r="JB16" s="19">
        <f t="shared" si="141"/>
        <v>7.4</v>
      </c>
      <c r="JC16" s="26">
        <f t="shared" si="142"/>
        <v>7.4</v>
      </c>
      <c r="JD16" s="26" t="str">
        <f t="shared" si="143"/>
        <v>7.4</v>
      </c>
      <c r="JE16" s="32" t="str">
        <f t="shared" si="144"/>
        <v>B</v>
      </c>
      <c r="JF16" s="30">
        <f t="shared" si="145"/>
        <v>3</v>
      </c>
      <c r="JG16" s="37" t="str">
        <f t="shared" si="146"/>
        <v>3.0</v>
      </c>
      <c r="JH16" s="64">
        <v>2</v>
      </c>
      <c r="JI16" s="68">
        <v>2</v>
      </c>
      <c r="JJ16" s="98">
        <v>5.2</v>
      </c>
      <c r="JK16" s="99">
        <v>5</v>
      </c>
      <c r="JL16" s="187"/>
      <c r="JM16" s="19">
        <f t="shared" si="193"/>
        <v>5.0999999999999996</v>
      </c>
      <c r="JN16" s="26">
        <f t="shared" si="147"/>
        <v>5.0999999999999996</v>
      </c>
      <c r="JO16" s="26" t="str">
        <f t="shared" si="148"/>
        <v>5.1</v>
      </c>
      <c r="JP16" s="32" t="str">
        <f t="shared" si="149"/>
        <v>D+</v>
      </c>
      <c r="JQ16" s="30">
        <f t="shared" si="150"/>
        <v>1.5</v>
      </c>
      <c r="JR16" s="37" t="str">
        <f t="shared" si="151"/>
        <v>1.5</v>
      </c>
      <c r="JS16" s="64">
        <v>1</v>
      </c>
      <c r="JT16" s="68">
        <v>1</v>
      </c>
      <c r="JU16" s="98">
        <v>7.7</v>
      </c>
      <c r="JV16" s="99">
        <v>9</v>
      </c>
      <c r="JW16" s="187"/>
      <c r="JX16" s="27">
        <f t="shared" si="12"/>
        <v>8.5</v>
      </c>
      <c r="JY16" s="28">
        <f t="shared" si="13"/>
        <v>8.5</v>
      </c>
      <c r="JZ16" s="26" t="str">
        <f t="shared" si="152"/>
        <v>8.5</v>
      </c>
      <c r="KA16" s="32" t="str">
        <f t="shared" si="14"/>
        <v>A</v>
      </c>
      <c r="KB16" s="30">
        <f t="shared" si="15"/>
        <v>4</v>
      </c>
      <c r="KC16" s="37" t="str">
        <f t="shared" si="16"/>
        <v>4.0</v>
      </c>
      <c r="KD16" s="64">
        <v>2</v>
      </c>
      <c r="KE16" s="68">
        <v>2</v>
      </c>
      <c r="KF16" s="98">
        <v>7.2</v>
      </c>
      <c r="KG16" s="99">
        <v>8</v>
      </c>
      <c r="KH16" s="187"/>
      <c r="KI16" s="27">
        <f t="shared" si="17"/>
        <v>7.7</v>
      </c>
      <c r="KJ16" s="28">
        <f t="shared" si="18"/>
        <v>7.7</v>
      </c>
      <c r="KK16" s="26" t="str">
        <f t="shared" si="153"/>
        <v>7.7</v>
      </c>
      <c r="KL16" s="32" t="str">
        <f t="shared" si="19"/>
        <v>B</v>
      </c>
      <c r="KM16" s="30">
        <f t="shared" si="20"/>
        <v>3</v>
      </c>
      <c r="KN16" s="37" t="str">
        <f t="shared" si="21"/>
        <v>3.0</v>
      </c>
      <c r="KO16" s="64">
        <v>2</v>
      </c>
      <c r="KP16" s="68">
        <v>2</v>
      </c>
      <c r="KQ16" s="98">
        <v>9.1999999999999993</v>
      </c>
      <c r="KR16" s="99">
        <v>9</v>
      </c>
      <c r="KS16" s="187"/>
      <c r="KT16" s="19">
        <f t="shared" si="22"/>
        <v>9.1</v>
      </c>
      <c r="KU16" s="26">
        <f t="shared" si="23"/>
        <v>9.1</v>
      </c>
      <c r="KV16" s="26" t="str">
        <f t="shared" si="154"/>
        <v>9.1</v>
      </c>
      <c r="KW16" s="32" t="str">
        <f t="shared" si="212"/>
        <v>A</v>
      </c>
      <c r="KX16" s="30">
        <f t="shared" si="24"/>
        <v>4</v>
      </c>
      <c r="KY16" s="37" t="str">
        <f t="shared" si="25"/>
        <v>4.0</v>
      </c>
      <c r="KZ16" s="64">
        <v>2</v>
      </c>
      <c r="LA16" s="68">
        <v>2</v>
      </c>
      <c r="LB16" s="21">
        <v>8.3000000000000007</v>
      </c>
      <c r="LC16" s="24">
        <v>7</v>
      </c>
      <c r="LD16" s="25"/>
      <c r="LE16" s="19">
        <f t="shared" si="194"/>
        <v>7.5</v>
      </c>
      <c r="LF16" s="26">
        <f t="shared" si="155"/>
        <v>7.5</v>
      </c>
      <c r="LG16" s="26" t="str">
        <f t="shared" si="213"/>
        <v>7.5</v>
      </c>
      <c r="LH16" s="32" t="str">
        <f t="shared" si="156"/>
        <v>B</v>
      </c>
      <c r="LI16" s="30">
        <f t="shared" si="157"/>
        <v>3</v>
      </c>
      <c r="LJ16" s="37" t="str">
        <f t="shared" si="158"/>
        <v>3.0</v>
      </c>
      <c r="LK16" s="62">
        <v>3</v>
      </c>
      <c r="LL16" s="279">
        <v>3</v>
      </c>
      <c r="LM16" s="85">
        <f t="shared" si="159"/>
        <v>18</v>
      </c>
      <c r="LN16" s="86">
        <f t="shared" si="160"/>
        <v>7.6500000000000012</v>
      </c>
      <c r="LO16" s="124" t="str">
        <f t="shared" si="161"/>
        <v>7.65</v>
      </c>
      <c r="LP16" s="86">
        <f t="shared" si="162"/>
        <v>3.1388888888888888</v>
      </c>
      <c r="LQ16" s="124" t="str">
        <f t="shared" si="163"/>
        <v>3.14</v>
      </c>
      <c r="LR16" s="330" t="str">
        <f t="shared" si="164"/>
        <v>Lên lớp</v>
      </c>
      <c r="LS16" s="331">
        <f t="shared" si="165"/>
        <v>18</v>
      </c>
      <c r="LT16" s="332">
        <f t="shared" si="166"/>
        <v>7.6499999999999995</v>
      </c>
      <c r="LU16" s="332">
        <f t="shared" si="167"/>
        <v>3.1388888888888888</v>
      </c>
      <c r="LV16" s="334">
        <f t="shared" si="168"/>
        <v>55</v>
      </c>
      <c r="LW16" s="335">
        <f t="shared" si="169"/>
        <v>55</v>
      </c>
      <c r="LX16" s="336">
        <f t="shared" si="170"/>
        <v>7.2027272727272731</v>
      </c>
      <c r="LY16" s="337">
        <f t="shared" si="171"/>
        <v>2.8909090909090911</v>
      </c>
      <c r="LZ16" s="336" t="str">
        <f t="shared" si="172"/>
        <v>2.89</v>
      </c>
      <c r="MA16" s="330" t="str">
        <f t="shared" si="173"/>
        <v>Lên lớp</v>
      </c>
    </row>
    <row r="17" spans="1:339" s="233" customFormat="1" ht="18">
      <c r="A17" s="10">
        <v>18</v>
      </c>
      <c r="B17" s="76" t="s">
        <v>317</v>
      </c>
      <c r="C17" s="77" t="s">
        <v>364</v>
      </c>
      <c r="D17" s="78" t="s">
        <v>365</v>
      </c>
      <c r="E17" s="79" t="s">
        <v>366</v>
      </c>
      <c r="F17" s="50"/>
      <c r="G17" s="50" t="s">
        <v>635</v>
      </c>
      <c r="H17" s="50" t="s">
        <v>17</v>
      </c>
      <c r="I17" s="82" t="s">
        <v>664</v>
      </c>
      <c r="J17" s="82" t="s">
        <v>778</v>
      </c>
      <c r="K17" s="12">
        <v>6.3</v>
      </c>
      <c r="L17" s="28" t="str">
        <f t="shared" si="26"/>
        <v>6.3</v>
      </c>
      <c r="M17" s="32" t="str">
        <f t="shared" si="195"/>
        <v>C</v>
      </c>
      <c r="N17" s="39">
        <f t="shared" si="196"/>
        <v>2</v>
      </c>
      <c r="O17" s="37" t="str">
        <f t="shared" si="29"/>
        <v>2.0</v>
      </c>
      <c r="P17" s="11">
        <v>2</v>
      </c>
      <c r="Q17" s="16">
        <v>6</v>
      </c>
      <c r="R17" s="28" t="str">
        <f t="shared" si="30"/>
        <v>6.0</v>
      </c>
      <c r="S17" s="32" t="str">
        <f t="shared" si="197"/>
        <v>C</v>
      </c>
      <c r="T17" s="39">
        <f t="shared" si="198"/>
        <v>2</v>
      </c>
      <c r="U17" s="37" t="str">
        <f t="shared" si="33"/>
        <v>2.0</v>
      </c>
      <c r="V17" s="11">
        <v>3</v>
      </c>
      <c r="W17" s="21">
        <v>6.8</v>
      </c>
      <c r="X17" s="24">
        <v>5</v>
      </c>
      <c r="Y17" s="25"/>
      <c r="Z17" s="27">
        <f t="shared" si="0"/>
        <v>5.7</v>
      </c>
      <c r="AA17" s="28">
        <f t="shared" si="1"/>
        <v>5.7</v>
      </c>
      <c r="AB17" s="28" t="str">
        <f t="shared" si="34"/>
        <v>5.7</v>
      </c>
      <c r="AC17" s="32" t="str">
        <f t="shared" si="2"/>
        <v>C</v>
      </c>
      <c r="AD17" s="30">
        <f t="shared" si="3"/>
        <v>2</v>
      </c>
      <c r="AE17" s="37" t="str">
        <f t="shared" si="35"/>
        <v>2.0</v>
      </c>
      <c r="AF17" s="64">
        <v>4</v>
      </c>
      <c r="AG17" s="68">
        <v>4</v>
      </c>
      <c r="AH17" s="21">
        <v>8</v>
      </c>
      <c r="AI17" s="24">
        <v>8</v>
      </c>
      <c r="AJ17" s="25"/>
      <c r="AK17" s="27">
        <f t="shared" si="36"/>
        <v>8</v>
      </c>
      <c r="AL17" s="28">
        <f t="shared" si="37"/>
        <v>8</v>
      </c>
      <c r="AM17" s="28" t="str">
        <f t="shared" si="38"/>
        <v>8.0</v>
      </c>
      <c r="AN17" s="32" t="str">
        <f t="shared" si="199"/>
        <v>B+</v>
      </c>
      <c r="AO17" s="30">
        <f t="shared" si="200"/>
        <v>3.5</v>
      </c>
      <c r="AP17" s="37" t="str">
        <f t="shared" si="41"/>
        <v>3.5</v>
      </c>
      <c r="AQ17" s="71">
        <v>2</v>
      </c>
      <c r="AR17" s="73">
        <v>2</v>
      </c>
      <c r="AS17" s="21">
        <v>5</v>
      </c>
      <c r="AT17" s="24">
        <v>6</v>
      </c>
      <c r="AU17" s="25"/>
      <c r="AV17" s="27">
        <f t="shared" si="42"/>
        <v>5.6</v>
      </c>
      <c r="AW17" s="28">
        <f t="shared" si="43"/>
        <v>5.6</v>
      </c>
      <c r="AX17" s="28" t="str">
        <f t="shared" si="44"/>
        <v>5.6</v>
      </c>
      <c r="AY17" s="32" t="str">
        <f t="shared" si="45"/>
        <v>C</v>
      </c>
      <c r="AZ17" s="30">
        <f t="shared" si="201"/>
        <v>2</v>
      </c>
      <c r="BA17" s="37" t="str">
        <f t="shared" si="47"/>
        <v>2.0</v>
      </c>
      <c r="BB17" s="64">
        <v>3</v>
      </c>
      <c r="BC17" s="68">
        <v>3</v>
      </c>
      <c r="BD17" s="21">
        <v>5</v>
      </c>
      <c r="BE17" s="24">
        <v>5</v>
      </c>
      <c r="BF17" s="25"/>
      <c r="BG17" s="27">
        <f t="shared" si="202"/>
        <v>5</v>
      </c>
      <c r="BH17" s="28">
        <f t="shared" si="203"/>
        <v>5</v>
      </c>
      <c r="BI17" s="28" t="str">
        <f t="shared" si="48"/>
        <v>5.0</v>
      </c>
      <c r="BJ17" s="32" t="str">
        <f t="shared" si="204"/>
        <v>D+</v>
      </c>
      <c r="BK17" s="30">
        <f t="shared" si="205"/>
        <v>1.5</v>
      </c>
      <c r="BL17" s="37" t="str">
        <f t="shared" si="51"/>
        <v>1.5</v>
      </c>
      <c r="BM17" s="64">
        <v>3</v>
      </c>
      <c r="BN17" s="68">
        <v>3</v>
      </c>
      <c r="BO17" s="21">
        <v>5</v>
      </c>
      <c r="BP17" s="24">
        <v>6</v>
      </c>
      <c r="BQ17" s="25"/>
      <c r="BR17" s="27">
        <f t="shared" si="4"/>
        <v>5.6</v>
      </c>
      <c r="BS17" s="28">
        <f t="shared" si="5"/>
        <v>5.6</v>
      </c>
      <c r="BT17" s="28" t="str">
        <f t="shared" si="52"/>
        <v>5.6</v>
      </c>
      <c r="BU17" s="32" t="str">
        <f t="shared" si="6"/>
        <v>C</v>
      </c>
      <c r="BV17" s="66">
        <f t="shared" si="7"/>
        <v>2</v>
      </c>
      <c r="BW17" s="37" t="str">
        <f t="shared" si="53"/>
        <v>2.0</v>
      </c>
      <c r="BX17" s="64">
        <v>2</v>
      </c>
      <c r="BY17" s="75">
        <v>2</v>
      </c>
      <c r="BZ17" s="21">
        <v>6.5</v>
      </c>
      <c r="CA17" s="24">
        <v>6</v>
      </c>
      <c r="CB17" s="25"/>
      <c r="CC17" s="27">
        <f t="shared" si="206"/>
        <v>6.2</v>
      </c>
      <c r="CD17" s="28">
        <f t="shared" si="207"/>
        <v>6.2</v>
      </c>
      <c r="CE17" s="28" t="str">
        <f t="shared" si="54"/>
        <v>6.2</v>
      </c>
      <c r="CF17" s="32" t="str">
        <f t="shared" si="208"/>
        <v>C</v>
      </c>
      <c r="CG17" s="30">
        <f t="shared" si="209"/>
        <v>2</v>
      </c>
      <c r="CH17" s="37" t="str">
        <f t="shared" si="57"/>
        <v>2.0</v>
      </c>
      <c r="CI17" s="64">
        <v>3</v>
      </c>
      <c r="CJ17" s="68">
        <v>3</v>
      </c>
      <c r="CK17" s="85">
        <f t="shared" si="58"/>
        <v>17</v>
      </c>
      <c r="CL17" s="86">
        <f t="shared" si="59"/>
        <v>5.9058823529411768</v>
      </c>
      <c r="CM17" s="87" t="str">
        <f t="shared" si="60"/>
        <v>5.91</v>
      </c>
      <c r="CN17" s="86">
        <f t="shared" si="8"/>
        <v>2.0882352941176472</v>
      </c>
      <c r="CO17" s="87" t="str">
        <f t="shared" si="61"/>
        <v>2.09</v>
      </c>
      <c r="CP17" s="52" t="str">
        <f t="shared" si="174"/>
        <v>Lên lớp</v>
      </c>
      <c r="CQ17" s="52">
        <f t="shared" si="175"/>
        <v>17</v>
      </c>
      <c r="CR17" s="86">
        <f t="shared" si="62"/>
        <v>5.9058823529411768</v>
      </c>
      <c r="CS17" s="127" t="str">
        <f t="shared" si="63"/>
        <v>5.91</v>
      </c>
      <c r="CT17" s="86">
        <f t="shared" si="176"/>
        <v>2.0882352941176472</v>
      </c>
      <c r="CU17" s="127" t="str">
        <f t="shared" si="64"/>
        <v>2.09</v>
      </c>
      <c r="CV17" s="52" t="str">
        <f t="shared" si="65"/>
        <v>Lên lớp</v>
      </c>
      <c r="CW17" s="232">
        <v>6.8</v>
      </c>
      <c r="CX17" s="52">
        <v>9</v>
      </c>
      <c r="CY17" s="52"/>
      <c r="CZ17" s="27">
        <f t="shared" si="66"/>
        <v>8.1</v>
      </c>
      <c r="DA17" s="28">
        <f t="shared" si="67"/>
        <v>8.1</v>
      </c>
      <c r="DB17" s="29" t="str">
        <f t="shared" si="68"/>
        <v>8.1</v>
      </c>
      <c r="DC17" s="32" t="str">
        <f t="shared" si="69"/>
        <v>B+</v>
      </c>
      <c r="DD17" s="30">
        <f t="shared" si="70"/>
        <v>3.5</v>
      </c>
      <c r="DE17" s="29" t="str">
        <f t="shared" si="71"/>
        <v>3.5</v>
      </c>
      <c r="DF17" s="71"/>
      <c r="DG17" s="203"/>
      <c r="DH17" s="229">
        <v>5.2</v>
      </c>
      <c r="DI17" s="230">
        <v>9</v>
      </c>
      <c r="DJ17" s="230"/>
      <c r="DK17" s="27">
        <f t="shared" si="72"/>
        <v>7.5</v>
      </c>
      <c r="DL17" s="28">
        <f t="shared" si="73"/>
        <v>7.5</v>
      </c>
      <c r="DM17" s="30" t="str">
        <f t="shared" si="74"/>
        <v>7.5</v>
      </c>
      <c r="DN17" s="32" t="str">
        <f t="shared" si="75"/>
        <v>B</v>
      </c>
      <c r="DO17" s="30">
        <f t="shared" si="76"/>
        <v>3</v>
      </c>
      <c r="DP17" s="30" t="str">
        <f t="shared" si="77"/>
        <v>3.0</v>
      </c>
      <c r="DQ17" s="71"/>
      <c r="DR17" s="203"/>
      <c r="DS17" s="204">
        <f t="shared" si="78"/>
        <v>7.8</v>
      </c>
      <c r="DT17" s="30" t="str">
        <f t="shared" si="79"/>
        <v>7.8</v>
      </c>
      <c r="DU17" s="32" t="str">
        <f t="shared" si="80"/>
        <v>B</v>
      </c>
      <c r="DV17" s="30">
        <f t="shared" si="81"/>
        <v>3</v>
      </c>
      <c r="DW17" s="30" t="str">
        <f t="shared" si="82"/>
        <v>3.0</v>
      </c>
      <c r="DX17" s="71">
        <v>3</v>
      </c>
      <c r="DY17" s="203">
        <v>3</v>
      </c>
      <c r="DZ17" s="232">
        <v>5</v>
      </c>
      <c r="EA17" s="52">
        <v>7</v>
      </c>
      <c r="EB17" s="52"/>
      <c r="EC17" s="27">
        <f t="shared" si="83"/>
        <v>6.2</v>
      </c>
      <c r="ED17" s="28">
        <f t="shared" si="84"/>
        <v>6.2</v>
      </c>
      <c r="EE17" s="29" t="str">
        <f t="shared" si="85"/>
        <v>6.2</v>
      </c>
      <c r="EF17" s="32" t="str">
        <f t="shared" si="86"/>
        <v>C</v>
      </c>
      <c r="EG17" s="30">
        <f t="shared" si="87"/>
        <v>2</v>
      </c>
      <c r="EH17" s="29" t="str">
        <f t="shared" si="88"/>
        <v>2.0</v>
      </c>
      <c r="EI17" s="71">
        <v>3</v>
      </c>
      <c r="EJ17" s="203">
        <v>3</v>
      </c>
      <c r="EK17" s="232">
        <v>5.6</v>
      </c>
      <c r="EL17" s="52">
        <v>5</v>
      </c>
      <c r="EM17" s="52"/>
      <c r="EN17" s="27">
        <f t="shared" si="89"/>
        <v>5.2</v>
      </c>
      <c r="EO17" s="28">
        <f t="shared" si="90"/>
        <v>5.2</v>
      </c>
      <c r="EP17" s="29" t="str">
        <f t="shared" si="91"/>
        <v>5.2</v>
      </c>
      <c r="EQ17" s="32" t="str">
        <f t="shared" si="92"/>
        <v>D+</v>
      </c>
      <c r="ER17" s="29">
        <f t="shared" si="93"/>
        <v>1.5</v>
      </c>
      <c r="ES17" s="29" t="str">
        <f t="shared" si="94"/>
        <v>1.5</v>
      </c>
      <c r="ET17" s="71">
        <v>3</v>
      </c>
      <c r="EU17" s="203">
        <v>3</v>
      </c>
      <c r="EV17" s="232">
        <v>7</v>
      </c>
      <c r="EW17" s="52">
        <v>6</v>
      </c>
      <c r="EX17" s="52"/>
      <c r="EY17" s="27">
        <f t="shared" si="95"/>
        <v>6.4</v>
      </c>
      <c r="EZ17" s="28">
        <f t="shared" si="96"/>
        <v>6.4</v>
      </c>
      <c r="FA17" s="29" t="str">
        <f t="shared" si="97"/>
        <v>6.4</v>
      </c>
      <c r="FB17" s="32" t="str">
        <f t="shared" si="98"/>
        <v>C</v>
      </c>
      <c r="FC17" s="30">
        <f t="shared" si="99"/>
        <v>2</v>
      </c>
      <c r="FD17" s="29" t="str">
        <f t="shared" si="100"/>
        <v>2.0</v>
      </c>
      <c r="FE17" s="71">
        <v>2</v>
      </c>
      <c r="FF17" s="203">
        <v>2</v>
      </c>
      <c r="FG17" s="258">
        <v>5.3</v>
      </c>
      <c r="FH17" s="259">
        <v>2</v>
      </c>
      <c r="FI17" s="259">
        <v>0</v>
      </c>
      <c r="FJ17" s="27">
        <f t="shared" si="101"/>
        <v>3.3</v>
      </c>
      <c r="FK17" s="28">
        <f t="shared" si="102"/>
        <v>3.3</v>
      </c>
      <c r="FL17" s="29" t="str">
        <f t="shared" si="103"/>
        <v>3.3</v>
      </c>
      <c r="FM17" s="32" t="str">
        <f t="shared" si="104"/>
        <v>F</v>
      </c>
      <c r="FN17" s="30">
        <f t="shared" si="105"/>
        <v>0</v>
      </c>
      <c r="FO17" s="29" t="str">
        <f t="shared" si="106"/>
        <v>0.0</v>
      </c>
      <c r="FP17" s="71">
        <v>3</v>
      </c>
      <c r="FQ17" s="203"/>
      <c r="FR17" s="232">
        <v>7.7</v>
      </c>
      <c r="FS17" s="52">
        <v>6</v>
      </c>
      <c r="FT17" s="52"/>
      <c r="FU17" s="27">
        <f t="shared" si="107"/>
        <v>6.7</v>
      </c>
      <c r="FV17" s="28">
        <f t="shared" si="108"/>
        <v>6.7</v>
      </c>
      <c r="FW17" s="29" t="str">
        <f t="shared" si="109"/>
        <v>6.7</v>
      </c>
      <c r="FX17" s="32" t="str">
        <f t="shared" si="110"/>
        <v>C+</v>
      </c>
      <c r="FY17" s="30">
        <f t="shared" si="111"/>
        <v>2.5</v>
      </c>
      <c r="FZ17" s="29" t="str">
        <f t="shared" si="112"/>
        <v>2.5</v>
      </c>
      <c r="GA17" s="71">
        <v>2</v>
      </c>
      <c r="GB17" s="203">
        <v>2</v>
      </c>
      <c r="GC17" s="232">
        <v>7.3</v>
      </c>
      <c r="GD17" s="52">
        <v>7</v>
      </c>
      <c r="GE17" s="52"/>
      <c r="GF17" s="27">
        <f t="shared" si="113"/>
        <v>7.1</v>
      </c>
      <c r="GG17" s="28">
        <f t="shared" si="114"/>
        <v>7.1</v>
      </c>
      <c r="GH17" s="29" t="str">
        <f t="shared" si="115"/>
        <v>7.1</v>
      </c>
      <c r="GI17" s="32" t="str">
        <f t="shared" si="116"/>
        <v>B</v>
      </c>
      <c r="GJ17" s="30">
        <f t="shared" si="117"/>
        <v>3</v>
      </c>
      <c r="GK17" s="29" t="str">
        <f t="shared" si="118"/>
        <v>3.0</v>
      </c>
      <c r="GL17" s="71">
        <v>2</v>
      </c>
      <c r="GM17" s="203">
        <v>2</v>
      </c>
      <c r="GN17" s="232">
        <v>5</v>
      </c>
      <c r="GO17" s="52">
        <v>1</v>
      </c>
      <c r="GP17" s="52">
        <v>3</v>
      </c>
      <c r="GQ17" s="27">
        <f t="shared" si="119"/>
        <v>2.6</v>
      </c>
      <c r="GR17" s="28">
        <f t="shared" si="120"/>
        <v>3.8</v>
      </c>
      <c r="GS17" s="29" t="str">
        <f t="shared" si="121"/>
        <v>3.8</v>
      </c>
      <c r="GT17" s="32" t="str">
        <f t="shared" si="122"/>
        <v>F</v>
      </c>
      <c r="GU17" s="29">
        <f t="shared" si="123"/>
        <v>0</v>
      </c>
      <c r="GV17" s="29" t="str">
        <f t="shared" si="124"/>
        <v>0.0</v>
      </c>
      <c r="GW17" s="71">
        <v>2</v>
      </c>
      <c r="GX17" s="203"/>
      <c r="GY17" s="85">
        <f t="shared" si="125"/>
        <v>20</v>
      </c>
      <c r="GZ17" s="86">
        <f t="shared" si="126"/>
        <v>5.7750000000000004</v>
      </c>
      <c r="HA17" s="124" t="str">
        <f t="shared" si="127"/>
        <v>5.78</v>
      </c>
      <c r="HB17" s="86">
        <f t="shared" si="128"/>
        <v>1.7250000000000001</v>
      </c>
      <c r="HC17" s="124" t="str">
        <f t="shared" si="129"/>
        <v>1.73</v>
      </c>
      <c r="HD17" s="52" t="str">
        <f t="shared" si="130"/>
        <v>Lên lớp</v>
      </c>
      <c r="HE17" s="52">
        <f t="shared" si="131"/>
        <v>15</v>
      </c>
      <c r="HF17" s="86">
        <f t="shared" si="132"/>
        <v>6.5333333333333341</v>
      </c>
      <c r="HG17" s="127" t="str">
        <f t="shared" si="133"/>
        <v>6.53</v>
      </c>
      <c r="HH17" s="86">
        <f t="shared" si="134"/>
        <v>2.2999999999999998</v>
      </c>
      <c r="HI17" s="127" t="str">
        <f t="shared" si="135"/>
        <v>2.30</v>
      </c>
      <c r="HJ17" s="227">
        <f t="shared" si="136"/>
        <v>37</v>
      </c>
      <c r="HK17" s="58">
        <f t="shared" si="137"/>
        <v>32</v>
      </c>
      <c r="HL17" s="228">
        <f t="shared" si="10"/>
        <v>6.2000000000000011</v>
      </c>
      <c r="HM17" s="127" t="str">
        <f t="shared" si="138"/>
        <v>6.20</v>
      </c>
      <c r="HN17" s="228">
        <f t="shared" si="11"/>
        <v>2.1875</v>
      </c>
      <c r="HO17" s="127" t="str">
        <f t="shared" si="139"/>
        <v>2.19</v>
      </c>
      <c r="HP17" s="52" t="str">
        <f t="shared" si="140"/>
        <v>Lên lớp</v>
      </c>
      <c r="HQ17" s="58" t="s">
        <v>986</v>
      </c>
      <c r="HR17" s="98">
        <v>5.7</v>
      </c>
      <c r="HS17" s="99">
        <v>6</v>
      </c>
      <c r="HT17" s="187"/>
      <c r="HU17" s="27">
        <f t="shared" si="177"/>
        <v>5.9</v>
      </c>
      <c r="HV17" s="282">
        <f t="shared" si="178"/>
        <v>5.9</v>
      </c>
      <c r="HW17" s="26" t="str">
        <f t="shared" si="210"/>
        <v>5.9</v>
      </c>
      <c r="HX17" s="283" t="str">
        <f t="shared" si="179"/>
        <v>C</v>
      </c>
      <c r="HY17" s="281">
        <f t="shared" si="180"/>
        <v>2</v>
      </c>
      <c r="HZ17" s="44" t="str">
        <f t="shared" si="181"/>
        <v>2.0</v>
      </c>
      <c r="IA17" s="64">
        <v>3</v>
      </c>
      <c r="IB17" s="68">
        <v>3</v>
      </c>
      <c r="IC17" s="21">
        <v>6.3</v>
      </c>
      <c r="ID17" s="24">
        <v>7</v>
      </c>
      <c r="IE17" s="25"/>
      <c r="IF17" s="27">
        <f t="shared" si="182"/>
        <v>6.7</v>
      </c>
      <c r="IG17" s="282">
        <f t="shared" si="183"/>
        <v>6.7</v>
      </c>
      <c r="IH17" s="26" t="str">
        <f t="shared" si="211"/>
        <v>6.7</v>
      </c>
      <c r="II17" s="283" t="str">
        <f t="shared" si="184"/>
        <v>C+</v>
      </c>
      <c r="IJ17" s="281">
        <f t="shared" si="185"/>
        <v>2.5</v>
      </c>
      <c r="IK17" s="44" t="str">
        <f t="shared" si="186"/>
        <v>2.5</v>
      </c>
      <c r="IL17" s="64">
        <v>1</v>
      </c>
      <c r="IM17" s="68">
        <v>1</v>
      </c>
      <c r="IN17" s="21">
        <v>7</v>
      </c>
      <c r="IO17" s="24">
        <v>3</v>
      </c>
      <c r="IP17" s="25"/>
      <c r="IQ17" s="27">
        <f t="shared" si="187"/>
        <v>4.5999999999999996</v>
      </c>
      <c r="IR17" s="28">
        <f t="shared" si="188"/>
        <v>4.5999999999999996</v>
      </c>
      <c r="IS17" s="26" t="str">
        <f t="shared" si="189"/>
        <v>4.6</v>
      </c>
      <c r="IT17" s="32" t="str">
        <f t="shared" si="190"/>
        <v>D</v>
      </c>
      <c r="IU17" s="30">
        <f t="shared" si="191"/>
        <v>1</v>
      </c>
      <c r="IV17" s="37" t="str">
        <f t="shared" si="192"/>
        <v>1.0</v>
      </c>
      <c r="IW17" s="64">
        <v>2</v>
      </c>
      <c r="IX17" s="68">
        <v>2</v>
      </c>
      <c r="IY17" s="21">
        <v>5.4</v>
      </c>
      <c r="IZ17" s="24">
        <v>8</v>
      </c>
      <c r="JA17" s="25"/>
      <c r="JB17" s="19">
        <f t="shared" si="141"/>
        <v>7</v>
      </c>
      <c r="JC17" s="26">
        <f t="shared" si="142"/>
        <v>7</v>
      </c>
      <c r="JD17" s="26" t="str">
        <f t="shared" si="143"/>
        <v>7.0</v>
      </c>
      <c r="JE17" s="32" t="str">
        <f t="shared" si="144"/>
        <v>B</v>
      </c>
      <c r="JF17" s="30">
        <f t="shared" si="145"/>
        <v>3</v>
      </c>
      <c r="JG17" s="37" t="str">
        <f t="shared" si="146"/>
        <v>3.0</v>
      </c>
      <c r="JH17" s="64">
        <v>2</v>
      </c>
      <c r="JI17" s="68">
        <v>2</v>
      </c>
      <c r="JJ17" s="98">
        <v>6</v>
      </c>
      <c r="JK17" s="99">
        <v>3</v>
      </c>
      <c r="JL17" s="187"/>
      <c r="JM17" s="19">
        <f t="shared" si="193"/>
        <v>4.2</v>
      </c>
      <c r="JN17" s="26">
        <f t="shared" si="147"/>
        <v>4.2</v>
      </c>
      <c r="JO17" s="26" t="str">
        <f t="shared" si="148"/>
        <v>4.2</v>
      </c>
      <c r="JP17" s="32" t="str">
        <f t="shared" si="149"/>
        <v>D</v>
      </c>
      <c r="JQ17" s="30">
        <f t="shared" si="150"/>
        <v>1</v>
      </c>
      <c r="JR17" s="37" t="str">
        <f t="shared" si="151"/>
        <v>1.0</v>
      </c>
      <c r="JS17" s="64">
        <v>1</v>
      </c>
      <c r="JT17" s="68">
        <v>1</v>
      </c>
      <c r="JU17" s="98">
        <v>6.3</v>
      </c>
      <c r="JV17" s="99">
        <v>8</v>
      </c>
      <c r="JW17" s="187"/>
      <c r="JX17" s="19">
        <f t="shared" si="12"/>
        <v>7.3</v>
      </c>
      <c r="JY17" s="26">
        <f t="shared" si="13"/>
        <v>7.3</v>
      </c>
      <c r="JZ17" s="26" t="str">
        <f t="shared" si="152"/>
        <v>7.3</v>
      </c>
      <c r="KA17" s="32" t="str">
        <f t="shared" si="14"/>
        <v>B</v>
      </c>
      <c r="KB17" s="30">
        <f t="shared" si="15"/>
        <v>3</v>
      </c>
      <c r="KC17" s="37" t="str">
        <f t="shared" si="16"/>
        <v>3.0</v>
      </c>
      <c r="KD17" s="64">
        <v>2</v>
      </c>
      <c r="KE17" s="68">
        <v>2</v>
      </c>
      <c r="KF17" s="96">
        <v>0</v>
      </c>
      <c r="KG17" s="106"/>
      <c r="KH17" s="285"/>
      <c r="KI17" s="27">
        <f t="shared" si="17"/>
        <v>0</v>
      </c>
      <c r="KJ17" s="28">
        <f t="shared" si="18"/>
        <v>0</v>
      </c>
      <c r="KK17" s="28" t="str">
        <f t="shared" si="153"/>
        <v>0.0</v>
      </c>
      <c r="KL17" s="32" t="str">
        <f t="shared" si="19"/>
        <v>F</v>
      </c>
      <c r="KM17" s="30">
        <f t="shared" si="20"/>
        <v>0</v>
      </c>
      <c r="KN17" s="37" t="str">
        <f t="shared" si="21"/>
        <v>0.0</v>
      </c>
      <c r="KO17" s="64">
        <v>2</v>
      </c>
      <c r="KP17" s="68">
        <v>2</v>
      </c>
      <c r="KQ17" s="98">
        <v>5.8</v>
      </c>
      <c r="KR17" s="99">
        <v>0</v>
      </c>
      <c r="KS17" s="187">
        <v>4</v>
      </c>
      <c r="KT17" s="27">
        <f t="shared" si="22"/>
        <v>2.2999999999999998</v>
      </c>
      <c r="KU17" s="28">
        <f t="shared" si="23"/>
        <v>4.7</v>
      </c>
      <c r="KV17" s="26" t="str">
        <f t="shared" si="154"/>
        <v>4.7</v>
      </c>
      <c r="KW17" s="32" t="str">
        <f t="shared" si="212"/>
        <v>D</v>
      </c>
      <c r="KX17" s="30">
        <f t="shared" si="24"/>
        <v>1</v>
      </c>
      <c r="KY17" s="37" t="str">
        <f t="shared" si="25"/>
        <v>1.0</v>
      </c>
      <c r="KZ17" s="64">
        <v>2</v>
      </c>
      <c r="LA17" s="68">
        <v>2</v>
      </c>
      <c r="LB17" s="21">
        <v>0</v>
      </c>
      <c r="LC17" s="24"/>
      <c r="LD17" s="25"/>
      <c r="LE17" s="27">
        <f t="shared" si="194"/>
        <v>0</v>
      </c>
      <c r="LF17" s="28">
        <f t="shared" si="155"/>
        <v>0</v>
      </c>
      <c r="LG17" s="28" t="str">
        <f t="shared" si="213"/>
        <v>0.0</v>
      </c>
      <c r="LH17" s="32" t="str">
        <f t="shared" si="156"/>
        <v>F</v>
      </c>
      <c r="LI17" s="30">
        <f t="shared" si="157"/>
        <v>0</v>
      </c>
      <c r="LJ17" s="37" t="str">
        <f t="shared" si="158"/>
        <v>0.0</v>
      </c>
      <c r="LK17" s="62">
        <v>3</v>
      </c>
      <c r="LL17" s="279">
        <v>3</v>
      </c>
      <c r="LM17" s="85">
        <f t="shared" si="159"/>
        <v>18</v>
      </c>
      <c r="LN17" s="86">
        <f t="shared" si="160"/>
        <v>4.2111111111111121</v>
      </c>
      <c r="LO17" s="124" t="str">
        <f t="shared" si="161"/>
        <v>4.21</v>
      </c>
      <c r="LP17" s="86">
        <f t="shared" si="162"/>
        <v>1.4166666666666667</v>
      </c>
      <c r="LQ17" s="124" t="str">
        <f t="shared" si="163"/>
        <v>1.42</v>
      </c>
      <c r="LR17" s="330" t="str">
        <f t="shared" si="164"/>
        <v>Lên lớp</v>
      </c>
      <c r="LS17" s="331">
        <f t="shared" si="165"/>
        <v>18</v>
      </c>
      <c r="LT17" s="332">
        <f t="shared" si="166"/>
        <v>4.2111111111111121</v>
      </c>
      <c r="LU17" s="332">
        <f t="shared" si="167"/>
        <v>1.4166666666666667</v>
      </c>
      <c r="LV17" s="334">
        <f t="shared" si="168"/>
        <v>55</v>
      </c>
      <c r="LW17" s="335">
        <f t="shared" si="169"/>
        <v>50</v>
      </c>
      <c r="LX17" s="336">
        <f t="shared" si="170"/>
        <v>5.4840000000000009</v>
      </c>
      <c r="LY17" s="337">
        <f t="shared" si="171"/>
        <v>1.91</v>
      </c>
      <c r="LZ17" s="336" t="str">
        <f t="shared" si="172"/>
        <v>1.91</v>
      </c>
      <c r="MA17" s="330" t="str">
        <f t="shared" si="173"/>
        <v>Lên lớp</v>
      </c>
    </row>
    <row r="18" spans="1:339" s="233" customFormat="1" ht="18">
      <c r="A18" s="10">
        <v>19</v>
      </c>
      <c r="B18" s="76" t="s">
        <v>317</v>
      </c>
      <c r="C18" s="77" t="s">
        <v>367</v>
      </c>
      <c r="D18" s="78" t="s">
        <v>150</v>
      </c>
      <c r="E18" s="79" t="s">
        <v>368</v>
      </c>
      <c r="F18" s="50"/>
      <c r="G18" s="50" t="s">
        <v>636</v>
      </c>
      <c r="H18" s="50" t="s">
        <v>17</v>
      </c>
      <c r="I18" s="82" t="s">
        <v>665</v>
      </c>
      <c r="J18" s="82" t="s">
        <v>794</v>
      </c>
      <c r="K18" s="12">
        <v>7.3</v>
      </c>
      <c r="L18" s="28" t="str">
        <f t="shared" si="26"/>
        <v>7.3</v>
      </c>
      <c r="M18" s="32" t="str">
        <f t="shared" si="195"/>
        <v>B</v>
      </c>
      <c r="N18" s="39">
        <f t="shared" si="196"/>
        <v>3</v>
      </c>
      <c r="O18" s="37" t="str">
        <f t="shared" si="29"/>
        <v>3.0</v>
      </c>
      <c r="P18" s="11">
        <v>2</v>
      </c>
      <c r="Q18" s="16">
        <v>7</v>
      </c>
      <c r="R18" s="28" t="str">
        <f t="shared" si="30"/>
        <v>7.0</v>
      </c>
      <c r="S18" s="32" t="str">
        <f t="shared" si="197"/>
        <v>B</v>
      </c>
      <c r="T18" s="39">
        <f t="shared" si="198"/>
        <v>3</v>
      </c>
      <c r="U18" s="37" t="str">
        <f t="shared" si="33"/>
        <v>3.0</v>
      </c>
      <c r="V18" s="11">
        <v>3</v>
      </c>
      <c r="W18" s="21">
        <v>7.5</v>
      </c>
      <c r="X18" s="24">
        <v>5</v>
      </c>
      <c r="Y18" s="25"/>
      <c r="Z18" s="27">
        <f t="shared" si="0"/>
        <v>6</v>
      </c>
      <c r="AA18" s="28">
        <f t="shared" si="1"/>
        <v>6</v>
      </c>
      <c r="AB18" s="28" t="str">
        <f t="shared" si="34"/>
        <v>6.0</v>
      </c>
      <c r="AC18" s="32" t="str">
        <f t="shared" si="2"/>
        <v>C</v>
      </c>
      <c r="AD18" s="30">
        <f t="shared" si="3"/>
        <v>2</v>
      </c>
      <c r="AE18" s="37" t="str">
        <f t="shared" si="35"/>
        <v>2.0</v>
      </c>
      <c r="AF18" s="64">
        <v>4</v>
      </c>
      <c r="AG18" s="68">
        <v>4</v>
      </c>
      <c r="AH18" s="21">
        <v>8</v>
      </c>
      <c r="AI18" s="24">
        <v>7</v>
      </c>
      <c r="AJ18" s="25"/>
      <c r="AK18" s="27">
        <f t="shared" si="36"/>
        <v>7.4</v>
      </c>
      <c r="AL18" s="28">
        <f t="shared" si="37"/>
        <v>7.4</v>
      </c>
      <c r="AM18" s="28" t="str">
        <f t="shared" si="38"/>
        <v>7.4</v>
      </c>
      <c r="AN18" s="32" t="str">
        <f t="shared" si="199"/>
        <v>B</v>
      </c>
      <c r="AO18" s="30">
        <f t="shared" si="200"/>
        <v>3</v>
      </c>
      <c r="AP18" s="37" t="str">
        <f t="shared" si="41"/>
        <v>3.0</v>
      </c>
      <c r="AQ18" s="71">
        <v>2</v>
      </c>
      <c r="AR18" s="73">
        <v>2</v>
      </c>
      <c r="AS18" s="21">
        <v>5.3</v>
      </c>
      <c r="AT18" s="24">
        <v>5</v>
      </c>
      <c r="AU18" s="25"/>
      <c r="AV18" s="27">
        <f t="shared" si="42"/>
        <v>5.0999999999999996</v>
      </c>
      <c r="AW18" s="28">
        <f t="shared" si="43"/>
        <v>5.0999999999999996</v>
      </c>
      <c r="AX18" s="28" t="str">
        <f t="shared" si="44"/>
        <v>5.1</v>
      </c>
      <c r="AY18" s="32" t="str">
        <f t="shared" si="45"/>
        <v>D+</v>
      </c>
      <c r="AZ18" s="30">
        <f t="shared" si="201"/>
        <v>1.5</v>
      </c>
      <c r="BA18" s="37" t="str">
        <f t="shared" si="47"/>
        <v>1.5</v>
      </c>
      <c r="BB18" s="64">
        <v>3</v>
      </c>
      <c r="BC18" s="68">
        <v>3</v>
      </c>
      <c r="BD18" s="21">
        <v>5</v>
      </c>
      <c r="BE18" s="24">
        <v>6</v>
      </c>
      <c r="BF18" s="25"/>
      <c r="BG18" s="27">
        <f t="shared" si="202"/>
        <v>5.6</v>
      </c>
      <c r="BH18" s="28">
        <f t="shared" si="203"/>
        <v>5.6</v>
      </c>
      <c r="BI18" s="28" t="str">
        <f t="shared" si="48"/>
        <v>5.6</v>
      </c>
      <c r="BJ18" s="32" t="str">
        <f t="shared" si="204"/>
        <v>C</v>
      </c>
      <c r="BK18" s="30">
        <f t="shared" si="205"/>
        <v>2</v>
      </c>
      <c r="BL18" s="37" t="str">
        <f t="shared" si="51"/>
        <v>2.0</v>
      </c>
      <c r="BM18" s="64">
        <v>3</v>
      </c>
      <c r="BN18" s="68">
        <v>3</v>
      </c>
      <c r="BO18" s="21">
        <v>6</v>
      </c>
      <c r="BP18" s="24">
        <v>5</v>
      </c>
      <c r="BQ18" s="25"/>
      <c r="BR18" s="27">
        <f t="shared" si="4"/>
        <v>5.4</v>
      </c>
      <c r="BS18" s="28">
        <f t="shared" si="5"/>
        <v>5.4</v>
      </c>
      <c r="BT18" s="28" t="str">
        <f t="shared" si="52"/>
        <v>5.4</v>
      </c>
      <c r="BU18" s="32" t="str">
        <f t="shared" si="6"/>
        <v>D+</v>
      </c>
      <c r="BV18" s="66">
        <f t="shared" si="7"/>
        <v>1.5</v>
      </c>
      <c r="BW18" s="37" t="str">
        <f t="shared" si="53"/>
        <v>1.5</v>
      </c>
      <c r="BX18" s="64">
        <v>2</v>
      </c>
      <c r="BY18" s="75">
        <v>2</v>
      </c>
      <c r="BZ18" s="21">
        <v>7.7</v>
      </c>
      <c r="CA18" s="24">
        <v>9</v>
      </c>
      <c r="CB18" s="25"/>
      <c r="CC18" s="27">
        <f t="shared" si="206"/>
        <v>8.5</v>
      </c>
      <c r="CD18" s="28">
        <f t="shared" si="207"/>
        <v>8.5</v>
      </c>
      <c r="CE18" s="28" t="str">
        <f t="shared" si="54"/>
        <v>8.5</v>
      </c>
      <c r="CF18" s="32" t="str">
        <f t="shared" si="208"/>
        <v>A</v>
      </c>
      <c r="CG18" s="30">
        <f t="shared" si="209"/>
        <v>4</v>
      </c>
      <c r="CH18" s="37" t="str">
        <f t="shared" si="57"/>
        <v>4.0</v>
      </c>
      <c r="CI18" s="64">
        <v>3</v>
      </c>
      <c r="CJ18" s="68">
        <v>3</v>
      </c>
      <c r="CK18" s="85">
        <f t="shared" si="58"/>
        <v>17</v>
      </c>
      <c r="CL18" s="86">
        <f t="shared" si="59"/>
        <v>6.3058823529411754</v>
      </c>
      <c r="CM18" s="87" t="str">
        <f t="shared" si="60"/>
        <v>6.31</v>
      </c>
      <c r="CN18" s="86">
        <f t="shared" si="8"/>
        <v>2.3235294117647061</v>
      </c>
      <c r="CO18" s="87" t="str">
        <f t="shared" si="61"/>
        <v>2.32</v>
      </c>
      <c r="CP18" s="52" t="str">
        <f t="shared" si="174"/>
        <v>Lên lớp</v>
      </c>
      <c r="CQ18" s="52">
        <f t="shared" si="175"/>
        <v>17</v>
      </c>
      <c r="CR18" s="86">
        <f t="shared" si="62"/>
        <v>6.3058823529411754</v>
      </c>
      <c r="CS18" s="127" t="str">
        <f t="shared" si="63"/>
        <v>6.31</v>
      </c>
      <c r="CT18" s="86">
        <f t="shared" si="176"/>
        <v>2.3235294117647061</v>
      </c>
      <c r="CU18" s="127" t="str">
        <f t="shared" si="64"/>
        <v>2.32</v>
      </c>
      <c r="CV18" s="52" t="str">
        <f t="shared" si="65"/>
        <v>Lên lớp</v>
      </c>
      <c r="CW18" s="232">
        <v>7.6</v>
      </c>
      <c r="CX18" s="52">
        <v>5</v>
      </c>
      <c r="CY18" s="52"/>
      <c r="CZ18" s="27">
        <f t="shared" si="66"/>
        <v>6</v>
      </c>
      <c r="DA18" s="28">
        <f t="shared" si="67"/>
        <v>6</v>
      </c>
      <c r="DB18" s="29" t="str">
        <f t="shared" si="68"/>
        <v>6.0</v>
      </c>
      <c r="DC18" s="32" t="str">
        <f t="shared" si="69"/>
        <v>C</v>
      </c>
      <c r="DD18" s="30">
        <f t="shared" si="70"/>
        <v>2</v>
      </c>
      <c r="DE18" s="29" t="str">
        <f t="shared" si="71"/>
        <v>2.0</v>
      </c>
      <c r="DF18" s="71"/>
      <c r="DG18" s="203"/>
      <c r="DH18" s="229">
        <v>6.2</v>
      </c>
      <c r="DI18" s="230">
        <v>7</v>
      </c>
      <c r="DJ18" s="230"/>
      <c r="DK18" s="27">
        <f t="shared" si="72"/>
        <v>6.7</v>
      </c>
      <c r="DL18" s="28">
        <f t="shared" si="73"/>
        <v>6.7</v>
      </c>
      <c r="DM18" s="30" t="str">
        <f t="shared" si="74"/>
        <v>6.7</v>
      </c>
      <c r="DN18" s="32" t="str">
        <f t="shared" si="75"/>
        <v>C+</v>
      </c>
      <c r="DO18" s="30">
        <f t="shared" si="76"/>
        <v>2.5</v>
      </c>
      <c r="DP18" s="30" t="str">
        <f t="shared" si="77"/>
        <v>2.5</v>
      </c>
      <c r="DQ18" s="71"/>
      <c r="DR18" s="203"/>
      <c r="DS18" s="204">
        <f t="shared" si="78"/>
        <v>6.35</v>
      </c>
      <c r="DT18" s="30" t="str">
        <f t="shared" si="79"/>
        <v>6.4</v>
      </c>
      <c r="DU18" s="32" t="str">
        <f t="shared" si="80"/>
        <v>C</v>
      </c>
      <c r="DV18" s="30">
        <f t="shared" si="81"/>
        <v>2</v>
      </c>
      <c r="DW18" s="30" t="str">
        <f t="shared" si="82"/>
        <v>2.0</v>
      </c>
      <c r="DX18" s="71">
        <v>3</v>
      </c>
      <c r="DY18" s="203">
        <v>3</v>
      </c>
      <c r="DZ18" s="232">
        <v>7.4</v>
      </c>
      <c r="EA18" s="52">
        <v>8</v>
      </c>
      <c r="EB18" s="52"/>
      <c r="EC18" s="27">
        <f t="shared" si="83"/>
        <v>7.8</v>
      </c>
      <c r="ED18" s="28">
        <f t="shared" si="84"/>
        <v>7.8</v>
      </c>
      <c r="EE18" s="29" t="str">
        <f t="shared" si="85"/>
        <v>7.8</v>
      </c>
      <c r="EF18" s="32" t="str">
        <f t="shared" si="86"/>
        <v>B</v>
      </c>
      <c r="EG18" s="30">
        <f t="shared" si="87"/>
        <v>3</v>
      </c>
      <c r="EH18" s="29" t="str">
        <f t="shared" si="88"/>
        <v>3.0</v>
      </c>
      <c r="EI18" s="71">
        <v>3</v>
      </c>
      <c r="EJ18" s="203">
        <v>3</v>
      </c>
      <c r="EK18" s="235">
        <v>4.7</v>
      </c>
      <c r="EL18" s="188"/>
      <c r="EM18" s="52"/>
      <c r="EN18" s="27">
        <f t="shared" si="89"/>
        <v>1.9</v>
      </c>
      <c r="EO18" s="28">
        <f t="shared" si="90"/>
        <v>1.9</v>
      </c>
      <c r="EP18" s="29" t="str">
        <f t="shared" si="91"/>
        <v>1.9</v>
      </c>
      <c r="EQ18" s="32" t="str">
        <f t="shared" si="92"/>
        <v>F</v>
      </c>
      <c r="ER18" s="29">
        <f t="shared" si="93"/>
        <v>0</v>
      </c>
      <c r="ES18" s="29" t="str">
        <f t="shared" si="94"/>
        <v>0.0</v>
      </c>
      <c r="ET18" s="71">
        <v>3</v>
      </c>
      <c r="EU18" s="203"/>
      <c r="EV18" s="232">
        <v>6.2</v>
      </c>
      <c r="EW18" s="52">
        <v>9</v>
      </c>
      <c r="EX18" s="52"/>
      <c r="EY18" s="27">
        <f t="shared" si="95"/>
        <v>7.9</v>
      </c>
      <c r="EZ18" s="28">
        <f t="shared" si="96"/>
        <v>7.9</v>
      </c>
      <c r="FA18" s="29" t="str">
        <f t="shared" si="97"/>
        <v>7.9</v>
      </c>
      <c r="FB18" s="32" t="str">
        <f t="shared" si="98"/>
        <v>B</v>
      </c>
      <c r="FC18" s="30">
        <f t="shared" si="99"/>
        <v>3</v>
      </c>
      <c r="FD18" s="29" t="str">
        <f t="shared" si="100"/>
        <v>3.0</v>
      </c>
      <c r="FE18" s="71">
        <v>2</v>
      </c>
      <c r="FF18" s="203">
        <v>2</v>
      </c>
      <c r="FG18" s="232">
        <v>7.6</v>
      </c>
      <c r="FH18" s="52">
        <v>9</v>
      </c>
      <c r="FI18" s="52"/>
      <c r="FJ18" s="27">
        <f t="shared" si="101"/>
        <v>8.4</v>
      </c>
      <c r="FK18" s="28">
        <f t="shared" si="102"/>
        <v>8.4</v>
      </c>
      <c r="FL18" s="29" t="str">
        <f t="shared" si="103"/>
        <v>8.4</v>
      </c>
      <c r="FM18" s="32" t="str">
        <f t="shared" si="104"/>
        <v>B+</v>
      </c>
      <c r="FN18" s="30">
        <f t="shared" si="105"/>
        <v>3.5</v>
      </c>
      <c r="FO18" s="29" t="str">
        <f t="shared" si="106"/>
        <v>3.5</v>
      </c>
      <c r="FP18" s="71">
        <v>3</v>
      </c>
      <c r="FQ18" s="203">
        <v>3</v>
      </c>
      <c r="FR18" s="232">
        <v>6.7</v>
      </c>
      <c r="FS18" s="52">
        <v>8</v>
      </c>
      <c r="FT18" s="52"/>
      <c r="FU18" s="27">
        <f t="shared" si="107"/>
        <v>7.5</v>
      </c>
      <c r="FV18" s="28">
        <f t="shared" si="108"/>
        <v>7.5</v>
      </c>
      <c r="FW18" s="29" t="str">
        <f t="shared" si="109"/>
        <v>7.5</v>
      </c>
      <c r="FX18" s="32" t="str">
        <f t="shared" si="110"/>
        <v>B</v>
      </c>
      <c r="FY18" s="30">
        <f t="shared" si="111"/>
        <v>3</v>
      </c>
      <c r="FZ18" s="29" t="str">
        <f t="shared" si="112"/>
        <v>3.0</v>
      </c>
      <c r="GA18" s="71">
        <v>2</v>
      </c>
      <c r="GB18" s="203">
        <v>2</v>
      </c>
      <c r="GC18" s="232">
        <v>7.3</v>
      </c>
      <c r="GD18" s="52">
        <v>6</v>
      </c>
      <c r="GE18" s="52"/>
      <c r="GF18" s="27">
        <f t="shared" si="113"/>
        <v>6.5</v>
      </c>
      <c r="GG18" s="28">
        <f t="shared" si="114"/>
        <v>6.5</v>
      </c>
      <c r="GH18" s="29" t="str">
        <f t="shared" si="115"/>
        <v>6.5</v>
      </c>
      <c r="GI18" s="32" t="str">
        <f t="shared" si="116"/>
        <v>C+</v>
      </c>
      <c r="GJ18" s="30">
        <f t="shared" si="117"/>
        <v>2.5</v>
      </c>
      <c r="GK18" s="29" t="str">
        <f t="shared" si="118"/>
        <v>2.5</v>
      </c>
      <c r="GL18" s="71">
        <v>2</v>
      </c>
      <c r="GM18" s="203">
        <v>2</v>
      </c>
      <c r="GN18" s="232">
        <v>5</v>
      </c>
      <c r="GO18" s="52">
        <v>3</v>
      </c>
      <c r="GP18" s="52">
        <v>3</v>
      </c>
      <c r="GQ18" s="27">
        <f t="shared" si="119"/>
        <v>3.8</v>
      </c>
      <c r="GR18" s="28">
        <f t="shared" si="120"/>
        <v>3.8</v>
      </c>
      <c r="GS18" s="29" t="str">
        <f t="shared" si="121"/>
        <v>3.8</v>
      </c>
      <c r="GT18" s="32" t="str">
        <f t="shared" si="122"/>
        <v>F</v>
      </c>
      <c r="GU18" s="29">
        <f t="shared" si="123"/>
        <v>0</v>
      </c>
      <c r="GV18" s="29" t="str">
        <f t="shared" si="124"/>
        <v>0.0</v>
      </c>
      <c r="GW18" s="71">
        <v>2</v>
      </c>
      <c r="GX18" s="203"/>
      <c r="GY18" s="85">
        <f t="shared" si="125"/>
        <v>20</v>
      </c>
      <c r="GZ18" s="86">
        <f t="shared" si="126"/>
        <v>6.2374999999999998</v>
      </c>
      <c r="HA18" s="124" t="str">
        <f t="shared" si="127"/>
        <v>6.24</v>
      </c>
      <c r="HB18" s="86">
        <f t="shared" si="128"/>
        <v>2.125</v>
      </c>
      <c r="HC18" s="124" t="str">
        <f t="shared" si="129"/>
        <v>2.13</v>
      </c>
      <c r="HD18" s="52" t="str">
        <f t="shared" si="130"/>
        <v>Lên lớp</v>
      </c>
      <c r="HE18" s="52">
        <f t="shared" si="131"/>
        <v>15</v>
      </c>
      <c r="HF18" s="86">
        <f t="shared" si="132"/>
        <v>7.4300000000000006</v>
      </c>
      <c r="HG18" s="127" t="str">
        <f t="shared" si="133"/>
        <v>7.43</v>
      </c>
      <c r="HH18" s="86">
        <f t="shared" si="134"/>
        <v>2.8333333333333335</v>
      </c>
      <c r="HI18" s="127" t="str">
        <f t="shared" si="135"/>
        <v>2.83</v>
      </c>
      <c r="HJ18" s="227">
        <f t="shared" si="136"/>
        <v>37</v>
      </c>
      <c r="HK18" s="58">
        <f t="shared" si="137"/>
        <v>32</v>
      </c>
      <c r="HL18" s="228">
        <f t="shared" si="10"/>
        <v>6.8328124999999993</v>
      </c>
      <c r="HM18" s="127" t="str">
        <f t="shared" si="138"/>
        <v>6.83</v>
      </c>
      <c r="HN18" s="228">
        <f t="shared" si="11"/>
        <v>2.5625</v>
      </c>
      <c r="HO18" s="127" t="str">
        <f t="shared" si="139"/>
        <v>2.56</v>
      </c>
      <c r="HP18" s="52" t="str">
        <f t="shared" si="140"/>
        <v>Lên lớp</v>
      </c>
      <c r="HQ18" s="58" t="s">
        <v>986</v>
      </c>
      <c r="HR18" s="98">
        <v>6.9</v>
      </c>
      <c r="HS18" s="99">
        <v>5</v>
      </c>
      <c r="HT18" s="187"/>
      <c r="HU18" s="27">
        <f t="shared" si="177"/>
        <v>5.8</v>
      </c>
      <c r="HV18" s="282">
        <f t="shared" si="178"/>
        <v>5.8</v>
      </c>
      <c r="HW18" s="28" t="str">
        <f t="shared" si="210"/>
        <v>5.8</v>
      </c>
      <c r="HX18" s="283" t="str">
        <f t="shared" si="179"/>
        <v>C</v>
      </c>
      <c r="HY18" s="281">
        <f t="shared" si="180"/>
        <v>2</v>
      </c>
      <c r="HZ18" s="44" t="str">
        <f t="shared" si="181"/>
        <v>2.0</v>
      </c>
      <c r="IA18" s="64">
        <v>3</v>
      </c>
      <c r="IB18" s="68">
        <v>3</v>
      </c>
      <c r="IC18" s="21">
        <v>8.3000000000000007</v>
      </c>
      <c r="ID18" s="24">
        <v>7</v>
      </c>
      <c r="IE18" s="25"/>
      <c r="IF18" s="27">
        <f t="shared" si="182"/>
        <v>7.5</v>
      </c>
      <c r="IG18" s="282">
        <f t="shared" si="183"/>
        <v>7.5</v>
      </c>
      <c r="IH18" s="26" t="str">
        <f t="shared" si="211"/>
        <v>7.5</v>
      </c>
      <c r="II18" s="283" t="str">
        <f t="shared" si="184"/>
        <v>B</v>
      </c>
      <c r="IJ18" s="281">
        <f t="shared" si="185"/>
        <v>3</v>
      </c>
      <c r="IK18" s="44" t="str">
        <f t="shared" si="186"/>
        <v>3.0</v>
      </c>
      <c r="IL18" s="64">
        <v>1</v>
      </c>
      <c r="IM18" s="68">
        <v>1</v>
      </c>
      <c r="IN18" s="21">
        <v>8.6999999999999993</v>
      </c>
      <c r="IO18" s="24">
        <v>5</v>
      </c>
      <c r="IP18" s="25"/>
      <c r="IQ18" s="27">
        <f t="shared" si="187"/>
        <v>6.5</v>
      </c>
      <c r="IR18" s="28">
        <f t="shared" si="188"/>
        <v>6.5</v>
      </c>
      <c r="IS18" s="26" t="str">
        <f t="shared" si="189"/>
        <v>6.5</v>
      </c>
      <c r="IT18" s="32" t="str">
        <f t="shared" si="190"/>
        <v>C+</v>
      </c>
      <c r="IU18" s="30">
        <f t="shared" si="191"/>
        <v>2.5</v>
      </c>
      <c r="IV18" s="37" t="str">
        <f t="shared" si="192"/>
        <v>2.5</v>
      </c>
      <c r="IW18" s="64">
        <v>2</v>
      </c>
      <c r="IX18" s="68">
        <v>2</v>
      </c>
      <c r="IY18" s="21">
        <v>6.6</v>
      </c>
      <c r="IZ18" s="24">
        <v>9</v>
      </c>
      <c r="JA18" s="25"/>
      <c r="JB18" s="19">
        <f t="shared" si="141"/>
        <v>8</v>
      </c>
      <c r="JC18" s="26">
        <f t="shared" si="142"/>
        <v>8</v>
      </c>
      <c r="JD18" s="26" t="str">
        <f t="shared" si="143"/>
        <v>8.0</v>
      </c>
      <c r="JE18" s="32" t="str">
        <f t="shared" si="144"/>
        <v>B+</v>
      </c>
      <c r="JF18" s="30">
        <f t="shared" si="145"/>
        <v>3.5</v>
      </c>
      <c r="JG18" s="37" t="str">
        <f t="shared" si="146"/>
        <v>3.5</v>
      </c>
      <c r="JH18" s="64">
        <v>2</v>
      </c>
      <c r="JI18" s="68">
        <v>2</v>
      </c>
      <c r="JJ18" s="98">
        <v>5.4</v>
      </c>
      <c r="JK18" s="99">
        <v>7</v>
      </c>
      <c r="JL18" s="187"/>
      <c r="JM18" s="19">
        <f t="shared" si="193"/>
        <v>6.4</v>
      </c>
      <c r="JN18" s="26">
        <f t="shared" si="147"/>
        <v>6.4</v>
      </c>
      <c r="JO18" s="26" t="str">
        <f t="shared" si="148"/>
        <v>6.4</v>
      </c>
      <c r="JP18" s="32" t="str">
        <f t="shared" si="149"/>
        <v>C</v>
      </c>
      <c r="JQ18" s="30">
        <f t="shared" si="150"/>
        <v>2</v>
      </c>
      <c r="JR18" s="37" t="str">
        <f t="shared" si="151"/>
        <v>2.0</v>
      </c>
      <c r="JS18" s="64">
        <v>1</v>
      </c>
      <c r="JT18" s="68">
        <v>1</v>
      </c>
      <c r="JU18" s="98">
        <v>9</v>
      </c>
      <c r="JV18" s="99">
        <v>7</v>
      </c>
      <c r="JW18" s="187"/>
      <c r="JX18" s="27">
        <f t="shared" si="12"/>
        <v>7.8</v>
      </c>
      <c r="JY18" s="28">
        <f t="shared" si="13"/>
        <v>7.8</v>
      </c>
      <c r="JZ18" s="26" t="str">
        <f t="shared" si="152"/>
        <v>7.8</v>
      </c>
      <c r="KA18" s="32" t="str">
        <f t="shared" si="14"/>
        <v>B</v>
      </c>
      <c r="KB18" s="30">
        <f t="shared" si="15"/>
        <v>3</v>
      </c>
      <c r="KC18" s="37" t="str">
        <f t="shared" si="16"/>
        <v>3.0</v>
      </c>
      <c r="KD18" s="64">
        <v>2</v>
      </c>
      <c r="KE18" s="68">
        <v>2</v>
      </c>
      <c r="KF18" s="21">
        <v>7.2</v>
      </c>
      <c r="KG18" s="24">
        <v>3</v>
      </c>
      <c r="KH18" s="25"/>
      <c r="KI18" s="27">
        <f t="shared" si="17"/>
        <v>4.7</v>
      </c>
      <c r="KJ18" s="28">
        <f t="shared" si="18"/>
        <v>4.7</v>
      </c>
      <c r="KK18" s="26" t="str">
        <f t="shared" si="153"/>
        <v>4.7</v>
      </c>
      <c r="KL18" s="32" t="str">
        <f t="shared" si="19"/>
        <v>D</v>
      </c>
      <c r="KM18" s="30">
        <f t="shared" si="20"/>
        <v>1</v>
      </c>
      <c r="KN18" s="37" t="str">
        <f t="shared" si="21"/>
        <v>1.0</v>
      </c>
      <c r="KO18" s="64">
        <v>2</v>
      </c>
      <c r="KP18" s="68">
        <v>2</v>
      </c>
      <c r="KQ18" s="98">
        <v>7.2</v>
      </c>
      <c r="KR18" s="99">
        <v>8</v>
      </c>
      <c r="KS18" s="187"/>
      <c r="KT18" s="19">
        <f t="shared" si="22"/>
        <v>7.7</v>
      </c>
      <c r="KU18" s="26">
        <f t="shared" si="23"/>
        <v>7.7</v>
      </c>
      <c r="KV18" s="26" t="str">
        <f t="shared" si="154"/>
        <v>7.7</v>
      </c>
      <c r="KW18" s="32" t="str">
        <f t="shared" si="212"/>
        <v>B</v>
      </c>
      <c r="KX18" s="30">
        <f t="shared" si="24"/>
        <v>3</v>
      </c>
      <c r="KY18" s="37" t="str">
        <f t="shared" si="25"/>
        <v>3.0</v>
      </c>
      <c r="KZ18" s="64">
        <v>2</v>
      </c>
      <c r="LA18" s="68">
        <v>2</v>
      </c>
      <c r="LB18" s="21">
        <v>6.3</v>
      </c>
      <c r="LC18" s="24">
        <v>6</v>
      </c>
      <c r="LD18" s="25"/>
      <c r="LE18" s="19">
        <f t="shared" si="194"/>
        <v>6.1</v>
      </c>
      <c r="LF18" s="26">
        <f t="shared" si="155"/>
        <v>6.1</v>
      </c>
      <c r="LG18" s="26" t="str">
        <f t="shared" si="213"/>
        <v>6.1</v>
      </c>
      <c r="LH18" s="32" t="str">
        <f t="shared" si="156"/>
        <v>C</v>
      </c>
      <c r="LI18" s="30">
        <f t="shared" si="157"/>
        <v>2</v>
      </c>
      <c r="LJ18" s="37" t="str">
        <f t="shared" si="158"/>
        <v>2.0</v>
      </c>
      <c r="LK18" s="62">
        <v>3</v>
      </c>
      <c r="LL18" s="279">
        <v>3</v>
      </c>
      <c r="LM18" s="85">
        <f t="shared" si="159"/>
        <v>18</v>
      </c>
      <c r="LN18" s="86">
        <f t="shared" si="160"/>
        <v>6.6111111111111107</v>
      </c>
      <c r="LO18" s="124" t="str">
        <f t="shared" si="161"/>
        <v>6.61</v>
      </c>
      <c r="LP18" s="86">
        <f t="shared" si="162"/>
        <v>2.3888888888888888</v>
      </c>
      <c r="LQ18" s="124" t="str">
        <f t="shared" si="163"/>
        <v>2.39</v>
      </c>
      <c r="LR18" s="330" t="str">
        <f t="shared" si="164"/>
        <v>Lên lớp</v>
      </c>
      <c r="LS18" s="331">
        <f t="shared" si="165"/>
        <v>18</v>
      </c>
      <c r="LT18" s="332">
        <f t="shared" si="166"/>
        <v>6.6111111111111107</v>
      </c>
      <c r="LU18" s="332">
        <f t="shared" si="167"/>
        <v>2.3888888888888888</v>
      </c>
      <c r="LV18" s="334">
        <f t="shared" si="168"/>
        <v>55</v>
      </c>
      <c r="LW18" s="335">
        <f t="shared" si="169"/>
        <v>50</v>
      </c>
      <c r="LX18" s="336">
        <f t="shared" si="170"/>
        <v>6.7529999999999992</v>
      </c>
      <c r="LY18" s="337">
        <f t="shared" si="171"/>
        <v>2.5</v>
      </c>
      <c r="LZ18" s="336" t="str">
        <f t="shared" si="172"/>
        <v>2.50</v>
      </c>
      <c r="MA18" s="330" t="str">
        <f t="shared" si="173"/>
        <v>Lên lớp</v>
      </c>
    </row>
    <row r="19" spans="1:339" s="233" customFormat="1" ht="18">
      <c r="A19" s="10">
        <v>20</v>
      </c>
      <c r="B19" s="76" t="s">
        <v>317</v>
      </c>
      <c r="C19" s="77" t="s">
        <v>369</v>
      </c>
      <c r="D19" s="78" t="s">
        <v>18</v>
      </c>
      <c r="E19" s="79" t="s">
        <v>141</v>
      </c>
      <c r="F19" s="50"/>
      <c r="G19" s="50" t="s">
        <v>623</v>
      </c>
      <c r="H19" s="50" t="s">
        <v>17</v>
      </c>
      <c r="I19" s="82" t="s">
        <v>550</v>
      </c>
      <c r="J19" s="82" t="s">
        <v>787</v>
      </c>
      <c r="K19" s="12">
        <v>7</v>
      </c>
      <c r="L19" s="28" t="str">
        <f t="shared" si="26"/>
        <v>7.0</v>
      </c>
      <c r="M19" s="32" t="str">
        <f t="shared" si="195"/>
        <v>B</v>
      </c>
      <c r="N19" s="39">
        <f t="shared" si="196"/>
        <v>3</v>
      </c>
      <c r="O19" s="37" t="str">
        <f t="shared" si="29"/>
        <v>3.0</v>
      </c>
      <c r="P19" s="11">
        <v>2</v>
      </c>
      <c r="Q19" s="16">
        <v>6</v>
      </c>
      <c r="R19" s="28" t="str">
        <f t="shared" si="30"/>
        <v>6.0</v>
      </c>
      <c r="S19" s="32" t="str">
        <f t="shared" si="197"/>
        <v>C</v>
      </c>
      <c r="T19" s="39">
        <f t="shared" si="198"/>
        <v>2</v>
      </c>
      <c r="U19" s="37" t="str">
        <f t="shared" si="33"/>
        <v>2.0</v>
      </c>
      <c r="V19" s="11">
        <v>3</v>
      </c>
      <c r="W19" s="21">
        <v>7.8</v>
      </c>
      <c r="X19" s="24">
        <v>6</v>
      </c>
      <c r="Y19" s="25"/>
      <c r="Z19" s="27">
        <f t="shared" si="0"/>
        <v>6.7</v>
      </c>
      <c r="AA19" s="28">
        <f t="shared" si="1"/>
        <v>6.7</v>
      </c>
      <c r="AB19" s="28" t="str">
        <f t="shared" si="34"/>
        <v>6.7</v>
      </c>
      <c r="AC19" s="32" t="str">
        <f t="shared" si="2"/>
        <v>C+</v>
      </c>
      <c r="AD19" s="30">
        <f t="shared" si="3"/>
        <v>2.5</v>
      </c>
      <c r="AE19" s="37" t="str">
        <f t="shared" si="35"/>
        <v>2.5</v>
      </c>
      <c r="AF19" s="64">
        <v>4</v>
      </c>
      <c r="AG19" s="68">
        <v>4</v>
      </c>
      <c r="AH19" s="21">
        <v>8</v>
      </c>
      <c r="AI19" s="24">
        <v>9</v>
      </c>
      <c r="AJ19" s="25"/>
      <c r="AK19" s="27">
        <f t="shared" si="36"/>
        <v>8.6</v>
      </c>
      <c r="AL19" s="28">
        <f t="shared" si="37"/>
        <v>8.6</v>
      </c>
      <c r="AM19" s="28" t="str">
        <f t="shared" si="38"/>
        <v>8.6</v>
      </c>
      <c r="AN19" s="32" t="str">
        <f t="shared" si="199"/>
        <v>A</v>
      </c>
      <c r="AO19" s="30">
        <f t="shared" si="200"/>
        <v>4</v>
      </c>
      <c r="AP19" s="37" t="str">
        <f t="shared" si="41"/>
        <v>4.0</v>
      </c>
      <c r="AQ19" s="71">
        <v>2</v>
      </c>
      <c r="AR19" s="73">
        <v>2</v>
      </c>
      <c r="AS19" s="21">
        <v>7.8</v>
      </c>
      <c r="AT19" s="24">
        <v>5</v>
      </c>
      <c r="AU19" s="25"/>
      <c r="AV19" s="27">
        <f t="shared" si="42"/>
        <v>6.1</v>
      </c>
      <c r="AW19" s="28">
        <f t="shared" si="43"/>
        <v>6.1</v>
      </c>
      <c r="AX19" s="28" t="str">
        <f t="shared" si="44"/>
        <v>6.1</v>
      </c>
      <c r="AY19" s="32" t="str">
        <f t="shared" si="45"/>
        <v>C</v>
      </c>
      <c r="AZ19" s="30">
        <f t="shared" si="201"/>
        <v>2</v>
      </c>
      <c r="BA19" s="37" t="str">
        <f t="shared" si="47"/>
        <v>2.0</v>
      </c>
      <c r="BB19" s="64">
        <v>3</v>
      </c>
      <c r="BC19" s="68">
        <v>3</v>
      </c>
      <c r="BD19" s="21">
        <v>5</v>
      </c>
      <c r="BE19" s="24">
        <v>6</v>
      </c>
      <c r="BF19" s="25"/>
      <c r="BG19" s="27">
        <f t="shared" si="202"/>
        <v>5.6</v>
      </c>
      <c r="BH19" s="28">
        <f t="shared" si="203"/>
        <v>5.6</v>
      </c>
      <c r="BI19" s="28" t="str">
        <f t="shared" si="48"/>
        <v>5.6</v>
      </c>
      <c r="BJ19" s="32" t="str">
        <f t="shared" si="204"/>
        <v>C</v>
      </c>
      <c r="BK19" s="30">
        <f t="shared" si="205"/>
        <v>2</v>
      </c>
      <c r="BL19" s="37" t="str">
        <f t="shared" si="51"/>
        <v>2.0</v>
      </c>
      <c r="BM19" s="64">
        <v>3</v>
      </c>
      <c r="BN19" s="68">
        <v>3</v>
      </c>
      <c r="BO19" s="21">
        <v>5.7</v>
      </c>
      <c r="BP19" s="24">
        <v>7</v>
      </c>
      <c r="BQ19" s="25"/>
      <c r="BR19" s="27">
        <f t="shared" si="4"/>
        <v>6.5</v>
      </c>
      <c r="BS19" s="28">
        <f t="shared" si="5"/>
        <v>6.5</v>
      </c>
      <c r="BT19" s="28" t="str">
        <f t="shared" si="52"/>
        <v>6.5</v>
      </c>
      <c r="BU19" s="32" t="str">
        <f t="shared" si="6"/>
        <v>C+</v>
      </c>
      <c r="BV19" s="66">
        <f t="shared" si="7"/>
        <v>2.5</v>
      </c>
      <c r="BW19" s="37" t="str">
        <f t="shared" si="53"/>
        <v>2.5</v>
      </c>
      <c r="BX19" s="64">
        <v>2</v>
      </c>
      <c r="BY19" s="75">
        <v>2</v>
      </c>
      <c r="BZ19" s="21">
        <v>7.2</v>
      </c>
      <c r="CA19" s="24">
        <v>5</v>
      </c>
      <c r="CB19" s="25"/>
      <c r="CC19" s="27">
        <f t="shared" si="206"/>
        <v>5.9</v>
      </c>
      <c r="CD19" s="28">
        <f t="shared" si="207"/>
        <v>5.9</v>
      </c>
      <c r="CE19" s="28" t="str">
        <f t="shared" si="54"/>
        <v>5.9</v>
      </c>
      <c r="CF19" s="32" t="str">
        <f t="shared" si="208"/>
        <v>C</v>
      </c>
      <c r="CG19" s="30">
        <f t="shared" si="209"/>
        <v>2</v>
      </c>
      <c r="CH19" s="37" t="str">
        <f t="shared" si="57"/>
        <v>2.0</v>
      </c>
      <c r="CI19" s="64">
        <v>3</v>
      </c>
      <c r="CJ19" s="68">
        <v>3</v>
      </c>
      <c r="CK19" s="85">
        <f t="shared" si="58"/>
        <v>17</v>
      </c>
      <c r="CL19" s="86">
        <f t="shared" si="59"/>
        <v>6.4588235294117649</v>
      </c>
      <c r="CM19" s="87" t="str">
        <f t="shared" si="60"/>
        <v>6.46</v>
      </c>
      <c r="CN19" s="86">
        <f t="shared" si="8"/>
        <v>2.4117647058823528</v>
      </c>
      <c r="CO19" s="87" t="str">
        <f t="shared" si="61"/>
        <v>2.41</v>
      </c>
      <c r="CP19" s="52" t="str">
        <f t="shared" si="174"/>
        <v>Lên lớp</v>
      </c>
      <c r="CQ19" s="52">
        <f t="shared" si="175"/>
        <v>17</v>
      </c>
      <c r="CR19" s="86">
        <f t="shared" si="62"/>
        <v>6.4588235294117649</v>
      </c>
      <c r="CS19" s="127" t="str">
        <f t="shared" si="63"/>
        <v>6.46</v>
      </c>
      <c r="CT19" s="86">
        <f t="shared" si="176"/>
        <v>2.4117647058823528</v>
      </c>
      <c r="CU19" s="127" t="str">
        <f t="shared" si="64"/>
        <v>2.41</v>
      </c>
      <c r="CV19" s="52" t="str">
        <f t="shared" si="65"/>
        <v>Lên lớp</v>
      </c>
      <c r="CW19" s="232">
        <v>7.6</v>
      </c>
      <c r="CX19" s="52">
        <v>6</v>
      </c>
      <c r="CY19" s="52"/>
      <c r="CZ19" s="27">
        <f t="shared" si="66"/>
        <v>6.6</v>
      </c>
      <c r="DA19" s="28">
        <f t="shared" si="67"/>
        <v>6.6</v>
      </c>
      <c r="DB19" s="29" t="str">
        <f t="shared" si="68"/>
        <v>6.6</v>
      </c>
      <c r="DC19" s="32" t="str">
        <f t="shared" si="69"/>
        <v>C+</v>
      </c>
      <c r="DD19" s="30">
        <f t="shared" si="70"/>
        <v>2.5</v>
      </c>
      <c r="DE19" s="29" t="str">
        <f t="shared" si="71"/>
        <v>2.5</v>
      </c>
      <c r="DF19" s="71"/>
      <c r="DG19" s="203"/>
      <c r="DH19" s="229">
        <v>7.4</v>
      </c>
      <c r="DI19" s="230">
        <v>8</v>
      </c>
      <c r="DJ19" s="230"/>
      <c r="DK19" s="27">
        <f t="shared" si="72"/>
        <v>7.8</v>
      </c>
      <c r="DL19" s="28">
        <f t="shared" si="73"/>
        <v>7.8</v>
      </c>
      <c r="DM19" s="30" t="str">
        <f t="shared" si="74"/>
        <v>7.8</v>
      </c>
      <c r="DN19" s="32" t="str">
        <f t="shared" si="75"/>
        <v>B</v>
      </c>
      <c r="DO19" s="30">
        <f t="shared" si="76"/>
        <v>3</v>
      </c>
      <c r="DP19" s="30" t="str">
        <f t="shared" si="77"/>
        <v>3.0</v>
      </c>
      <c r="DQ19" s="71"/>
      <c r="DR19" s="203"/>
      <c r="DS19" s="204">
        <f t="shared" si="78"/>
        <v>7.1999999999999993</v>
      </c>
      <c r="DT19" s="30" t="str">
        <f t="shared" si="79"/>
        <v>7.2</v>
      </c>
      <c r="DU19" s="32" t="str">
        <f t="shared" si="80"/>
        <v>B</v>
      </c>
      <c r="DV19" s="30">
        <f t="shared" si="81"/>
        <v>3</v>
      </c>
      <c r="DW19" s="30" t="str">
        <f t="shared" si="82"/>
        <v>3.0</v>
      </c>
      <c r="DX19" s="71">
        <v>3</v>
      </c>
      <c r="DY19" s="203">
        <v>3</v>
      </c>
      <c r="DZ19" s="232">
        <v>6.8</v>
      </c>
      <c r="EA19" s="52">
        <v>8</v>
      </c>
      <c r="EB19" s="52"/>
      <c r="EC19" s="27">
        <f t="shared" si="83"/>
        <v>7.5</v>
      </c>
      <c r="ED19" s="28">
        <f t="shared" si="84"/>
        <v>7.5</v>
      </c>
      <c r="EE19" s="29" t="str">
        <f t="shared" si="85"/>
        <v>7.5</v>
      </c>
      <c r="EF19" s="32" t="str">
        <f t="shared" si="86"/>
        <v>B</v>
      </c>
      <c r="EG19" s="30">
        <f t="shared" si="87"/>
        <v>3</v>
      </c>
      <c r="EH19" s="29" t="str">
        <f t="shared" si="88"/>
        <v>3.0</v>
      </c>
      <c r="EI19" s="71">
        <v>3</v>
      </c>
      <c r="EJ19" s="203">
        <v>3</v>
      </c>
      <c r="EK19" s="232">
        <v>5</v>
      </c>
      <c r="EL19" s="52">
        <v>5</v>
      </c>
      <c r="EM19" s="52"/>
      <c r="EN19" s="27">
        <f t="shared" si="89"/>
        <v>5</v>
      </c>
      <c r="EO19" s="28">
        <f t="shared" si="90"/>
        <v>5</v>
      </c>
      <c r="EP19" s="29" t="str">
        <f t="shared" si="91"/>
        <v>5.0</v>
      </c>
      <c r="EQ19" s="32" t="str">
        <f t="shared" si="92"/>
        <v>D+</v>
      </c>
      <c r="ER19" s="29">
        <f t="shared" si="93"/>
        <v>1.5</v>
      </c>
      <c r="ES19" s="29" t="str">
        <f t="shared" si="94"/>
        <v>1.5</v>
      </c>
      <c r="ET19" s="71">
        <v>3</v>
      </c>
      <c r="EU19" s="203">
        <v>3</v>
      </c>
      <c r="EV19" s="232">
        <v>6</v>
      </c>
      <c r="EW19" s="52">
        <v>5</v>
      </c>
      <c r="EX19" s="52"/>
      <c r="EY19" s="27">
        <f t="shared" si="95"/>
        <v>5.4</v>
      </c>
      <c r="EZ19" s="28">
        <f t="shared" si="96"/>
        <v>5.4</v>
      </c>
      <c r="FA19" s="29" t="str">
        <f t="shared" si="97"/>
        <v>5.4</v>
      </c>
      <c r="FB19" s="32" t="str">
        <f t="shared" si="98"/>
        <v>D+</v>
      </c>
      <c r="FC19" s="30">
        <f t="shared" si="99"/>
        <v>1.5</v>
      </c>
      <c r="FD19" s="29" t="str">
        <f t="shared" si="100"/>
        <v>1.5</v>
      </c>
      <c r="FE19" s="71">
        <v>2</v>
      </c>
      <c r="FF19" s="203">
        <v>2</v>
      </c>
      <c r="FG19" s="232">
        <v>7.1</v>
      </c>
      <c r="FH19" s="52">
        <v>5</v>
      </c>
      <c r="FI19" s="52"/>
      <c r="FJ19" s="27">
        <f t="shared" si="101"/>
        <v>5.8</v>
      </c>
      <c r="FK19" s="28">
        <f t="shared" si="102"/>
        <v>5.8</v>
      </c>
      <c r="FL19" s="29" t="str">
        <f t="shared" si="103"/>
        <v>5.8</v>
      </c>
      <c r="FM19" s="32" t="str">
        <f t="shared" si="104"/>
        <v>C</v>
      </c>
      <c r="FN19" s="30">
        <f t="shared" si="105"/>
        <v>2</v>
      </c>
      <c r="FO19" s="29" t="str">
        <f t="shared" si="106"/>
        <v>2.0</v>
      </c>
      <c r="FP19" s="71">
        <v>3</v>
      </c>
      <c r="FQ19" s="203">
        <v>3</v>
      </c>
      <c r="FR19" s="232">
        <v>7.7</v>
      </c>
      <c r="FS19" s="52">
        <v>8</v>
      </c>
      <c r="FT19" s="52"/>
      <c r="FU19" s="27">
        <f t="shared" si="107"/>
        <v>7.9</v>
      </c>
      <c r="FV19" s="28">
        <f t="shared" si="108"/>
        <v>7.9</v>
      </c>
      <c r="FW19" s="29" t="str">
        <f t="shared" si="109"/>
        <v>7.9</v>
      </c>
      <c r="FX19" s="32" t="str">
        <f t="shared" si="110"/>
        <v>B</v>
      </c>
      <c r="FY19" s="30">
        <f t="shared" si="111"/>
        <v>3</v>
      </c>
      <c r="FZ19" s="29" t="str">
        <f t="shared" si="112"/>
        <v>3.0</v>
      </c>
      <c r="GA19" s="71">
        <v>2</v>
      </c>
      <c r="GB19" s="203">
        <v>2</v>
      </c>
      <c r="GC19" s="232">
        <v>8</v>
      </c>
      <c r="GD19" s="52">
        <v>6</v>
      </c>
      <c r="GE19" s="52"/>
      <c r="GF19" s="27">
        <f t="shared" si="113"/>
        <v>6.8</v>
      </c>
      <c r="GG19" s="28">
        <f t="shared" si="114"/>
        <v>6.8</v>
      </c>
      <c r="GH19" s="29" t="str">
        <f t="shared" si="115"/>
        <v>6.8</v>
      </c>
      <c r="GI19" s="32" t="str">
        <f t="shared" si="116"/>
        <v>C+</v>
      </c>
      <c r="GJ19" s="30">
        <f t="shared" si="117"/>
        <v>2.5</v>
      </c>
      <c r="GK19" s="29" t="str">
        <f t="shared" si="118"/>
        <v>2.5</v>
      </c>
      <c r="GL19" s="71">
        <v>2</v>
      </c>
      <c r="GM19" s="203">
        <v>2</v>
      </c>
      <c r="GN19" s="232">
        <v>5</v>
      </c>
      <c r="GO19" s="52">
        <v>1</v>
      </c>
      <c r="GP19" s="52">
        <v>3</v>
      </c>
      <c r="GQ19" s="27">
        <f t="shared" si="119"/>
        <v>2.6</v>
      </c>
      <c r="GR19" s="28">
        <f t="shared" si="120"/>
        <v>3.8</v>
      </c>
      <c r="GS19" s="29" t="str">
        <f t="shared" si="121"/>
        <v>3.8</v>
      </c>
      <c r="GT19" s="32" t="str">
        <f t="shared" si="122"/>
        <v>F</v>
      </c>
      <c r="GU19" s="29">
        <f t="shared" si="123"/>
        <v>0</v>
      </c>
      <c r="GV19" s="29" t="str">
        <f t="shared" si="124"/>
        <v>0.0</v>
      </c>
      <c r="GW19" s="71">
        <v>2</v>
      </c>
      <c r="GX19" s="203"/>
      <c r="GY19" s="85">
        <f t="shared" si="125"/>
        <v>20</v>
      </c>
      <c r="GZ19" s="86">
        <f t="shared" si="126"/>
        <v>6.2149999999999981</v>
      </c>
      <c r="HA19" s="124" t="str">
        <f t="shared" si="127"/>
        <v>6.22</v>
      </c>
      <c r="HB19" s="86">
        <f t="shared" si="128"/>
        <v>2.125</v>
      </c>
      <c r="HC19" s="124" t="str">
        <f t="shared" si="129"/>
        <v>2.13</v>
      </c>
      <c r="HD19" s="52" t="str">
        <f t="shared" si="130"/>
        <v>Lên lớp</v>
      </c>
      <c r="HE19" s="52">
        <f t="shared" si="131"/>
        <v>18</v>
      </c>
      <c r="HF19" s="86">
        <f t="shared" si="132"/>
        <v>6.4833333333333316</v>
      </c>
      <c r="HG19" s="127" t="str">
        <f t="shared" si="133"/>
        <v>6.48</v>
      </c>
      <c r="HH19" s="86">
        <f t="shared" si="134"/>
        <v>2.3611111111111112</v>
      </c>
      <c r="HI19" s="127" t="str">
        <f t="shared" si="135"/>
        <v>2.36</v>
      </c>
      <c r="HJ19" s="227">
        <f t="shared" si="136"/>
        <v>37</v>
      </c>
      <c r="HK19" s="58">
        <f t="shared" si="137"/>
        <v>35</v>
      </c>
      <c r="HL19" s="228">
        <f t="shared" si="10"/>
        <v>6.4714285714285706</v>
      </c>
      <c r="HM19" s="127" t="str">
        <f t="shared" si="138"/>
        <v>6.47</v>
      </c>
      <c r="HN19" s="228">
        <f t="shared" si="11"/>
        <v>2.3857142857142857</v>
      </c>
      <c r="HO19" s="127" t="str">
        <f t="shared" si="139"/>
        <v>2.39</v>
      </c>
      <c r="HP19" s="52" t="str">
        <f t="shared" si="140"/>
        <v>Lên lớp</v>
      </c>
      <c r="HQ19" s="58" t="s">
        <v>986</v>
      </c>
      <c r="HR19" s="98">
        <v>6.9</v>
      </c>
      <c r="HS19" s="99">
        <v>7</v>
      </c>
      <c r="HT19" s="187"/>
      <c r="HU19" s="27">
        <f t="shared" si="177"/>
        <v>7</v>
      </c>
      <c r="HV19" s="282">
        <f t="shared" si="178"/>
        <v>7</v>
      </c>
      <c r="HW19" s="26" t="str">
        <f t="shared" si="210"/>
        <v>7.0</v>
      </c>
      <c r="HX19" s="283" t="str">
        <f t="shared" si="179"/>
        <v>B</v>
      </c>
      <c r="HY19" s="281">
        <f t="shared" si="180"/>
        <v>3</v>
      </c>
      <c r="HZ19" s="44" t="str">
        <f t="shared" si="181"/>
        <v>3.0</v>
      </c>
      <c r="IA19" s="64">
        <v>3</v>
      </c>
      <c r="IB19" s="68">
        <v>3</v>
      </c>
      <c r="IC19" s="21">
        <v>7.7</v>
      </c>
      <c r="ID19" s="24">
        <v>7</v>
      </c>
      <c r="IE19" s="25"/>
      <c r="IF19" s="27">
        <f t="shared" si="182"/>
        <v>7.3</v>
      </c>
      <c r="IG19" s="282">
        <f t="shared" si="183"/>
        <v>7.3</v>
      </c>
      <c r="IH19" s="26" t="str">
        <f t="shared" si="211"/>
        <v>7.3</v>
      </c>
      <c r="II19" s="283" t="str">
        <f t="shared" si="184"/>
        <v>B</v>
      </c>
      <c r="IJ19" s="281">
        <f t="shared" si="185"/>
        <v>3</v>
      </c>
      <c r="IK19" s="44" t="str">
        <f t="shared" si="186"/>
        <v>3.0</v>
      </c>
      <c r="IL19" s="64">
        <v>1</v>
      </c>
      <c r="IM19" s="68">
        <v>1</v>
      </c>
      <c r="IN19" s="21">
        <v>8.6999999999999993</v>
      </c>
      <c r="IO19" s="24">
        <v>3</v>
      </c>
      <c r="IP19" s="25"/>
      <c r="IQ19" s="27">
        <f t="shared" si="187"/>
        <v>5.3</v>
      </c>
      <c r="IR19" s="28">
        <f t="shared" si="188"/>
        <v>5.3</v>
      </c>
      <c r="IS19" s="26" t="str">
        <f t="shared" si="189"/>
        <v>5.3</v>
      </c>
      <c r="IT19" s="32" t="str">
        <f t="shared" si="190"/>
        <v>D+</v>
      </c>
      <c r="IU19" s="30">
        <f t="shared" si="191"/>
        <v>1.5</v>
      </c>
      <c r="IV19" s="37" t="str">
        <f t="shared" si="192"/>
        <v>1.5</v>
      </c>
      <c r="IW19" s="64">
        <v>2</v>
      </c>
      <c r="IX19" s="68">
        <v>2</v>
      </c>
      <c r="IY19" s="21">
        <v>6.2</v>
      </c>
      <c r="IZ19" s="24">
        <v>8</v>
      </c>
      <c r="JA19" s="25"/>
      <c r="JB19" s="19">
        <f t="shared" si="141"/>
        <v>7.3</v>
      </c>
      <c r="JC19" s="26">
        <f t="shared" si="142"/>
        <v>7.3</v>
      </c>
      <c r="JD19" s="26" t="str">
        <f t="shared" si="143"/>
        <v>7.3</v>
      </c>
      <c r="JE19" s="32" t="str">
        <f t="shared" si="144"/>
        <v>B</v>
      </c>
      <c r="JF19" s="30">
        <f t="shared" si="145"/>
        <v>3</v>
      </c>
      <c r="JG19" s="37" t="str">
        <f t="shared" si="146"/>
        <v>3.0</v>
      </c>
      <c r="JH19" s="64">
        <v>2</v>
      </c>
      <c r="JI19" s="68">
        <v>2</v>
      </c>
      <c r="JJ19" s="98">
        <v>6.6</v>
      </c>
      <c r="JK19" s="99">
        <v>4</v>
      </c>
      <c r="JL19" s="187"/>
      <c r="JM19" s="19">
        <f t="shared" si="193"/>
        <v>5</v>
      </c>
      <c r="JN19" s="26">
        <f t="shared" si="147"/>
        <v>5</v>
      </c>
      <c r="JO19" s="26" t="str">
        <f t="shared" si="148"/>
        <v>5.0</v>
      </c>
      <c r="JP19" s="32" t="str">
        <f t="shared" si="149"/>
        <v>D+</v>
      </c>
      <c r="JQ19" s="30">
        <f t="shared" si="150"/>
        <v>1.5</v>
      </c>
      <c r="JR19" s="37" t="str">
        <f t="shared" si="151"/>
        <v>1.5</v>
      </c>
      <c r="JS19" s="64">
        <v>1</v>
      </c>
      <c r="JT19" s="68">
        <v>1</v>
      </c>
      <c r="JU19" s="98">
        <v>6</v>
      </c>
      <c r="JV19" s="99">
        <v>7</v>
      </c>
      <c r="JW19" s="187"/>
      <c r="JX19" s="19">
        <f t="shared" si="12"/>
        <v>6.6</v>
      </c>
      <c r="JY19" s="26">
        <f t="shared" si="13"/>
        <v>6.6</v>
      </c>
      <c r="JZ19" s="26" t="str">
        <f t="shared" si="152"/>
        <v>6.6</v>
      </c>
      <c r="KA19" s="32" t="str">
        <f t="shared" si="14"/>
        <v>C+</v>
      </c>
      <c r="KB19" s="30">
        <f t="shared" si="15"/>
        <v>2.5</v>
      </c>
      <c r="KC19" s="37" t="str">
        <f t="shared" si="16"/>
        <v>2.5</v>
      </c>
      <c r="KD19" s="64">
        <v>2</v>
      </c>
      <c r="KE19" s="68">
        <v>2</v>
      </c>
      <c r="KF19" s="21">
        <v>6.8</v>
      </c>
      <c r="KG19" s="24">
        <v>3</v>
      </c>
      <c r="KH19" s="25">
        <v>6</v>
      </c>
      <c r="KI19" s="27">
        <f t="shared" si="17"/>
        <v>4.5</v>
      </c>
      <c r="KJ19" s="28">
        <f t="shared" si="18"/>
        <v>6.3</v>
      </c>
      <c r="KK19" s="26" t="str">
        <f t="shared" si="153"/>
        <v>6.3</v>
      </c>
      <c r="KL19" s="32" t="str">
        <f t="shared" si="19"/>
        <v>C</v>
      </c>
      <c r="KM19" s="30">
        <f t="shared" si="20"/>
        <v>2</v>
      </c>
      <c r="KN19" s="37" t="str">
        <f t="shared" si="21"/>
        <v>2.0</v>
      </c>
      <c r="KO19" s="64">
        <v>2</v>
      </c>
      <c r="KP19" s="68">
        <v>2</v>
      </c>
      <c r="KQ19" s="98">
        <v>7.2</v>
      </c>
      <c r="KR19" s="99">
        <v>6</v>
      </c>
      <c r="KS19" s="187"/>
      <c r="KT19" s="27">
        <f t="shared" si="22"/>
        <v>6.5</v>
      </c>
      <c r="KU19" s="28">
        <f t="shared" si="23"/>
        <v>6.5</v>
      </c>
      <c r="KV19" s="28" t="str">
        <f t="shared" si="154"/>
        <v>6.5</v>
      </c>
      <c r="KW19" s="32" t="str">
        <f t="shared" si="212"/>
        <v>C+</v>
      </c>
      <c r="KX19" s="30">
        <f t="shared" si="24"/>
        <v>2.5</v>
      </c>
      <c r="KY19" s="37" t="str">
        <f t="shared" si="25"/>
        <v>2.5</v>
      </c>
      <c r="KZ19" s="64">
        <v>2</v>
      </c>
      <c r="LA19" s="68">
        <v>2</v>
      </c>
      <c r="LB19" s="21">
        <v>8.8000000000000007</v>
      </c>
      <c r="LC19" s="24">
        <v>5</v>
      </c>
      <c r="LD19" s="25"/>
      <c r="LE19" s="27">
        <f t="shared" si="194"/>
        <v>6.5</v>
      </c>
      <c r="LF19" s="28">
        <f t="shared" si="155"/>
        <v>6.5</v>
      </c>
      <c r="LG19" s="28" t="str">
        <f t="shared" si="213"/>
        <v>6.5</v>
      </c>
      <c r="LH19" s="32" t="str">
        <f t="shared" si="156"/>
        <v>C+</v>
      </c>
      <c r="LI19" s="30">
        <f t="shared" si="157"/>
        <v>2.5</v>
      </c>
      <c r="LJ19" s="37" t="str">
        <f t="shared" si="158"/>
        <v>2.5</v>
      </c>
      <c r="LK19" s="62">
        <v>3</v>
      </c>
      <c r="LL19" s="279">
        <v>3</v>
      </c>
      <c r="LM19" s="85">
        <f t="shared" si="159"/>
        <v>18</v>
      </c>
      <c r="LN19" s="86">
        <f t="shared" si="160"/>
        <v>6.4888888888888889</v>
      </c>
      <c r="LO19" s="124" t="str">
        <f t="shared" si="161"/>
        <v>6.49</v>
      </c>
      <c r="LP19" s="86">
        <f t="shared" si="162"/>
        <v>2.4444444444444446</v>
      </c>
      <c r="LQ19" s="124" t="str">
        <f t="shared" si="163"/>
        <v>2.44</v>
      </c>
      <c r="LR19" s="330" t="str">
        <f t="shared" si="164"/>
        <v>Lên lớp</v>
      </c>
      <c r="LS19" s="331">
        <f t="shared" si="165"/>
        <v>18</v>
      </c>
      <c r="LT19" s="332">
        <f t="shared" si="166"/>
        <v>6.4888888888888889</v>
      </c>
      <c r="LU19" s="332">
        <f t="shared" si="167"/>
        <v>2.4444444444444446</v>
      </c>
      <c r="LV19" s="334">
        <f t="shared" si="168"/>
        <v>55</v>
      </c>
      <c r="LW19" s="335">
        <f t="shared" si="169"/>
        <v>53</v>
      </c>
      <c r="LX19" s="336">
        <f t="shared" si="170"/>
        <v>6.4773584905660373</v>
      </c>
      <c r="LY19" s="337">
        <f t="shared" si="171"/>
        <v>2.4056603773584904</v>
      </c>
      <c r="LZ19" s="336" t="str">
        <f t="shared" si="172"/>
        <v>2.41</v>
      </c>
      <c r="MA19" s="330" t="str">
        <f t="shared" si="173"/>
        <v>Lên lớp</v>
      </c>
    </row>
    <row r="20" spans="1:339" s="233" customFormat="1" ht="18">
      <c r="A20" s="10">
        <v>21</v>
      </c>
      <c r="B20" s="76" t="s">
        <v>317</v>
      </c>
      <c r="C20" s="77" t="s">
        <v>370</v>
      </c>
      <c r="D20" s="78" t="s">
        <v>371</v>
      </c>
      <c r="E20" s="79" t="s">
        <v>135</v>
      </c>
      <c r="F20" s="50"/>
      <c r="G20" s="50" t="s">
        <v>572</v>
      </c>
      <c r="H20" s="50" t="s">
        <v>17</v>
      </c>
      <c r="I20" s="82" t="s">
        <v>666</v>
      </c>
      <c r="J20" s="82" t="s">
        <v>781</v>
      </c>
      <c r="K20" s="12">
        <v>6.8</v>
      </c>
      <c r="L20" s="28" t="str">
        <f t="shared" si="26"/>
        <v>6.8</v>
      </c>
      <c r="M20" s="32" t="str">
        <f t="shared" si="195"/>
        <v>C+</v>
      </c>
      <c r="N20" s="39">
        <f t="shared" si="196"/>
        <v>2.5</v>
      </c>
      <c r="O20" s="37" t="str">
        <f t="shared" si="29"/>
        <v>2.5</v>
      </c>
      <c r="P20" s="11">
        <v>2</v>
      </c>
      <c r="Q20" s="16">
        <v>7</v>
      </c>
      <c r="R20" s="28" t="str">
        <f t="shared" si="30"/>
        <v>7.0</v>
      </c>
      <c r="S20" s="32" t="str">
        <f t="shared" si="197"/>
        <v>B</v>
      </c>
      <c r="T20" s="39">
        <f t="shared" si="198"/>
        <v>3</v>
      </c>
      <c r="U20" s="37" t="str">
        <f t="shared" si="33"/>
        <v>3.0</v>
      </c>
      <c r="V20" s="11">
        <v>3</v>
      </c>
      <c r="W20" s="21">
        <v>7</v>
      </c>
      <c r="X20" s="24">
        <v>4</v>
      </c>
      <c r="Y20" s="25"/>
      <c r="Z20" s="27">
        <f t="shared" si="0"/>
        <v>5.2</v>
      </c>
      <c r="AA20" s="28">
        <f t="shared" si="1"/>
        <v>5.2</v>
      </c>
      <c r="AB20" s="28" t="str">
        <f t="shared" si="34"/>
        <v>5.2</v>
      </c>
      <c r="AC20" s="32" t="str">
        <f t="shared" si="2"/>
        <v>D+</v>
      </c>
      <c r="AD20" s="30">
        <f t="shared" si="3"/>
        <v>1.5</v>
      </c>
      <c r="AE20" s="37" t="str">
        <f t="shared" si="35"/>
        <v>1.5</v>
      </c>
      <c r="AF20" s="64">
        <v>4</v>
      </c>
      <c r="AG20" s="68">
        <v>4</v>
      </c>
      <c r="AH20" s="21">
        <v>8</v>
      </c>
      <c r="AI20" s="24">
        <v>6</v>
      </c>
      <c r="AJ20" s="25"/>
      <c r="AK20" s="27">
        <f t="shared" si="36"/>
        <v>6.8</v>
      </c>
      <c r="AL20" s="28">
        <f t="shared" si="37"/>
        <v>6.8</v>
      </c>
      <c r="AM20" s="28" t="str">
        <f t="shared" si="38"/>
        <v>6.8</v>
      </c>
      <c r="AN20" s="32" t="str">
        <f t="shared" si="199"/>
        <v>C+</v>
      </c>
      <c r="AO20" s="30">
        <f t="shared" si="200"/>
        <v>2.5</v>
      </c>
      <c r="AP20" s="37" t="str">
        <f t="shared" si="41"/>
        <v>2.5</v>
      </c>
      <c r="AQ20" s="71">
        <v>2</v>
      </c>
      <c r="AR20" s="73">
        <v>2</v>
      </c>
      <c r="AS20" s="21">
        <v>5</v>
      </c>
      <c r="AT20" s="24">
        <v>5</v>
      </c>
      <c r="AU20" s="25"/>
      <c r="AV20" s="27">
        <f t="shared" si="42"/>
        <v>5</v>
      </c>
      <c r="AW20" s="28">
        <f t="shared" si="43"/>
        <v>5</v>
      </c>
      <c r="AX20" s="28" t="str">
        <f t="shared" si="44"/>
        <v>5.0</v>
      </c>
      <c r="AY20" s="32" t="str">
        <f t="shared" si="45"/>
        <v>D+</v>
      </c>
      <c r="AZ20" s="30">
        <f t="shared" si="201"/>
        <v>1.5</v>
      </c>
      <c r="BA20" s="37" t="str">
        <f t="shared" si="47"/>
        <v>1.5</v>
      </c>
      <c r="BB20" s="64">
        <v>3</v>
      </c>
      <c r="BC20" s="68">
        <v>3</v>
      </c>
      <c r="BD20" s="21">
        <v>7.4</v>
      </c>
      <c r="BE20" s="24">
        <v>7</v>
      </c>
      <c r="BF20" s="25"/>
      <c r="BG20" s="27">
        <f t="shared" si="202"/>
        <v>7.2</v>
      </c>
      <c r="BH20" s="28">
        <f t="shared" si="203"/>
        <v>7.2</v>
      </c>
      <c r="BI20" s="28" t="str">
        <f t="shared" si="48"/>
        <v>7.2</v>
      </c>
      <c r="BJ20" s="32" t="str">
        <f t="shared" si="204"/>
        <v>B</v>
      </c>
      <c r="BK20" s="30">
        <f t="shared" si="205"/>
        <v>3</v>
      </c>
      <c r="BL20" s="37" t="str">
        <f t="shared" si="51"/>
        <v>3.0</v>
      </c>
      <c r="BM20" s="64">
        <v>3</v>
      </c>
      <c r="BN20" s="68">
        <v>3</v>
      </c>
      <c r="BO20" s="21">
        <v>6.1</v>
      </c>
      <c r="BP20" s="24">
        <v>5</v>
      </c>
      <c r="BQ20" s="25"/>
      <c r="BR20" s="27">
        <f t="shared" si="4"/>
        <v>5.4</v>
      </c>
      <c r="BS20" s="28">
        <f t="shared" si="5"/>
        <v>5.4</v>
      </c>
      <c r="BT20" s="28" t="str">
        <f t="shared" si="52"/>
        <v>5.4</v>
      </c>
      <c r="BU20" s="32" t="str">
        <f t="shared" si="6"/>
        <v>D+</v>
      </c>
      <c r="BV20" s="66">
        <f t="shared" si="7"/>
        <v>1.5</v>
      </c>
      <c r="BW20" s="37" t="str">
        <f t="shared" si="53"/>
        <v>1.5</v>
      </c>
      <c r="BX20" s="64">
        <v>2</v>
      </c>
      <c r="BY20" s="75">
        <v>2</v>
      </c>
      <c r="BZ20" s="21">
        <v>7.7</v>
      </c>
      <c r="CA20" s="24">
        <v>7</v>
      </c>
      <c r="CB20" s="25"/>
      <c r="CC20" s="27">
        <f t="shared" si="206"/>
        <v>7.3</v>
      </c>
      <c r="CD20" s="28">
        <f t="shared" si="207"/>
        <v>7.3</v>
      </c>
      <c r="CE20" s="28" t="str">
        <f t="shared" si="54"/>
        <v>7.3</v>
      </c>
      <c r="CF20" s="32" t="str">
        <f t="shared" si="208"/>
        <v>B</v>
      </c>
      <c r="CG20" s="30">
        <f t="shared" si="209"/>
        <v>3</v>
      </c>
      <c r="CH20" s="37" t="str">
        <f t="shared" si="57"/>
        <v>3.0</v>
      </c>
      <c r="CI20" s="64">
        <v>3</v>
      </c>
      <c r="CJ20" s="68">
        <v>3</v>
      </c>
      <c r="CK20" s="85">
        <f t="shared" si="58"/>
        <v>17</v>
      </c>
      <c r="CL20" s="86">
        <f t="shared" si="59"/>
        <v>6.1</v>
      </c>
      <c r="CM20" s="87" t="str">
        <f t="shared" si="60"/>
        <v>6.10</v>
      </c>
      <c r="CN20" s="86">
        <f t="shared" si="8"/>
        <v>2.1470588235294117</v>
      </c>
      <c r="CO20" s="87" t="str">
        <f t="shared" si="61"/>
        <v>2.15</v>
      </c>
      <c r="CP20" s="52" t="str">
        <f t="shared" si="174"/>
        <v>Lên lớp</v>
      </c>
      <c r="CQ20" s="52">
        <f t="shared" si="175"/>
        <v>17</v>
      </c>
      <c r="CR20" s="86">
        <f t="shared" si="62"/>
        <v>6.1</v>
      </c>
      <c r="CS20" s="127" t="str">
        <f t="shared" si="63"/>
        <v>6.10</v>
      </c>
      <c r="CT20" s="86">
        <f t="shared" si="176"/>
        <v>2.1470588235294117</v>
      </c>
      <c r="CU20" s="127" t="str">
        <f t="shared" si="64"/>
        <v>2.15</v>
      </c>
      <c r="CV20" s="52" t="str">
        <f t="shared" si="65"/>
        <v>Lên lớp</v>
      </c>
      <c r="CW20" s="232">
        <v>6.8</v>
      </c>
      <c r="CX20" s="52">
        <v>4</v>
      </c>
      <c r="CY20" s="52"/>
      <c r="CZ20" s="27">
        <f t="shared" si="66"/>
        <v>5.0999999999999996</v>
      </c>
      <c r="DA20" s="28">
        <f t="shared" si="67"/>
        <v>5.0999999999999996</v>
      </c>
      <c r="DB20" s="29" t="str">
        <f t="shared" si="68"/>
        <v>5.1</v>
      </c>
      <c r="DC20" s="32" t="str">
        <f t="shared" si="69"/>
        <v>D+</v>
      </c>
      <c r="DD20" s="30">
        <f t="shared" si="70"/>
        <v>1.5</v>
      </c>
      <c r="DE20" s="29" t="str">
        <f t="shared" si="71"/>
        <v>1.5</v>
      </c>
      <c r="DF20" s="71"/>
      <c r="DG20" s="203"/>
      <c r="DH20" s="229">
        <v>8</v>
      </c>
      <c r="DI20" s="230">
        <v>9</v>
      </c>
      <c r="DJ20" s="230"/>
      <c r="DK20" s="27">
        <f t="shared" si="72"/>
        <v>8.6</v>
      </c>
      <c r="DL20" s="28">
        <f t="shared" si="73"/>
        <v>8.6</v>
      </c>
      <c r="DM20" s="30" t="str">
        <f t="shared" si="74"/>
        <v>8.6</v>
      </c>
      <c r="DN20" s="32" t="str">
        <f t="shared" si="75"/>
        <v>A</v>
      </c>
      <c r="DO20" s="30">
        <f t="shared" si="76"/>
        <v>4</v>
      </c>
      <c r="DP20" s="30" t="str">
        <f t="shared" si="77"/>
        <v>4.0</v>
      </c>
      <c r="DQ20" s="71"/>
      <c r="DR20" s="203"/>
      <c r="DS20" s="204">
        <f t="shared" si="78"/>
        <v>6.85</v>
      </c>
      <c r="DT20" s="30" t="str">
        <f t="shared" si="79"/>
        <v>6.9</v>
      </c>
      <c r="DU20" s="32" t="str">
        <f t="shared" si="80"/>
        <v>C+</v>
      </c>
      <c r="DV20" s="30">
        <f t="shared" si="81"/>
        <v>2.5</v>
      </c>
      <c r="DW20" s="30" t="str">
        <f t="shared" si="82"/>
        <v>2.5</v>
      </c>
      <c r="DX20" s="71">
        <v>3</v>
      </c>
      <c r="DY20" s="203">
        <v>3</v>
      </c>
      <c r="DZ20" s="232">
        <v>8.4</v>
      </c>
      <c r="EA20" s="52">
        <v>9</v>
      </c>
      <c r="EB20" s="52"/>
      <c r="EC20" s="27">
        <f t="shared" si="83"/>
        <v>8.8000000000000007</v>
      </c>
      <c r="ED20" s="28">
        <f t="shared" si="84"/>
        <v>8.8000000000000007</v>
      </c>
      <c r="EE20" s="29" t="str">
        <f t="shared" si="85"/>
        <v>8.8</v>
      </c>
      <c r="EF20" s="32" t="str">
        <f t="shared" si="86"/>
        <v>A</v>
      </c>
      <c r="EG20" s="30">
        <f t="shared" si="87"/>
        <v>4</v>
      </c>
      <c r="EH20" s="29" t="str">
        <f t="shared" si="88"/>
        <v>4.0</v>
      </c>
      <c r="EI20" s="71">
        <v>3</v>
      </c>
      <c r="EJ20" s="203">
        <v>3</v>
      </c>
      <c r="EK20" s="260">
        <v>5</v>
      </c>
      <c r="EL20" s="261">
        <v>6</v>
      </c>
      <c r="EM20" s="230"/>
      <c r="EN20" s="27">
        <f t="shared" si="89"/>
        <v>5.6</v>
      </c>
      <c r="EO20" s="28">
        <f t="shared" si="90"/>
        <v>5.6</v>
      </c>
      <c r="EP20" s="29" t="str">
        <f t="shared" si="91"/>
        <v>5.6</v>
      </c>
      <c r="EQ20" s="32" t="str">
        <f t="shared" si="92"/>
        <v>C</v>
      </c>
      <c r="ER20" s="29">
        <f t="shared" si="93"/>
        <v>2</v>
      </c>
      <c r="ES20" s="29" t="str">
        <f t="shared" si="94"/>
        <v>2.0</v>
      </c>
      <c r="ET20" s="71">
        <v>3</v>
      </c>
      <c r="EU20" s="203">
        <v>3</v>
      </c>
      <c r="EV20" s="232">
        <v>6.2</v>
      </c>
      <c r="EW20" s="52">
        <v>6</v>
      </c>
      <c r="EX20" s="52"/>
      <c r="EY20" s="27">
        <f t="shared" si="95"/>
        <v>6.1</v>
      </c>
      <c r="EZ20" s="28">
        <f t="shared" si="96"/>
        <v>6.1</v>
      </c>
      <c r="FA20" s="29" t="str">
        <f t="shared" si="97"/>
        <v>6.1</v>
      </c>
      <c r="FB20" s="32" t="str">
        <f t="shared" si="98"/>
        <v>C</v>
      </c>
      <c r="FC20" s="30">
        <f t="shared" si="99"/>
        <v>2</v>
      </c>
      <c r="FD20" s="29" t="str">
        <f t="shared" si="100"/>
        <v>2.0</v>
      </c>
      <c r="FE20" s="71">
        <v>2</v>
      </c>
      <c r="FF20" s="203">
        <v>2</v>
      </c>
      <c r="FG20" s="232">
        <v>6</v>
      </c>
      <c r="FH20" s="52">
        <v>9</v>
      </c>
      <c r="FI20" s="52"/>
      <c r="FJ20" s="27">
        <f t="shared" si="101"/>
        <v>7.8</v>
      </c>
      <c r="FK20" s="28">
        <f t="shared" si="102"/>
        <v>7.8</v>
      </c>
      <c r="FL20" s="29" t="str">
        <f t="shared" si="103"/>
        <v>7.8</v>
      </c>
      <c r="FM20" s="32" t="str">
        <f t="shared" si="104"/>
        <v>B</v>
      </c>
      <c r="FN20" s="30">
        <f t="shared" si="105"/>
        <v>3</v>
      </c>
      <c r="FO20" s="29" t="str">
        <f t="shared" si="106"/>
        <v>3.0</v>
      </c>
      <c r="FP20" s="71">
        <v>3</v>
      </c>
      <c r="FQ20" s="203">
        <v>3</v>
      </c>
      <c r="FR20" s="232">
        <v>6.7</v>
      </c>
      <c r="FS20" s="52">
        <v>8</v>
      </c>
      <c r="FT20" s="52"/>
      <c r="FU20" s="27">
        <f t="shared" si="107"/>
        <v>7.5</v>
      </c>
      <c r="FV20" s="28">
        <f t="shared" si="108"/>
        <v>7.5</v>
      </c>
      <c r="FW20" s="29" t="str">
        <f t="shared" si="109"/>
        <v>7.5</v>
      </c>
      <c r="FX20" s="32" t="str">
        <f t="shared" si="110"/>
        <v>B</v>
      </c>
      <c r="FY20" s="30">
        <f t="shared" si="111"/>
        <v>3</v>
      </c>
      <c r="FZ20" s="29" t="str">
        <f t="shared" si="112"/>
        <v>3.0</v>
      </c>
      <c r="GA20" s="71">
        <v>2</v>
      </c>
      <c r="GB20" s="203">
        <v>2</v>
      </c>
      <c r="GC20" s="232">
        <v>6.3</v>
      </c>
      <c r="GD20" s="52">
        <v>6</v>
      </c>
      <c r="GE20" s="52"/>
      <c r="GF20" s="27">
        <f t="shared" si="113"/>
        <v>6.1</v>
      </c>
      <c r="GG20" s="28">
        <f t="shared" si="114"/>
        <v>6.1</v>
      </c>
      <c r="GH20" s="29" t="str">
        <f t="shared" si="115"/>
        <v>6.1</v>
      </c>
      <c r="GI20" s="32" t="str">
        <f t="shared" si="116"/>
        <v>C</v>
      </c>
      <c r="GJ20" s="30">
        <f t="shared" si="117"/>
        <v>2</v>
      </c>
      <c r="GK20" s="29" t="str">
        <f t="shared" si="118"/>
        <v>2.0</v>
      </c>
      <c r="GL20" s="71">
        <v>2</v>
      </c>
      <c r="GM20" s="203">
        <v>2</v>
      </c>
      <c r="GN20" s="232">
        <v>5</v>
      </c>
      <c r="GO20" s="52">
        <v>7</v>
      </c>
      <c r="GP20" s="52"/>
      <c r="GQ20" s="27">
        <f t="shared" si="119"/>
        <v>6.2</v>
      </c>
      <c r="GR20" s="28">
        <f t="shared" si="120"/>
        <v>6.2</v>
      </c>
      <c r="GS20" s="29" t="str">
        <f t="shared" si="121"/>
        <v>6.2</v>
      </c>
      <c r="GT20" s="32" t="str">
        <f t="shared" si="122"/>
        <v>C</v>
      </c>
      <c r="GU20" s="29">
        <f t="shared" si="123"/>
        <v>2</v>
      </c>
      <c r="GV20" s="29" t="str">
        <f t="shared" si="124"/>
        <v>2.0</v>
      </c>
      <c r="GW20" s="71">
        <v>2</v>
      </c>
      <c r="GX20" s="203">
        <v>2</v>
      </c>
      <c r="GY20" s="85">
        <f t="shared" si="125"/>
        <v>20</v>
      </c>
      <c r="GZ20" s="86">
        <f t="shared" si="126"/>
        <v>6.9474999999999998</v>
      </c>
      <c r="HA20" s="124" t="str">
        <f t="shared" si="127"/>
        <v>6.95</v>
      </c>
      <c r="HB20" s="86">
        <f t="shared" si="128"/>
        <v>2.625</v>
      </c>
      <c r="HC20" s="124" t="str">
        <f t="shared" si="129"/>
        <v>2.63</v>
      </c>
      <c r="HD20" s="52" t="str">
        <f t="shared" si="130"/>
        <v>Lên lớp</v>
      </c>
      <c r="HE20" s="52">
        <f t="shared" si="131"/>
        <v>20</v>
      </c>
      <c r="HF20" s="86">
        <f t="shared" si="132"/>
        <v>6.9474999999999998</v>
      </c>
      <c r="HG20" s="127" t="str">
        <f t="shared" si="133"/>
        <v>6.95</v>
      </c>
      <c r="HH20" s="86">
        <f t="shared" si="134"/>
        <v>2.625</v>
      </c>
      <c r="HI20" s="127" t="str">
        <f t="shared" si="135"/>
        <v>2.63</v>
      </c>
      <c r="HJ20" s="227">
        <f t="shared" si="136"/>
        <v>37</v>
      </c>
      <c r="HK20" s="58">
        <f t="shared" si="137"/>
        <v>37</v>
      </c>
      <c r="HL20" s="228">
        <f t="shared" si="10"/>
        <v>6.5581081081081072</v>
      </c>
      <c r="HM20" s="127" t="str">
        <f t="shared" si="138"/>
        <v>6.56</v>
      </c>
      <c r="HN20" s="228">
        <f t="shared" si="11"/>
        <v>2.4054054054054053</v>
      </c>
      <c r="HO20" s="127" t="str">
        <f t="shared" si="139"/>
        <v>2.41</v>
      </c>
      <c r="HP20" s="52" t="str">
        <f t="shared" si="140"/>
        <v>Lên lớp</v>
      </c>
      <c r="HQ20" s="58" t="s">
        <v>986</v>
      </c>
      <c r="HR20" s="98">
        <v>7.6</v>
      </c>
      <c r="HS20" s="99">
        <v>6</v>
      </c>
      <c r="HT20" s="187"/>
      <c r="HU20" s="27">
        <f t="shared" si="177"/>
        <v>6.6</v>
      </c>
      <c r="HV20" s="282">
        <f t="shared" si="178"/>
        <v>6.6</v>
      </c>
      <c r="HW20" s="26" t="str">
        <f t="shared" si="210"/>
        <v>6.6</v>
      </c>
      <c r="HX20" s="283" t="str">
        <f t="shared" si="179"/>
        <v>C+</v>
      </c>
      <c r="HY20" s="281">
        <f t="shared" si="180"/>
        <v>2.5</v>
      </c>
      <c r="HZ20" s="44" t="str">
        <f t="shared" si="181"/>
        <v>2.5</v>
      </c>
      <c r="IA20" s="64">
        <v>3</v>
      </c>
      <c r="IB20" s="68">
        <v>3</v>
      </c>
      <c r="IC20" s="21">
        <v>8.6999999999999993</v>
      </c>
      <c r="ID20" s="24">
        <v>7</v>
      </c>
      <c r="IE20" s="25"/>
      <c r="IF20" s="27">
        <f t="shared" si="182"/>
        <v>7.7</v>
      </c>
      <c r="IG20" s="282">
        <f t="shared" si="183"/>
        <v>7.7</v>
      </c>
      <c r="IH20" s="26" t="str">
        <f t="shared" si="211"/>
        <v>7.7</v>
      </c>
      <c r="II20" s="283" t="str">
        <f t="shared" si="184"/>
        <v>B</v>
      </c>
      <c r="IJ20" s="281">
        <f t="shared" si="185"/>
        <v>3</v>
      </c>
      <c r="IK20" s="44" t="str">
        <f t="shared" si="186"/>
        <v>3.0</v>
      </c>
      <c r="IL20" s="64">
        <v>1</v>
      </c>
      <c r="IM20" s="68">
        <v>1</v>
      </c>
      <c r="IN20" s="21">
        <v>8.6999999999999993</v>
      </c>
      <c r="IO20" s="24">
        <v>4</v>
      </c>
      <c r="IP20" s="25"/>
      <c r="IQ20" s="27">
        <f t="shared" si="187"/>
        <v>5.9</v>
      </c>
      <c r="IR20" s="28">
        <f t="shared" si="188"/>
        <v>5.9</v>
      </c>
      <c r="IS20" s="26" t="str">
        <f t="shared" si="189"/>
        <v>5.9</v>
      </c>
      <c r="IT20" s="32" t="str">
        <f t="shared" si="190"/>
        <v>C</v>
      </c>
      <c r="IU20" s="30">
        <f t="shared" si="191"/>
        <v>2</v>
      </c>
      <c r="IV20" s="37" t="str">
        <f t="shared" si="192"/>
        <v>2.0</v>
      </c>
      <c r="IW20" s="64">
        <v>2</v>
      </c>
      <c r="IX20" s="68">
        <v>2</v>
      </c>
      <c r="IY20" s="21">
        <v>5.8</v>
      </c>
      <c r="IZ20" s="24">
        <v>8</v>
      </c>
      <c r="JA20" s="25"/>
      <c r="JB20" s="19">
        <f t="shared" si="141"/>
        <v>7.1</v>
      </c>
      <c r="JC20" s="26">
        <f t="shared" si="142"/>
        <v>7.1</v>
      </c>
      <c r="JD20" s="26" t="str">
        <f t="shared" si="143"/>
        <v>7.1</v>
      </c>
      <c r="JE20" s="32" t="str">
        <f t="shared" si="144"/>
        <v>B</v>
      </c>
      <c r="JF20" s="30">
        <f t="shared" si="145"/>
        <v>3</v>
      </c>
      <c r="JG20" s="37" t="str">
        <f t="shared" si="146"/>
        <v>3.0</v>
      </c>
      <c r="JH20" s="64">
        <v>2</v>
      </c>
      <c r="JI20" s="68">
        <v>2</v>
      </c>
      <c r="JJ20" s="98">
        <v>6.2</v>
      </c>
      <c r="JK20" s="99">
        <v>4</v>
      </c>
      <c r="JL20" s="187"/>
      <c r="JM20" s="19">
        <f t="shared" si="193"/>
        <v>4.9000000000000004</v>
      </c>
      <c r="JN20" s="26">
        <f t="shared" si="147"/>
        <v>4.9000000000000004</v>
      </c>
      <c r="JO20" s="26" t="str">
        <f t="shared" si="148"/>
        <v>4.9</v>
      </c>
      <c r="JP20" s="32" t="str">
        <f t="shared" si="149"/>
        <v>D</v>
      </c>
      <c r="JQ20" s="30">
        <f t="shared" si="150"/>
        <v>1</v>
      </c>
      <c r="JR20" s="37" t="str">
        <f t="shared" si="151"/>
        <v>1.0</v>
      </c>
      <c r="JS20" s="64">
        <v>1</v>
      </c>
      <c r="JT20" s="68">
        <v>1</v>
      </c>
      <c r="JU20" s="98">
        <v>8</v>
      </c>
      <c r="JV20" s="99">
        <v>9</v>
      </c>
      <c r="JW20" s="187"/>
      <c r="JX20" s="27">
        <f t="shared" si="12"/>
        <v>8.6</v>
      </c>
      <c r="JY20" s="28">
        <f t="shared" si="13"/>
        <v>8.6</v>
      </c>
      <c r="JZ20" s="28" t="str">
        <f t="shared" si="152"/>
        <v>8.6</v>
      </c>
      <c r="KA20" s="32" t="str">
        <f t="shared" si="14"/>
        <v>A</v>
      </c>
      <c r="KB20" s="30">
        <f t="shared" si="15"/>
        <v>4</v>
      </c>
      <c r="KC20" s="37" t="str">
        <f t="shared" si="16"/>
        <v>4.0</v>
      </c>
      <c r="KD20" s="64">
        <v>2</v>
      </c>
      <c r="KE20" s="68">
        <v>2</v>
      </c>
      <c r="KF20" s="21">
        <v>7.4</v>
      </c>
      <c r="KG20" s="24">
        <v>8</v>
      </c>
      <c r="KH20" s="25"/>
      <c r="KI20" s="27">
        <f t="shared" si="17"/>
        <v>7.8</v>
      </c>
      <c r="KJ20" s="28">
        <f t="shared" si="18"/>
        <v>7.8</v>
      </c>
      <c r="KK20" s="28" t="str">
        <f t="shared" si="153"/>
        <v>7.8</v>
      </c>
      <c r="KL20" s="32" t="str">
        <f t="shared" si="19"/>
        <v>B</v>
      </c>
      <c r="KM20" s="30">
        <f t="shared" si="20"/>
        <v>3</v>
      </c>
      <c r="KN20" s="37" t="str">
        <f t="shared" si="21"/>
        <v>3.0</v>
      </c>
      <c r="KO20" s="64">
        <v>2</v>
      </c>
      <c r="KP20" s="68">
        <v>2</v>
      </c>
      <c r="KQ20" s="98">
        <v>8.1999999999999993</v>
      </c>
      <c r="KR20" s="99">
        <v>6</v>
      </c>
      <c r="KS20" s="187"/>
      <c r="KT20" s="19">
        <f t="shared" si="22"/>
        <v>6.9</v>
      </c>
      <c r="KU20" s="26">
        <f t="shared" si="23"/>
        <v>6.9</v>
      </c>
      <c r="KV20" s="26" t="str">
        <f t="shared" si="154"/>
        <v>6.9</v>
      </c>
      <c r="KW20" s="32" t="str">
        <f t="shared" si="212"/>
        <v>C+</v>
      </c>
      <c r="KX20" s="30">
        <f t="shared" si="24"/>
        <v>2.5</v>
      </c>
      <c r="KY20" s="37" t="str">
        <f t="shared" si="25"/>
        <v>2.5</v>
      </c>
      <c r="KZ20" s="64">
        <v>2</v>
      </c>
      <c r="LA20" s="68">
        <v>2</v>
      </c>
      <c r="LB20" s="21">
        <v>8.1999999999999993</v>
      </c>
      <c r="LC20" s="24">
        <v>3</v>
      </c>
      <c r="LD20" s="25"/>
      <c r="LE20" s="19">
        <f t="shared" si="194"/>
        <v>5.0999999999999996</v>
      </c>
      <c r="LF20" s="26">
        <f t="shared" si="155"/>
        <v>5.0999999999999996</v>
      </c>
      <c r="LG20" s="26" t="str">
        <f t="shared" si="213"/>
        <v>5.1</v>
      </c>
      <c r="LH20" s="32" t="str">
        <f t="shared" si="156"/>
        <v>D+</v>
      </c>
      <c r="LI20" s="30">
        <f t="shared" si="157"/>
        <v>1.5</v>
      </c>
      <c r="LJ20" s="37" t="str">
        <f t="shared" si="158"/>
        <v>1.5</v>
      </c>
      <c r="LK20" s="62">
        <v>3</v>
      </c>
      <c r="LL20" s="279">
        <v>3</v>
      </c>
      <c r="LM20" s="85">
        <f t="shared" si="159"/>
        <v>18</v>
      </c>
      <c r="LN20" s="86">
        <f t="shared" si="160"/>
        <v>6.6833333333333327</v>
      </c>
      <c r="LO20" s="124" t="str">
        <f t="shared" si="161"/>
        <v>6.68</v>
      </c>
      <c r="LP20" s="86">
        <f t="shared" si="162"/>
        <v>2.5</v>
      </c>
      <c r="LQ20" s="124" t="str">
        <f t="shared" si="163"/>
        <v>2.50</v>
      </c>
      <c r="LR20" s="330" t="str">
        <f t="shared" si="164"/>
        <v>Lên lớp</v>
      </c>
      <c r="LS20" s="331">
        <f t="shared" si="165"/>
        <v>18</v>
      </c>
      <c r="LT20" s="332">
        <f t="shared" si="166"/>
        <v>6.6833333333333327</v>
      </c>
      <c r="LU20" s="332">
        <f t="shared" si="167"/>
        <v>2.5</v>
      </c>
      <c r="LV20" s="334">
        <f t="shared" si="168"/>
        <v>55</v>
      </c>
      <c r="LW20" s="335">
        <f t="shared" si="169"/>
        <v>55</v>
      </c>
      <c r="LX20" s="336">
        <f t="shared" si="170"/>
        <v>6.5990909090909078</v>
      </c>
      <c r="LY20" s="337">
        <f t="shared" si="171"/>
        <v>2.4363636363636365</v>
      </c>
      <c r="LZ20" s="336" t="str">
        <f t="shared" si="172"/>
        <v>2.44</v>
      </c>
      <c r="MA20" s="330" t="str">
        <f t="shared" si="173"/>
        <v>Lên lớp</v>
      </c>
    </row>
    <row r="21" spans="1:339" s="233" customFormat="1" ht="18">
      <c r="A21" s="10">
        <v>22</v>
      </c>
      <c r="B21" s="76" t="s">
        <v>317</v>
      </c>
      <c r="C21" s="77" t="s">
        <v>372</v>
      </c>
      <c r="D21" s="78" t="s">
        <v>373</v>
      </c>
      <c r="E21" s="79" t="s">
        <v>216</v>
      </c>
      <c r="F21" s="50"/>
      <c r="G21" s="50" t="s">
        <v>637</v>
      </c>
      <c r="H21" s="50" t="s">
        <v>17</v>
      </c>
      <c r="I21" s="82" t="s">
        <v>667</v>
      </c>
      <c r="J21" s="82" t="s">
        <v>795</v>
      </c>
      <c r="K21" s="12">
        <v>6</v>
      </c>
      <c r="L21" s="28" t="str">
        <f t="shared" si="26"/>
        <v>6.0</v>
      </c>
      <c r="M21" s="32" t="str">
        <f t="shared" si="195"/>
        <v>C</v>
      </c>
      <c r="N21" s="39">
        <f t="shared" si="196"/>
        <v>2</v>
      </c>
      <c r="O21" s="37" t="str">
        <f t="shared" si="29"/>
        <v>2.0</v>
      </c>
      <c r="P21" s="11">
        <v>2</v>
      </c>
      <c r="Q21" s="16">
        <v>6</v>
      </c>
      <c r="R21" s="28" t="str">
        <f t="shared" si="30"/>
        <v>6.0</v>
      </c>
      <c r="S21" s="32" t="str">
        <f t="shared" si="197"/>
        <v>C</v>
      </c>
      <c r="T21" s="39">
        <f t="shared" si="198"/>
        <v>2</v>
      </c>
      <c r="U21" s="37" t="str">
        <f t="shared" si="33"/>
        <v>2.0</v>
      </c>
      <c r="V21" s="11">
        <v>3</v>
      </c>
      <c r="W21" s="21">
        <v>7.1</v>
      </c>
      <c r="X21" s="24">
        <v>3</v>
      </c>
      <c r="Y21" s="25"/>
      <c r="Z21" s="27">
        <f t="shared" si="0"/>
        <v>4.5999999999999996</v>
      </c>
      <c r="AA21" s="28">
        <f t="shared" si="1"/>
        <v>4.5999999999999996</v>
      </c>
      <c r="AB21" s="28" t="str">
        <f t="shared" si="34"/>
        <v>4.6</v>
      </c>
      <c r="AC21" s="32" t="str">
        <f t="shared" si="2"/>
        <v>D</v>
      </c>
      <c r="AD21" s="30">
        <f t="shared" si="3"/>
        <v>1</v>
      </c>
      <c r="AE21" s="37" t="str">
        <f t="shared" si="35"/>
        <v>1.0</v>
      </c>
      <c r="AF21" s="64">
        <v>4</v>
      </c>
      <c r="AG21" s="68">
        <v>4</v>
      </c>
      <c r="AH21" s="21">
        <v>8</v>
      </c>
      <c r="AI21" s="24">
        <v>8</v>
      </c>
      <c r="AJ21" s="25"/>
      <c r="AK21" s="27">
        <f t="shared" si="36"/>
        <v>8</v>
      </c>
      <c r="AL21" s="28">
        <f t="shared" si="37"/>
        <v>8</v>
      </c>
      <c r="AM21" s="28" t="str">
        <f t="shared" si="38"/>
        <v>8.0</v>
      </c>
      <c r="AN21" s="32" t="str">
        <f t="shared" si="199"/>
        <v>B+</v>
      </c>
      <c r="AO21" s="30">
        <f t="shared" si="200"/>
        <v>3.5</v>
      </c>
      <c r="AP21" s="37" t="str">
        <f t="shared" si="41"/>
        <v>3.5</v>
      </c>
      <c r="AQ21" s="71">
        <v>2</v>
      </c>
      <c r="AR21" s="73">
        <v>2</v>
      </c>
      <c r="AS21" s="21">
        <v>8.6999999999999993</v>
      </c>
      <c r="AT21" s="24">
        <v>6</v>
      </c>
      <c r="AU21" s="25"/>
      <c r="AV21" s="27">
        <f t="shared" si="42"/>
        <v>7.1</v>
      </c>
      <c r="AW21" s="28">
        <f t="shared" si="43"/>
        <v>7.1</v>
      </c>
      <c r="AX21" s="28" t="str">
        <f t="shared" si="44"/>
        <v>7.1</v>
      </c>
      <c r="AY21" s="32" t="str">
        <f t="shared" si="45"/>
        <v>B</v>
      </c>
      <c r="AZ21" s="30">
        <f t="shared" si="201"/>
        <v>3</v>
      </c>
      <c r="BA21" s="37" t="str">
        <f t="shared" si="47"/>
        <v>3.0</v>
      </c>
      <c r="BB21" s="64">
        <v>3</v>
      </c>
      <c r="BC21" s="68">
        <v>3</v>
      </c>
      <c r="BD21" s="21">
        <v>7.2</v>
      </c>
      <c r="BE21" s="24">
        <v>7</v>
      </c>
      <c r="BF21" s="25"/>
      <c r="BG21" s="27">
        <f t="shared" si="202"/>
        <v>7.1</v>
      </c>
      <c r="BH21" s="28">
        <f t="shared" si="203"/>
        <v>7.1</v>
      </c>
      <c r="BI21" s="28" t="str">
        <f t="shared" si="48"/>
        <v>7.1</v>
      </c>
      <c r="BJ21" s="32" t="str">
        <f t="shared" si="204"/>
        <v>B</v>
      </c>
      <c r="BK21" s="30">
        <f t="shared" si="205"/>
        <v>3</v>
      </c>
      <c r="BL21" s="37" t="str">
        <f t="shared" si="51"/>
        <v>3.0</v>
      </c>
      <c r="BM21" s="64">
        <v>3</v>
      </c>
      <c r="BN21" s="68">
        <v>3</v>
      </c>
      <c r="BO21" s="21">
        <v>6</v>
      </c>
      <c r="BP21" s="24">
        <v>6</v>
      </c>
      <c r="BQ21" s="25"/>
      <c r="BR21" s="27">
        <f t="shared" si="4"/>
        <v>6</v>
      </c>
      <c r="BS21" s="28">
        <f t="shared" si="5"/>
        <v>6</v>
      </c>
      <c r="BT21" s="28" t="str">
        <f t="shared" si="52"/>
        <v>6.0</v>
      </c>
      <c r="BU21" s="32" t="str">
        <f t="shared" si="6"/>
        <v>C</v>
      </c>
      <c r="BV21" s="66">
        <f t="shared" si="7"/>
        <v>2</v>
      </c>
      <c r="BW21" s="37" t="str">
        <f t="shared" si="53"/>
        <v>2.0</v>
      </c>
      <c r="BX21" s="64">
        <v>2</v>
      </c>
      <c r="BY21" s="75">
        <v>2</v>
      </c>
      <c r="BZ21" s="21">
        <v>8.3000000000000007</v>
      </c>
      <c r="CA21" s="24">
        <v>9</v>
      </c>
      <c r="CB21" s="25"/>
      <c r="CC21" s="27">
        <f t="shared" si="206"/>
        <v>8.6999999999999993</v>
      </c>
      <c r="CD21" s="28">
        <f t="shared" si="207"/>
        <v>8.6999999999999993</v>
      </c>
      <c r="CE21" s="28" t="str">
        <f t="shared" si="54"/>
        <v>8.7</v>
      </c>
      <c r="CF21" s="32" t="str">
        <f t="shared" si="208"/>
        <v>A</v>
      </c>
      <c r="CG21" s="30">
        <f t="shared" si="209"/>
        <v>4</v>
      </c>
      <c r="CH21" s="37" t="str">
        <f t="shared" si="57"/>
        <v>4.0</v>
      </c>
      <c r="CI21" s="64">
        <v>3</v>
      </c>
      <c r="CJ21" s="68">
        <v>3</v>
      </c>
      <c r="CK21" s="85">
        <f t="shared" si="58"/>
        <v>17</v>
      </c>
      <c r="CL21" s="86">
        <f t="shared" si="59"/>
        <v>6.7705882352941176</v>
      </c>
      <c r="CM21" s="87" t="str">
        <f t="shared" si="60"/>
        <v>6.77</v>
      </c>
      <c r="CN21" s="86">
        <f t="shared" si="8"/>
        <v>2.6470588235294117</v>
      </c>
      <c r="CO21" s="87" t="str">
        <f t="shared" si="61"/>
        <v>2.65</v>
      </c>
      <c r="CP21" s="52" t="str">
        <f t="shared" si="174"/>
        <v>Lên lớp</v>
      </c>
      <c r="CQ21" s="52">
        <f t="shared" si="175"/>
        <v>17</v>
      </c>
      <c r="CR21" s="86">
        <f t="shared" si="62"/>
        <v>6.7705882352941176</v>
      </c>
      <c r="CS21" s="127" t="str">
        <f t="shared" si="63"/>
        <v>6.77</v>
      </c>
      <c r="CT21" s="86">
        <f t="shared" si="176"/>
        <v>2.6470588235294117</v>
      </c>
      <c r="CU21" s="127" t="str">
        <f t="shared" si="64"/>
        <v>2.65</v>
      </c>
      <c r="CV21" s="52" t="str">
        <f t="shared" si="65"/>
        <v>Lên lớp</v>
      </c>
      <c r="CW21" s="232">
        <v>8.1999999999999993</v>
      </c>
      <c r="CX21" s="52">
        <v>5</v>
      </c>
      <c r="CY21" s="52"/>
      <c r="CZ21" s="27">
        <f t="shared" si="66"/>
        <v>6.3</v>
      </c>
      <c r="DA21" s="28">
        <f t="shared" si="67"/>
        <v>6.3</v>
      </c>
      <c r="DB21" s="29" t="str">
        <f t="shared" si="68"/>
        <v>6.3</v>
      </c>
      <c r="DC21" s="32" t="str">
        <f t="shared" si="69"/>
        <v>C</v>
      </c>
      <c r="DD21" s="30">
        <f t="shared" si="70"/>
        <v>2</v>
      </c>
      <c r="DE21" s="29" t="str">
        <f t="shared" si="71"/>
        <v>2.0</v>
      </c>
      <c r="DF21" s="71"/>
      <c r="DG21" s="203"/>
      <c r="DH21" s="229">
        <v>7</v>
      </c>
      <c r="DI21" s="230">
        <v>6</v>
      </c>
      <c r="DJ21" s="230"/>
      <c r="DK21" s="27">
        <f t="shared" si="72"/>
        <v>6.4</v>
      </c>
      <c r="DL21" s="28">
        <f t="shared" si="73"/>
        <v>6.4</v>
      </c>
      <c r="DM21" s="30" t="str">
        <f t="shared" si="74"/>
        <v>6.4</v>
      </c>
      <c r="DN21" s="32" t="str">
        <f t="shared" si="75"/>
        <v>C</v>
      </c>
      <c r="DO21" s="30">
        <f t="shared" si="76"/>
        <v>2</v>
      </c>
      <c r="DP21" s="30" t="str">
        <f t="shared" si="77"/>
        <v>2.0</v>
      </c>
      <c r="DQ21" s="71"/>
      <c r="DR21" s="203"/>
      <c r="DS21" s="204">
        <f t="shared" si="78"/>
        <v>6.35</v>
      </c>
      <c r="DT21" s="30" t="str">
        <f t="shared" si="79"/>
        <v>6.4</v>
      </c>
      <c r="DU21" s="32" t="str">
        <f t="shared" si="80"/>
        <v>C</v>
      </c>
      <c r="DV21" s="30">
        <f t="shared" si="81"/>
        <v>2</v>
      </c>
      <c r="DW21" s="30" t="str">
        <f t="shared" si="82"/>
        <v>2.0</v>
      </c>
      <c r="DX21" s="71">
        <v>3</v>
      </c>
      <c r="DY21" s="203">
        <v>3</v>
      </c>
      <c r="DZ21" s="232">
        <v>7.4</v>
      </c>
      <c r="EA21" s="52">
        <v>7</v>
      </c>
      <c r="EB21" s="52"/>
      <c r="EC21" s="27">
        <f t="shared" si="83"/>
        <v>7.2</v>
      </c>
      <c r="ED21" s="28">
        <f t="shared" si="84"/>
        <v>7.2</v>
      </c>
      <c r="EE21" s="29" t="str">
        <f t="shared" si="85"/>
        <v>7.2</v>
      </c>
      <c r="EF21" s="32" t="str">
        <f t="shared" si="86"/>
        <v>B</v>
      </c>
      <c r="EG21" s="30">
        <f t="shared" si="87"/>
        <v>3</v>
      </c>
      <c r="EH21" s="29" t="str">
        <f t="shared" si="88"/>
        <v>3.0</v>
      </c>
      <c r="EI21" s="71">
        <v>3</v>
      </c>
      <c r="EJ21" s="203">
        <v>3</v>
      </c>
      <c r="EK21" s="232">
        <v>5</v>
      </c>
      <c r="EL21" s="52">
        <v>6</v>
      </c>
      <c r="EM21" s="52"/>
      <c r="EN21" s="27">
        <f t="shared" si="89"/>
        <v>5.6</v>
      </c>
      <c r="EO21" s="28">
        <f t="shared" si="90"/>
        <v>5.6</v>
      </c>
      <c r="EP21" s="29" t="str">
        <f t="shared" si="91"/>
        <v>5.6</v>
      </c>
      <c r="EQ21" s="32" t="str">
        <f t="shared" si="92"/>
        <v>C</v>
      </c>
      <c r="ER21" s="29">
        <f t="shared" si="93"/>
        <v>2</v>
      </c>
      <c r="ES21" s="29" t="str">
        <f t="shared" si="94"/>
        <v>2.0</v>
      </c>
      <c r="ET21" s="71">
        <v>3</v>
      </c>
      <c r="EU21" s="203">
        <v>3</v>
      </c>
      <c r="EV21" s="232">
        <v>7.7</v>
      </c>
      <c r="EW21" s="52">
        <v>9</v>
      </c>
      <c r="EX21" s="52"/>
      <c r="EY21" s="27">
        <f t="shared" si="95"/>
        <v>8.5</v>
      </c>
      <c r="EZ21" s="28">
        <f t="shared" si="96"/>
        <v>8.5</v>
      </c>
      <c r="FA21" s="29" t="str">
        <f t="shared" si="97"/>
        <v>8.5</v>
      </c>
      <c r="FB21" s="32" t="str">
        <f t="shared" si="98"/>
        <v>A</v>
      </c>
      <c r="FC21" s="30">
        <f t="shared" si="99"/>
        <v>4</v>
      </c>
      <c r="FD21" s="29" t="str">
        <f t="shared" si="100"/>
        <v>4.0</v>
      </c>
      <c r="FE21" s="71">
        <v>2</v>
      </c>
      <c r="FF21" s="203">
        <v>2</v>
      </c>
      <c r="FG21" s="232">
        <v>7</v>
      </c>
      <c r="FH21" s="52">
        <v>8</v>
      </c>
      <c r="FI21" s="52"/>
      <c r="FJ21" s="27">
        <f t="shared" si="101"/>
        <v>7.6</v>
      </c>
      <c r="FK21" s="28">
        <f t="shared" si="102"/>
        <v>7.6</v>
      </c>
      <c r="FL21" s="29" t="str">
        <f t="shared" si="103"/>
        <v>7.6</v>
      </c>
      <c r="FM21" s="32" t="str">
        <f t="shared" si="104"/>
        <v>B</v>
      </c>
      <c r="FN21" s="30">
        <f t="shared" si="105"/>
        <v>3</v>
      </c>
      <c r="FO21" s="29" t="str">
        <f t="shared" si="106"/>
        <v>3.0</v>
      </c>
      <c r="FP21" s="71">
        <v>3</v>
      </c>
      <c r="FQ21" s="203">
        <v>3</v>
      </c>
      <c r="FR21" s="232">
        <v>7</v>
      </c>
      <c r="FS21" s="52">
        <v>7</v>
      </c>
      <c r="FT21" s="52"/>
      <c r="FU21" s="27">
        <f t="shared" si="107"/>
        <v>7</v>
      </c>
      <c r="FV21" s="28">
        <f t="shared" si="108"/>
        <v>7</v>
      </c>
      <c r="FW21" s="29" t="str">
        <f t="shared" si="109"/>
        <v>7.0</v>
      </c>
      <c r="FX21" s="32" t="str">
        <f t="shared" si="110"/>
        <v>B</v>
      </c>
      <c r="FY21" s="30">
        <f t="shared" si="111"/>
        <v>3</v>
      </c>
      <c r="FZ21" s="29" t="str">
        <f t="shared" si="112"/>
        <v>3.0</v>
      </c>
      <c r="GA21" s="71">
        <v>2</v>
      </c>
      <c r="GB21" s="203">
        <v>2</v>
      </c>
      <c r="GC21" s="232">
        <v>7.7</v>
      </c>
      <c r="GD21" s="52">
        <v>8</v>
      </c>
      <c r="GE21" s="52"/>
      <c r="GF21" s="27">
        <f t="shared" si="113"/>
        <v>7.9</v>
      </c>
      <c r="GG21" s="28">
        <f t="shared" si="114"/>
        <v>7.9</v>
      </c>
      <c r="GH21" s="29" t="str">
        <f t="shared" si="115"/>
        <v>7.9</v>
      </c>
      <c r="GI21" s="32" t="str">
        <f t="shared" si="116"/>
        <v>B</v>
      </c>
      <c r="GJ21" s="30">
        <f t="shared" si="117"/>
        <v>3</v>
      </c>
      <c r="GK21" s="29" t="str">
        <f t="shared" si="118"/>
        <v>3.0</v>
      </c>
      <c r="GL21" s="71">
        <v>2</v>
      </c>
      <c r="GM21" s="203">
        <v>2</v>
      </c>
      <c r="GN21" s="232">
        <v>5</v>
      </c>
      <c r="GO21" s="52">
        <v>4</v>
      </c>
      <c r="GP21" s="52"/>
      <c r="GQ21" s="27">
        <f t="shared" si="119"/>
        <v>4.4000000000000004</v>
      </c>
      <c r="GR21" s="28">
        <f t="shared" si="120"/>
        <v>4.4000000000000004</v>
      </c>
      <c r="GS21" s="29" t="str">
        <f t="shared" si="121"/>
        <v>4.4</v>
      </c>
      <c r="GT21" s="32" t="str">
        <f t="shared" si="122"/>
        <v>D</v>
      </c>
      <c r="GU21" s="29">
        <f t="shared" si="123"/>
        <v>1</v>
      </c>
      <c r="GV21" s="29" t="str">
        <f t="shared" si="124"/>
        <v>1.0</v>
      </c>
      <c r="GW21" s="71">
        <v>2</v>
      </c>
      <c r="GX21" s="203">
        <v>2</v>
      </c>
      <c r="GY21" s="85">
        <f t="shared" si="125"/>
        <v>20</v>
      </c>
      <c r="GZ21" s="86">
        <f t="shared" si="126"/>
        <v>6.7924999999999995</v>
      </c>
      <c r="HA21" s="124" t="str">
        <f t="shared" si="127"/>
        <v>6.79</v>
      </c>
      <c r="HB21" s="86">
        <f t="shared" si="128"/>
        <v>2.6</v>
      </c>
      <c r="HC21" s="124" t="str">
        <f t="shared" si="129"/>
        <v>2.60</v>
      </c>
      <c r="HD21" s="52" t="str">
        <f t="shared" si="130"/>
        <v>Lên lớp</v>
      </c>
      <c r="HE21" s="52">
        <f t="shared" si="131"/>
        <v>20</v>
      </c>
      <c r="HF21" s="86">
        <f t="shared" si="132"/>
        <v>6.7924999999999995</v>
      </c>
      <c r="HG21" s="127" t="str">
        <f t="shared" si="133"/>
        <v>6.79</v>
      </c>
      <c r="HH21" s="86">
        <f t="shared" si="134"/>
        <v>2.6</v>
      </c>
      <c r="HI21" s="127" t="str">
        <f t="shared" si="135"/>
        <v>2.60</v>
      </c>
      <c r="HJ21" s="227">
        <f t="shared" si="136"/>
        <v>37</v>
      </c>
      <c r="HK21" s="58">
        <f t="shared" si="137"/>
        <v>37</v>
      </c>
      <c r="HL21" s="228">
        <f t="shared" si="10"/>
        <v>6.7824324324324321</v>
      </c>
      <c r="HM21" s="127" t="str">
        <f t="shared" si="138"/>
        <v>6.78</v>
      </c>
      <c r="HN21" s="228">
        <f t="shared" si="11"/>
        <v>2.6216216216216215</v>
      </c>
      <c r="HO21" s="127" t="str">
        <f t="shared" si="139"/>
        <v>2.62</v>
      </c>
      <c r="HP21" s="52" t="str">
        <f t="shared" si="140"/>
        <v>Lên lớp</v>
      </c>
      <c r="HQ21" s="58" t="s">
        <v>986</v>
      </c>
      <c r="HR21" s="98">
        <v>7.7</v>
      </c>
      <c r="HS21" s="99">
        <v>6</v>
      </c>
      <c r="HT21" s="187"/>
      <c r="HU21" s="27">
        <f t="shared" si="177"/>
        <v>6.7</v>
      </c>
      <c r="HV21" s="282">
        <f t="shared" si="178"/>
        <v>6.7</v>
      </c>
      <c r="HW21" s="28" t="str">
        <f t="shared" si="210"/>
        <v>6.7</v>
      </c>
      <c r="HX21" s="283" t="str">
        <f t="shared" si="179"/>
        <v>C+</v>
      </c>
      <c r="HY21" s="281">
        <f t="shared" si="180"/>
        <v>2.5</v>
      </c>
      <c r="HZ21" s="44" t="str">
        <f t="shared" si="181"/>
        <v>2.5</v>
      </c>
      <c r="IA21" s="64">
        <v>3</v>
      </c>
      <c r="IB21" s="68">
        <v>3</v>
      </c>
      <c r="IC21" s="21">
        <v>8.6999999999999993</v>
      </c>
      <c r="ID21" s="24">
        <v>8</v>
      </c>
      <c r="IE21" s="25"/>
      <c r="IF21" s="27">
        <f t="shared" si="182"/>
        <v>8.3000000000000007</v>
      </c>
      <c r="IG21" s="282">
        <f t="shared" si="183"/>
        <v>8.3000000000000007</v>
      </c>
      <c r="IH21" s="28" t="str">
        <f t="shared" si="211"/>
        <v>8.3</v>
      </c>
      <c r="II21" s="283" t="str">
        <f t="shared" si="184"/>
        <v>B+</v>
      </c>
      <c r="IJ21" s="281">
        <f t="shared" si="185"/>
        <v>3.5</v>
      </c>
      <c r="IK21" s="44" t="str">
        <f t="shared" si="186"/>
        <v>3.5</v>
      </c>
      <c r="IL21" s="64">
        <v>1</v>
      </c>
      <c r="IM21" s="68">
        <v>1</v>
      </c>
      <c r="IN21" s="21">
        <v>7.3</v>
      </c>
      <c r="IO21" s="24">
        <v>6</v>
      </c>
      <c r="IP21" s="25"/>
      <c r="IQ21" s="27">
        <f t="shared" si="187"/>
        <v>6.5</v>
      </c>
      <c r="IR21" s="28">
        <f t="shared" si="188"/>
        <v>6.5</v>
      </c>
      <c r="IS21" s="26" t="str">
        <f t="shared" si="189"/>
        <v>6.5</v>
      </c>
      <c r="IT21" s="32" t="str">
        <f t="shared" si="190"/>
        <v>C+</v>
      </c>
      <c r="IU21" s="30">
        <f t="shared" si="191"/>
        <v>2.5</v>
      </c>
      <c r="IV21" s="37" t="str">
        <f t="shared" si="192"/>
        <v>2.5</v>
      </c>
      <c r="IW21" s="64">
        <v>2</v>
      </c>
      <c r="IX21" s="68">
        <v>2</v>
      </c>
      <c r="IY21" s="21">
        <v>6.6</v>
      </c>
      <c r="IZ21" s="24">
        <v>9</v>
      </c>
      <c r="JA21" s="25"/>
      <c r="JB21" s="19">
        <f t="shared" si="141"/>
        <v>8</v>
      </c>
      <c r="JC21" s="26">
        <f t="shared" si="142"/>
        <v>8</v>
      </c>
      <c r="JD21" s="26" t="str">
        <f t="shared" si="143"/>
        <v>8.0</v>
      </c>
      <c r="JE21" s="32" t="str">
        <f t="shared" si="144"/>
        <v>B+</v>
      </c>
      <c r="JF21" s="30">
        <f t="shared" si="145"/>
        <v>3.5</v>
      </c>
      <c r="JG21" s="37" t="str">
        <f t="shared" si="146"/>
        <v>3.5</v>
      </c>
      <c r="JH21" s="64">
        <v>2</v>
      </c>
      <c r="JI21" s="68">
        <v>2</v>
      </c>
      <c r="JJ21" s="98">
        <v>6</v>
      </c>
      <c r="JK21" s="99">
        <v>7</v>
      </c>
      <c r="JL21" s="187"/>
      <c r="JM21" s="19">
        <f t="shared" si="193"/>
        <v>6.6</v>
      </c>
      <c r="JN21" s="26">
        <f t="shared" si="147"/>
        <v>6.6</v>
      </c>
      <c r="JO21" s="26" t="str">
        <f t="shared" si="148"/>
        <v>6.6</v>
      </c>
      <c r="JP21" s="32" t="str">
        <f t="shared" si="149"/>
        <v>C+</v>
      </c>
      <c r="JQ21" s="30">
        <f t="shared" si="150"/>
        <v>2.5</v>
      </c>
      <c r="JR21" s="37" t="str">
        <f t="shared" si="151"/>
        <v>2.5</v>
      </c>
      <c r="JS21" s="64">
        <v>1</v>
      </c>
      <c r="JT21" s="68">
        <v>1</v>
      </c>
      <c r="JU21" s="98">
        <v>8.6999999999999993</v>
      </c>
      <c r="JV21" s="99">
        <v>9</v>
      </c>
      <c r="JW21" s="187"/>
      <c r="JX21" s="27">
        <f t="shared" si="12"/>
        <v>8.9</v>
      </c>
      <c r="JY21" s="28">
        <f t="shared" si="13"/>
        <v>8.9</v>
      </c>
      <c r="JZ21" s="26" t="str">
        <f t="shared" si="152"/>
        <v>8.9</v>
      </c>
      <c r="KA21" s="32" t="str">
        <f t="shared" si="14"/>
        <v>A</v>
      </c>
      <c r="KB21" s="30">
        <f t="shared" si="15"/>
        <v>4</v>
      </c>
      <c r="KC21" s="37" t="str">
        <f t="shared" si="16"/>
        <v>4.0</v>
      </c>
      <c r="KD21" s="64">
        <v>2</v>
      </c>
      <c r="KE21" s="68">
        <v>2</v>
      </c>
      <c r="KF21" s="21">
        <v>7.2</v>
      </c>
      <c r="KG21" s="24">
        <v>5</v>
      </c>
      <c r="KH21" s="25"/>
      <c r="KI21" s="27">
        <f t="shared" si="17"/>
        <v>5.9</v>
      </c>
      <c r="KJ21" s="28">
        <f t="shared" si="18"/>
        <v>5.9</v>
      </c>
      <c r="KK21" s="26" t="str">
        <f t="shared" si="153"/>
        <v>5.9</v>
      </c>
      <c r="KL21" s="32" t="str">
        <f t="shared" si="19"/>
        <v>C</v>
      </c>
      <c r="KM21" s="30">
        <f t="shared" si="20"/>
        <v>2</v>
      </c>
      <c r="KN21" s="37" t="str">
        <f t="shared" si="21"/>
        <v>2.0</v>
      </c>
      <c r="KO21" s="64">
        <v>2</v>
      </c>
      <c r="KP21" s="68">
        <v>2</v>
      </c>
      <c r="KQ21" s="98">
        <v>7.8</v>
      </c>
      <c r="KR21" s="99">
        <v>8</v>
      </c>
      <c r="KS21" s="187"/>
      <c r="KT21" s="27">
        <f t="shared" si="22"/>
        <v>7.9</v>
      </c>
      <c r="KU21" s="28">
        <f t="shared" si="23"/>
        <v>7.9</v>
      </c>
      <c r="KV21" s="26" t="str">
        <f t="shared" si="154"/>
        <v>7.9</v>
      </c>
      <c r="KW21" s="32" t="str">
        <f t="shared" si="212"/>
        <v>B</v>
      </c>
      <c r="KX21" s="30">
        <f t="shared" si="24"/>
        <v>3</v>
      </c>
      <c r="KY21" s="37" t="str">
        <f t="shared" si="25"/>
        <v>3.0</v>
      </c>
      <c r="KZ21" s="64">
        <v>2</v>
      </c>
      <c r="LA21" s="68">
        <v>2</v>
      </c>
      <c r="LB21" s="21">
        <v>7.7</v>
      </c>
      <c r="LC21" s="24">
        <v>7</v>
      </c>
      <c r="LD21" s="25"/>
      <c r="LE21" s="19">
        <f t="shared" si="194"/>
        <v>7.3</v>
      </c>
      <c r="LF21" s="26">
        <f t="shared" si="155"/>
        <v>7.3</v>
      </c>
      <c r="LG21" s="26" t="str">
        <f t="shared" si="213"/>
        <v>7.3</v>
      </c>
      <c r="LH21" s="32" t="str">
        <f t="shared" si="156"/>
        <v>B</v>
      </c>
      <c r="LI21" s="30">
        <f t="shared" si="157"/>
        <v>3</v>
      </c>
      <c r="LJ21" s="37" t="str">
        <f t="shared" si="158"/>
        <v>3.0</v>
      </c>
      <c r="LK21" s="62">
        <v>3</v>
      </c>
      <c r="LL21" s="279">
        <v>3</v>
      </c>
      <c r="LM21" s="85">
        <f t="shared" si="159"/>
        <v>18</v>
      </c>
      <c r="LN21" s="86">
        <f t="shared" si="160"/>
        <v>7.2944444444444434</v>
      </c>
      <c r="LO21" s="124" t="str">
        <f t="shared" si="161"/>
        <v>7.29</v>
      </c>
      <c r="LP21" s="86">
        <f t="shared" si="162"/>
        <v>2.9166666666666665</v>
      </c>
      <c r="LQ21" s="124" t="str">
        <f t="shared" si="163"/>
        <v>2.92</v>
      </c>
      <c r="LR21" s="330" t="str">
        <f t="shared" si="164"/>
        <v>Lên lớp</v>
      </c>
      <c r="LS21" s="331">
        <f t="shared" si="165"/>
        <v>18</v>
      </c>
      <c r="LT21" s="332">
        <f t="shared" si="166"/>
        <v>7.2944444444444434</v>
      </c>
      <c r="LU21" s="332">
        <f t="shared" si="167"/>
        <v>2.9166666666666665</v>
      </c>
      <c r="LV21" s="334">
        <f t="shared" si="168"/>
        <v>55</v>
      </c>
      <c r="LW21" s="335">
        <f t="shared" si="169"/>
        <v>55</v>
      </c>
      <c r="LX21" s="336">
        <f t="shared" si="170"/>
        <v>6.95</v>
      </c>
      <c r="LY21" s="337">
        <f t="shared" si="171"/>
        <v>2.7181818181818183</v>
      </c>
      <c r="LZ21" s="336" t="str">
        <f t="shared" si="172"/>
        <v>2.72</v>
      </c>
      <c r="MA21" s="330" t="str">
        <f t="shared" si="173"/>
        <v>Lên lớp</v>
      </c>
    </row>
    <row r="22" spans="1:339" s="233" customFormat="1" ht="18">
      <c r="A22" s="10">
        <v>23</v>
      </c>
      <c r="B22" s="76" t="s">
        <v>317</v>
      </c>
      <c r="C22" s="77" t="s">
        <v>374</v>
      </c>
      <c r="D22" s="78" t="s">
        <v>18</v>
      </c>
      <c r="E22" s="79" t="s">
        <v>193</v>
      </c>
      <c r="F22" s="50"/>
      <c r="G22" s="50" t="s">
        <v>638</v>
      </c>
      <c r="H22" s="50" t="s">
        <v>17</v>
      </c>
      <c r="I22" s="82" t="s">
        <v>649</v>
      </c>
      <c r="J22" s="82" t="s">
        <v>790</v>
      </c>
      <c r="K22" s="12">
        <v>7</v>
      </c>
      <c r="L22" s="28" t="str">
        <f t="shared" si="26"/>
        <v>7.0</v>
      </c>
      <c r="M22" s="32" t="str">
        <f t="shared" si="195"/>
        <v>B</v>
      </c>
      <c r="N22" s="39">
        <f t="shared" si="196"/>
        <v>3</v>
      </c>
      <c r="O22" s="37" t="str">
        <f t="shared" si="29"/>
        <v>3.0</v>
      </c>
      <c r="P22" s="11">
        <v>2</v>
      </c>
      <c r="Q22" s="16">
        <v>6</v>
      </c>
      <c r="R22" s="28" t="str">
        <f t="shared" si="30"/>
        <v>6.0</v>
      </c>
      <c r="S22" s="32" t="str">
        <f t="shared" si="197"/>
        <v>C</v>
      </c>
      <c r="T22" s="39">
        <f t="shared" si="198"/>
        <v>2</v>
      </c>
      <c r="U22" s="37" t="str">
        <f t="shared" si="33"/>
        <v>2.0</v>
      </c>
      <c r="V22" s="11">
        <v>3</v>
      </c>
      <c r="W22" s="21">
        <v>7.6</v>
      </c>
      <c r="X22" s="24">
        <v>7</v>
      </c>
      <c r="Y22" s="25"/>
      <c r="Z22" s="27">
        <f t="shared" si="0"/>
        <v>7.2</v>
      </c>
      <c r="AA22" s="28">
        <f t="shared" si="1"/>
        <v>7.2</v>
      </c>
      <c r="AB22" s="28" t="str">
        <f t="shared" si="34"/>
        <v>7.2</v>
      </c>
      <c r="AC22" s="32" t="str">
        <f t="shared" si="2"/>
        <v>B</v>
      </c>
      <c r="AD22" s="30">
        <f t="shared" si="3"/>
        <v>3</v>
      </c>
      <c r="AE22" s="37" t="str">
        <f t="shared" si="35"/>
        <v>3.0</v>
      </c>
      <c r="AF22" s="64">
        <v>4</v>
      </c>
      <c r="AG22" s="68">
        <v>4</v>
      </c>
      <c r="AH22" s="21">
        <v>8</v>
      </c>
      <c r="AI22" s="24">
        <v>8</v>
      </c>
      <c r="AJ22" s="25"/>
      <c r="AK22" s="27">
        <f t="shared" si="36"/>
        <v>8</v>
      </c>
      <c r="AL22" s="28">
        <f t="shared" si="37"/>
        <v>8</v>
      </c>
      <c r="AM22" s="28" t="str">
        <f t="shared" si="38"/>
        <v>8.0</v>
      </c>
      <c r="AN22" s="32" t="str">
        <f t="shared" si="199"/>
        <v>B+</v>
      </c>
      <c r="AO22" s="30">
        <f t="shared" si="200"/>
        <v>3.5</v>
      </c>
      <c r="AP22" s="37" t="str">
        <f t="shared" si="41"/>
        <v>3.5</v>
      </c>
      <c r="AQ22" s="71">
        <v>2</v>
      </c>
      <c r="AR22" s="73">
        <v>2</v>
      </c>
      <c r="AS22" s="21">
        <v>5</v>
      </c>
      <c r="AT22" s="24">
        <v>4</v>
      </c>
      <c r="AU22" s="25"/>
      <c r="AV22" s="27">
        <f t="shared" si="42"/>
        <v>4.4000000000000004</v>
      </c>
      <c r="AW22" s="28">
        <f t="shared" si="43"/>
        <v>4.4000000000000004</v>
      </c>
      <c r="AX22" s="28" t="str">
        <f t="shared" si="44"/>
        <v>4.4</v>
      </c>
      <c r="AY22" s="32" t="str">
        <f t="shared" si="45"/>
        <v>D</v>
      </c>
      <c r="AZ22" s="30">
        <f t="shared" si="201"/>
        <v>1</v>
      </c>
      <c r="BA22" s="37" t="str">
        <f t="shared" si="47"/>
        <v>1.0</v>
      </c>
      <c r="BB22" s="64">
        <v>3</v>
      </c>
      <c r="BC22" s="68">
        <v>3</v>
      </c>
      <c r="BD22" s="110">
        <v>5</v>
      </c>
      <c r="BE22" s="94">
        <v>2</v>
      </c>
      <c r="BF22" s="25">
        <v>5</v>
      </c>
      <c r="BG22" s="27">
        <f t="shared" si="202"/>
        <v>3.2</v>
      </c>
      <c r="BH22" s="28">
        <f t="shared" si="203"/>
        <v>5</v>
      </c>
      <c r="BI22" s="28" t="str">
        <f t="shared" si="48"/>
        <v>5.0</v>
      </c>
      <c r="BJ22" s="32" t="str">
        <f t="shared" si="204"/>
        <v>D+</v>
      </c>
      <c r="BK22" s="30">
        <f t="shared" si="205"/>
        <v>1.5</v>
      </c>
      <c r="BL22" s="37" t="str">
        <f t="shared" si="51"/>
        <v>1.5</v>
      </c>
      <c r="BM22" s="64">
        <v>3</v>
      </c>
      <c r="BN22" s="68">
        <v>3</v>
      </c>
      <c r="BO22" s="21">
        <v>5.9</v>
      </c>
      <c r="BP22" s="24">
        <v>6</v>
      </c>
      <c r="BQ22" s="25"/>
      <c r="BR22" s="27">
        <f t="shared" si="4"/>
        <v>6</v>
      </c>
      <c r="BS22" s="28">
        <f t="shared" si="5"/>
        <v>6</v>
      </c>
      <c r="BT22" s="28" t="str">
        <f t="shared" si="52"/>
        <v>6.0</v>
      </c>
      <c r="BU22" s="32" t="str">
        <f t="shared" si="6"/>
        <v>C</v>
      </c>
      <c r="BV22" s="66">
        <f t="shared" si="7"/>
        <v>2</v>
      </c>
      <c r="BW22" s="37" t="str">
        <f t="shared" si="53"/>
        <v>2.0</v>
      </c>
      <c r="BX22" s="64">
        <v>2</v>
      </c>
      <c r="BY22" s="75">
        <v>2</v>
      </c>
      <c r="BZ22" s="21">
        <v>7.3</v>
      </c>
      <c r="CA22" s="24">
        <v>5</v>
      </c>
      <c r="CB22" s="25"/>
      <c r="CC22" s="27">
        <f t="shared" si="206"/>
        <v>5.9</v>
      </c>
      <c r="CD22" s="28">
        <f t="shared" si="207"/>
        <v>5.9</v>
      </c>
      <c r="CE22" s="28" t="str">
        <f t="shared" si="54"/>
        <v>5.9</v>
      </c>
      <c r="CF22" s="32" t="str">
        <f t="shared" si="208"/>
        <v>C</v>
      </c>
      <c r="CG22" s="30">
        <f t="shared" si="209"/>
        <v>2</v>
      </c>
      <c r="CH22" s="37" t="str">
        <f t="shared" si="57"/>
        <v>2.0</v>
      </c>
      <c r="CI22" s="64">
        <v>3</v>
      </c>
      <c r="CJ22" s="68">
        <v>3</v>
      </c>
      <c r="CK22" s="85">
        <f t="shared" si="58"/>
        <v>17</v>
      </c>
      <c r="CL22" s="86">
        <f t="shared" si="59"/>
        <v>6.0411764705882351</v>
      </c>
      <c r="CM22" s="87" t="str">
        <f t="shared" si="60"/>
        <v>6.04</v>
      </c>
      <c r="CN22" s="86">
        <f t="shared" si="8"/>
        <v>2.1470588235294117</v>
      </c>
      <c r="CO22" s="87" t="str">
        <f t="shared" si="61"/>
        <v>2.15</v>
      </c>
      <c r="CP22" s="52" t="str">
        <f t="shared" si="174"/>
        <v>Lên lớp</v>
      </c>
      <c r="CQ22" s="52">
        <f t="shared" si="175"/>
        <v>17</v>
      </c>
      <c r="CR22" s="86">
        <f t="shared" si="62"/>
        <v>6.0411764705882351</v>
      </c>
      <c r="CS22" s="127" t="str">
        <f t="shared" si="63"/>
        <v>6.04</v>
      </c>
      <c r="CT22" s="86">
        <f t="shared" si="176"/>
        <v>2.1470588235294117</v>
      </c>
      <c r="CU22" s="127" t="str">
        <f t="shared" si="64"/>
        <v>2.15</v>
      </c>
      <c r="CV22" s="52" t="str">
        <f t="shared" si="65"/>
        <v>Lên lớp</v>
      </c>
      <c r="CW22" s="232">
        <v>7.6</v>
      </c>
      <c r="CX22" s="52">
        <v>3</v>
      </c>
      <c r="CY22" s="52"/>
      <c r="CZ22" s="27">
        <f t="shared" si="66"/>
        <v>4.8</v>
      </c>
      <c r="DA22" s="28">
        <f t="shared" si="67"/>
        <v>4.8</v>
      </c>
      <c r="DB22" s="29" t="str">
        <f t="shared" si="68"/>
        <v>4.8</v>
      </c>
      <c r="DC22" s="32" t="str">
        <f t="shared" si="69"/>
        <v>D</v>
      </c>
      <c r="DD22" s="30">
        <f t="shared" si="70"/>
        <v>1</v>
      </c>
      <c r="DE22" s="29" t="str">
        <f t="shared" si="71"/>
        <v>1.0</v>
      </c>
      <c r="DF22" s="71"/>
      <c r="DG22" s="203"/>
      <c r="DH22" s="229">
        <v>7.8</v>
      </c>
      <c r="DI22" s="230">
        <v>5</v>
      </c>
      <c r="DJ22" s="230"/>
      <c r="DK22" s="27">
        <f t="shared" si="72"/>
        <v>6.1</v>
      </c>
      <c r="DL22" s="28">
        <f t="shared" si="73"/>
        <v>6.1</v>
      </c>
      <c r="DM22" s="30" t="str">
        <f t="shared" si="74"/>
        <v>6.1</v>
      </c>
      <c r="DN22" s="32" t="str">
        <f t="shared" si="75"/>
        <v>C</v>
      </c>
      <c r="DO22" s="30">
        <f t="shared" si="76"/>
        <v>2</v>
      </c>
      <c r="DP22" s="30" t="str">
        <f t="shared" si="77"/>
        <v>2.0</v>
      </c>
      <c r="DQ22" s="71"/>
      <c r="DR22" s="203"/>
      <c r="DS22" s="204">
        <f t="shared" si="78"/>
        <v>5.4499999999999993</v>
      </c>
      <c r="DT22" s="30" t="str">
        <f t="shared" si="79"/>
        <v>5.5</v>
      </c>
      <c r="DU22" s="32" t="str">
        <f t="shared" si="80"/>
        <v>D+</v>
      </c>
      <c r="DV22" s="30">
        <f t="shared" si="81"/>
        <v>1.5</v>
      </c>
      <c r="DW22" s="30" t="str">
        <f t="shared" si="82"/>
        <v>1.5</v>
      </c>
      <c r="DX22" s="71">
        <v>3</v>
      </c>
      <c r="DY22" s="203">
        <v>3</v>
      </c>
      <c r="DZ22" s="232">
        <v>5.8</v>
      </c>
      <c r="EA22" s="52">
        <v>6</v>
      </c>
      <c r="EB22" s="52"/>
      <c r="EC22" s="27">
        <f t="shared" si="83"/>
        <v>5.9</v>
      </c>
      <c r="ED22" s="28">
        <f t="shared" si="84"/>
        <v>5.9</v>
      </c>
      <c r="EE22" s="29" t="str">
        <f t="shared" si="85"/>
        <v>5.9</v>
      </c>
      <c r="EF22" s="32" t="str">
        <f t="shared" si="86"/>
        <v>C</v>
      </c>
      <c r="EG22" s="30">
        <f t="shared" si="87"/>
        <v>2</v>
      </c>
      <c r="EH22" s="29" t="str">
        <f t="shared" si="88"/>
        <v>2.0</v>
      </c>
      <c r="EI22" s="71">
        <v>3</v>
      </c>
      <c r="EJ22" s="203">
        <v>3</v>
      </c>
      <c r="EK22" s="232">
        <v>5.3</v>
      </c>
      <c r="EL22" s="52">
        <v>5</v>
      </c>
      <c r="EM22" s="52"/>
      <c r="EN22" s="27">
        <f t="shared" si="89"/>
        <v>5.0999999999999996</v>
      </c>
      <c r="EO22" s="28">
        <f t="shared" si="90"/>
        <v>5.0999999999999996</v>
      </c>
      <c r="EP22" s="29" t="str">
        <f t="shared" si="91"/>
        <v>5.1</v>
      </c>
      <c r="EQ22" s="32" t="str">
        <f t="shared" si="92"/>
        <v>D+</v>
      </c>
      <c r="ER22" s="29">
        <f t="shared" si="93"/>
        <v>1.5</v>
      </c>
      <c r="ES22" s="29" t="str">
        <f t="shared" si="94"/>
        <v>1.5</v>
      </c>
      <c r="ET22" s="71">
        <v>3</v>
      </c>
      <c r="EU22" s="203">
        <v>3</v>
      </c>
      <c r="EV22" s="232">
        <v>6.7</v>
      </c>
      <c r="EW22" s="52">
        <v>8</v>
      </c>
      <c r="EX22" s="52"/>
      <c r="EY22" s="27">
        <f t="shared" si="95"/>
        <v>7.5</v>
      </c>
      <c r="EZ22" s="28">
        <f t="shared" si="96"/>
        <v>7.5</v>
      </c>
      <c r="FA22" s="29" t="str">
        <f t="shared" si="97"/>
        <v>7.5</v>
      </c>
      <c r="FB22" s="32" t="str">
        <f t="shared" si="98"/>
        <v>B</v>
      </c>
      <c r="FC22" s="30">
        <f t="shared" si="99"/>
        <v>3</v>
      </c>
      <c r="FD22" s="29" t="str">
        <f t="shared" si="100"/>
        <v>3.0</v>
      </c>
      <c r="FE22" s="71">
        <v>2</v>
      </c>
      <c r="FF22" s="203">
        <v>2</v>
      </c>
      <c r="FG22" s="232">
        <v>6.3</v>
      </c>
      <c r="FH22" s="52">
        <v>8</v>
      </c>
      <c r="FI22" s="52"/>
      <c r="FJ22" s="27">
        <f t="shared" si="101"/>
        <v>7.3</v>
      </c>
      <c r="FK22" s="28">
        <f t="shared" si="102"/>
        <v>7.3</v>
      </c>
      <c r="FL22" s="29" t="str">
        <f t="shared" si="103"/>
        <v>7.3</v>
      </c>
      <c r="FM22" s="32" t="str">
        <f t="shared" si="104"/>
        <v>B</v>
      </c>
      <c r="FN22" s="30">
        <f t="shared" si="105"/>
        <v>3</v>
      </c>
      <c r="FO22" s="29" t="str">
        <f t="shared" si="106"/>
        <v>3.0</v>
      </c>
      <c r="FP22" s="71">
        <v>3</v>
      </c>
      <c r="FQ22" s="203">
        <v>3</v>
      </c>
      <c r="FR22" s="232">
        <v>7.7</v>
      </c>
      <c r="FS22" s="52">
        <v>8</v>
      </c>
      <c r="FT22" s="52"/>
      <c r="FU22" s="27">
        <f t="shared" si="107"/>
        <v>7.9</v>
      </c>
      <c r="FV22" s="28">
        <f t="shared" si="108"/>
        <v>7.9</v>
      </c>
      <c r="FW22" s="29" t="str">
        <f t="shared" si="109"/>
        <v>7.9</v>
      </c>
      <c r="FX22" s="32" t="str">
        <f t="shared" si="110"/>
        <v>B</v>
      </c>
      <c r="FY22" s="30">
        <f t="shared" si="111"/>
        <v>3</v>
      </c>
      <c r="FZ22" s="29" t="str">
        <f t="shared" si="112"/>
        <v>3.0</v>
      </c>
      <c r="GA22" s="71">
        <v>2</v>
      </c>
      <c r="GB22" s="203">
        <v>2</v>
      </c>
      <c r="GC22" s="232">
        <v>5.7</v>
      </c>
      <c r="GD22" s="52">
        <v>2</v>
      </c>
      <c r="GE22" s="52">
        <v>5</v>
      </c>
      <c r="GF22" s="27">
        <f t="shared" si="113"/>
        <v>3.5</v>
      </c>
      <c r="GG22" s="28">
        <f t="shared" si="114"/>
        <v>5.3</v>
      </c>
      <c r="GH22" s="29" t="str">
        <f t="shared" si="115"/>
        <v>5.3</v>
      </c>
      <c r="GI22" s="32" t="str">
        <f t="shared" si="116"/>
        <v>D+</v>
      </c>
      <c r="GJ22" s="30">
        <f t="shared" si="117"/>
        <v>1.5</v>
      </c>
      <c r="GK22" s="29" t="str">
        <f t="shared" si="118"/>
        <v>1.5</v>
      </c>
      <c r="GL22" s="71">
        <v>2</v>
      </c>
      <c r="GM22" s="203">
        <v>2</v>
      </c>
      <c r="GN22" s="232">
        <v>5</v>
      </c>
      <c r="GO22" s="52">
        <v>4</v>
      </c>
      <c r="GP22" s="52"/>
      <c r="GQ22" s="27">
        <f t="shared" si="119"/>
        <v>4.4000000000000004</v>
      </c>
      <c r="GR22" s="28">
        <f t="shared" si="120"/>
        <v>4.4000000000000004</v>
      </c>
      <c r="GS22" s="29" t="str">
        <f t="shared" si="121"/>
        <v>4.4</v>
      </c>
      <c r="GT22" s="32" t="str">
        <f t="shared" si="122"/>
        <v>D</v>
      </c>
      <c r="GU22" s="29">
        <f t="shared" si="123"/>
        <v>1</v>
      </c>
      <c r="GV22" s="29" t="str">
        <f t="shared" si="124"/>
        <v>1.0</v>
      </c>
      <c r="GW22" s="71">
        <v>2</v>
      </c>
      <c r="GX22" s="203">
        <v>2</v>
      </c>
      <c r="GY22" s="85">
        <f t="shared" si="125"/>
        <v>20</v>
      </c>
      <c r="GZ22" s="86">
        <f t="shared" si="126"/>
        <v>6.0724999999999998</v>
      </c>
      <c r="HA22" s="124" t="str">
        <f t="shared" si="127"/>
        <v>6.07</v>
      </c>
      <c r="HB22" s="86">
        <f t="shared" si="128"/>
        <v>2.0499999999999998</v>
      </c>
      <c r="HC22" s="124" t="str">
        <f t="shared" si="129"/>
        <v>2.05</v>
      </c>
      <c r="HD22" s="52" t="str">
        <f t="shared" si="130"/>
        <v>Lên lớp</v>
      </c>
      <c r="HE22" s="52">
        <f t="shared" si="131"/>
        <v>20</v>
      </c>
      <c r="HF22" s="86">
        <f t="shared" si="132"/>
        <v>6.0724999999999998</v>
      </c>
      <c r="HG22" s="127" t="str">
        <f t="shared" si="133"/>
        <v>6.07</v>
      </c>
      <c r="HH22" s="86">
        <f t="shared" si="134"/>
        <v>2.0499999999999998</v>
      </c>
      <c r="HI22" s="127" t="str">
        <f t="shared" si="135"/>
        <v>2.05</v>
      </c>
      <c r="HJ22" s="227">
        <f t="shared" si="136"/>
        <v>37</v>
      </c>
      <c r="HK22" s="58">
        <f t="shared" si="137"/>
        <v>37</v>
      </c>
      <c r="HL22" s="228">
        <f t="shared" si="10"/>
        <v>6.0581081081081072</v>
      </c>
      <c r="HM22" s="127" t="str">
        <f t="shared" si="138"/>
        <v>6.06</v>
      </c>
      <c r="HN22" s="228">
        <f t="shared" si="11"/>
        <v>2.0945945945945947</v>
      </c>
      <c r="HO22" s="127" t="str">
        <f t="shared" si="139"/>
        <v>2.09</v>
      </c>
      <c r="HP22" s="52" t="str">
        <f t="shared" si="140"/>
        <v>Lên lớp</v>
      </c>
      <c r="HQ22" s="58" t="s">
        <v>986</v>
      </c>
      <c r="HR22" s="98">
        <v>7.3</v>
      </c>
      <c r="HS22" s="99">
        <v>7</v>
      </c>
      <c r="HT22" s="187"/>
      <c r="HU22" s="27">
        <f t="shared" si="177"/>
        <v>7.1</v>
      </c>
      <c r="HV22" s="282">
        <f t="shared" si="178"/>
        <v>7.1</v>
      </c>
      <c r="HW22" s="26" t="str">
        <f t="shared" si="210"/>
        <v>7.1</v>
      </c>
      <c r="HX22" s="283" t="str">
        <f t="shared" si="179"/>
        <v>B</v>
      </c>
      <c r="HY22" s="281">
        <f t="shared" si="180"/>
        <v>3</v>
      </c>
      <c r="HZ22" s="44" t="str">
        <f t="shared" si="181"/>
        <v>3.0</v>
      </c>
      <c r="IA22" s="64">
        <v>3</v>
      </c>
      <c r="IB22" s="68">
        <v>3</v>
      </c>
      <c r="IC22" s="21">
        <v>8</v>
      </c>
      <c r="ID22" s="24">
        <v>7</v>
      </c>
      <c r="IE22" s="25"/>
      <c r="IF22" s="27">
        <f t="shared" si="182"/>
        <v>7.4</v>
      </c>
      <c r="IG22" s="282">
        <f t="shared" si="183"/>
        <v>7.4</v>
      </c>
      <c r="IH22" s="26" t="str">
        <f t="shared" si="211"/>
        <v>7.4</v>
      </c>
      <c r="II22" s="283" t="str">
        <f t="shared" si="184"/>
        <v>B</v>
      </c>
      <c r="IJ22" s="281">
        <f t="shared" si="185"/>
        <v>3</v>
      </c>
      <c r="IK22" s="44" t="str">
        <f t="shared" si="186"/>
        <v>3.0</v>
      </c>
      <c r="IL22" s="64">
        <v>1</v>
      </c>
      <c r="IM22" s="68">
        <v>1</v>
      </c>
      <c r="IN22" s="21">
        <v>8.6999999999999993</v>
      </c>
      <c r="IO22" s="24">
        <v>4</v>
      </c>
      <c r="IP22" s="25"/>
      <c r="IQ22" s="27">
        <f t="shared" si="187"/>
        <v>5.9</v>
      </c>
      <c r="IR22" s="28">
        <f t="shared" si="188"/>
        <v>5.9</v>
      </c>
      <c r="IS22" s="28" t="str">
        <f t="shared" si="189"/>
        <v>5.9</v>
      </c>
      <c r="IT22" s="32" t="str">
        <f t="shared" si="190"/>
        <v>C</v>
      </c>
      <c r="IU22" s="30">
        <f t="shared" si="191"/>
        <v>2</v>
      </c>
      <c r="IV22" s="37" t="str">
        <f t="shared" si="192"/>
        <v>2.0</v>
      </c>
      <c r="IW22" s="64">
        <v>2</v>
      </c>
      <c r="IX22" s="68">
        <v>2</v>
      </c>
      <c r="IY22" s="21">
        <v>7.4</v>
      </c>
      <c r="IZ22" s="24">
        <v>8</v>
      </c>
      <c r="JA22" s="25"/>
      <c r="JB22" s="19">
        <f t="shared" si="141"/>
        <v>7.8</v>
      </c>
      <c r="JC22" s="26">
        <f t="shared" si="142"/>
        <v>7.8</v>
      </c>
      <c r="JD22" s="26" t="str">
        <f t="shared" si="143"/>
        <v>7.8</v>
      </c>
      <c r="JE22" s="32" t="str">
        <f t="shared" si="144"/>
        <v>B</v>
      </c>
      <c r="JF22" s="30">
        <f t="shared" si="145"/>
        <v>3</v>
      </c>
      <c r="JG22" s="37" t="str">
        <f t="shared" si="146"/>
        <v>3.0</v>
      </c>
      <c r="JH22" s="64">
        <v>2</v>
      </c>
      <c r="JI22" s="68">
        <v>2</v>
      </c>
      <c r="JJ22" s="98">
        <v>6.2</v>
      </c>
      <c r="JK22" s="99">
        <v>4</v>
      </c>
      <c r="JL22" s="187"/>
      <c r="JM22" s="19">
        <f t="shared" si="193"/>
        <v>4.9000000000000004</v>
      </c>
      <c r="JN22" s="26">
        <f t="shared" si="147"/>
        <v>4.9000000000000004</v>
      </c>
      <c r="JO22" s="26" t="str">
        <f t="shared" si="148"/>
        <v>4.9</v>
      </c>
      <c r="JP22" s="32" t="str">
        <f t="shared" si="149"/>
        <v>D</v>
      </c>
      <c r="JQ22" s="30">
        <f t="shared" si="150"/>
        <v>1</v>
      </c>
      <c r="JR22" s="37" t="str">
        <f t="shared" si="151"/>
        <v>1.0</v>
      </c>
      <c r="JS22" s="64">
        <v>1</v>
      </c>
      <c r="JT22" s="68">
        <v>1</v>
      </c>
      <c r="JU22" s="98">
        <v>9</v>
      </c>
      <c r="JV22" s="99">
        <v>8</v>
      </c>
      <c r="JW22" s="187"/>
      <c r="JX22" s="27">
        <f t="shared" si="12"/>
        <v>8.4</v>
      </c>
      <c r="JY22" s="28">
        <f t="shared" si="13"/>
        <v>8.4</v>
      </c>
      <c r="JZ22" s="26" t="str">
        <f t="shared" si="152"/>
        <v>8.4</v>
      </c>
      <c r="KA22" s="32" t="str">
        <f t="shared" si="14"/>
        <v>B+</v>
      </c>
      <c r="KB22" s="30">
        <f t="shared" si="15"/>
        <v>3.5</v>
      </c>
      <c r="KC22" s="37" t="str">
        <f t="shared" si="16"/>
        <v>3.5</v>
      </c>
      <c r="KD22" s="64">
        <v>2</v>
      </c>
      <c r="KE22" s="68">
        <v>2</v>
      </c>
      <c r="KF22" s="21">
        <v>7.2</v>
      </c>
      <c r="KG22" s="24">
        <v>6</v>
      </c>
      <c r="KH22" s="25"/>
      <c r="KI22" s="27">
        <f t="shared" si="17"/>
        <v>6.5</v>
      </c>
      <c r="KJ22" s="28">
        <f t="shared" si="18"/>
        <v>6.5</v>
      </c>
      <c r="KK22" s="26" t="str">
        <f t="shared" si="153"/>
        <v>6.5</v>
      </c>
      <c r="KL22" s="32" t="str">
        <f t="shared" si="19"/>
        <v>C+</v>
      </c>
      <c r="KM22" s="30">
        <f t="shared" si="20"/>
        <v>2.5</v>
      </c>
      <c r="KN22" s="37" t="str">
        <f t="shared" si="21"/>
        <v>2.5</v>
      </c>
      <c r="KO22" s="64">
        <v>2</v>
      </c>
      <c r="KP22" s="68">
        <v>2</v>
      </c>
      <c r="KQ22" s="98">
        <v>8.6</v>
      </c>
      <c r="KR22" s="99">
        <v>6</v>
      </c>
      <c r="KS22" s="187"/>
      <c r="KT22" s="19">
        <f t="shared" si="22"/>
        <v>7</v>
      </c>
      <c r="KU22" s="26">
        <f t="shared" si="23"/>
        <v>7</v>
      </c>
      <c r="KV22" s="26" t="str">
        <f t="shared" si="154"/>
        <v>7.0</v>
      </c>
      <c r="KW22" s="32" t="str">
        <f t="shared" si="212"/>
        <v>B</v>
      </c>
      <c r="KX22" s="30">
        <f t="shared" si="24"/>
        <v>3</v>
      </c>
      <c r="KY22" s="37" t="str">
        <f t="shared" si="25"/>
        <v>3.0</v>
      </c>
      <c r="KZ22" s="64">
        <v>2</v>
      </c>
      <c r="LA22" s="68">
        <v>2</v>
      </c>
      <c r="LB22" s="21">
        <v>8.3000000000000007</v>
      </c>
      <c r="LC22" s="24">
        <v>5</v>
      </c>
      <c r="LD22" s="25"/>
      <c r="LE22" s="27">
        <f t="shared" si="194"/>
        <v>6.3</v>
      </c>
      <c r="LF22" s="28">
        <f t="shared" si="155"/>
        <v>6.3</v>
      </c>
      <c r="LG22" s="28" t="str">
        <f t="shared" si="213"/>
        <v>6.3</v>
      </c>
      <c r="LH22" s="32" t="str">
        <f t="shared" si="156"/>
        <v>C</v>
      </c>
      <c r="LI22" s="30">
        <f t="shared" si="157"/>
        <v>2</v>
      </c>
      <c r="LJ22" s="37" t="str">
        <f t="shared" si="158"/>
        <v>2.0</v>
      </c>
      <c r="LK22" s="62">
        <v>3</v>
      </c>
      <c r="LL22" s="279">
        <v>3</v>
      </c>
      <c r="LM22" s="85">
        <f t="shared" si="159"/>
        <v>18</v>
      </c>
      <c r="LN22" s="86">
        <f t="shared" si="160"/>
        <v>6.8722222222222218</v>
      </c>
      <c r="LO22" s="124" t="str">
        <f t="shared" si="161"/>
        <v>6.87</v>
      </c>
      <c r="LP22" s="86">
        <f t="shared" si="162"/>
        <v>2.6111111111111112</v>
      </c>
      <c r="LQ22" s="124" t="str">
        <f t="shared" si="163"/>
        <v>2.61</v>
      </c>
      <c r="LR22" s="330" t="str">
        <f t="shared" si="164"/>
        <v>Lên lớp</v>
      </c>
      <c r="LS22" s="331">
        <f t="shared" si="165"/>
        <v>18</v>
      </c>
      <c r="LT22" s="332">
        <f t="shared" si="166"/>
        <v>6.8722222222222218</v>
      </c>
      <c r="LU22" s="332">
        <f t="shared" si="167"/>
        <v>2.6111111111111112</v>
      </c>
      <c r="LV22" s="334">
        <f t="shared" si="168"/>
        <v>55</v>
      </c>
      <c r="LW22" s="335">
        <f t="shared" si="169"/>
        <v>55</v>
      </c>
      <c r="LX22" s="336">
        <f t="shared" si="170"/>
        <v>6.3245454545454542</v>
      </c>
      <c r="LY22" s="337">
        <f t="shared" si="171"/>
        <v>2.2636363636363637</v>
      </c>
      <c r="LZ22" s="336" t="str">
        <f t="shared" si="172"/>
        <v>2.26</v>
      </c>
      <c r="MA22" s="330" t="str">
        <f t="shared" si="173"/>
        <v>Lên lớp</v>
      </c>
    </row>
    <row r="23" spans="1:339" s="233" customFormat="1" ht="18">
      <c r="A23" s="10">
        <v>24</v>
      </c>
      <c r="B23" s="76" t="s">
        <v>317</v>
      </c>
      <c r="C23" s="77" t="s">
        <v>375</v>
      </c>
      <c r="D23" s="78" t="s">
        <v>376</v>
      </c>
      <c r="E23" s="79" t="s">
        <v>153</v>
      </c>
      <c r="F23" s="50"/>
      <c r="G23" s="50" t="s">
        <v>639</v>
      </c>
      <c r="H23" s="50" t="s">
        <v>17</v>
      </c>
      <c r="I23" s="82" t="s">
        <v>668</v>
      </c>
      <c r="J23" s="82" t="s">
        <v>784</v>
      </c>
      <c r="K23" s="12">
        <v>7.3</v>
      </c>
      <c r="L23" s="28" t="str">
        <f t="shared" si="26"/>
        <v>7.3</v>
      </c>
      <c r="M23" s="32" t="str">
        <f t="shared" si="195"/>
        <v>B</v>
      </c>
      <c r="N23" s="39">
        <f t="shared" si="196"/>
        <v>3</v>
      </c>
      <c r="O23" s="37" t="str">
        <f t="shared" si="29"/>
        <v>3.0</v>
      </c>
      <c r="P23" s="11">
        <v>2</v>
      </c>
      <c r="Q23" s="16">
        <v>6</v>
      </c>
      <c r="R23" s="28" t="str">
        <f t="shared" si="30"/>
        <v>6.0</v>
      </c>
      <c r="S23" s="32" t="str">
        <f t="shared" si="197"/>
        <v>C</v>
      </c>
      <c r="T23" s="39">
        <f t="shared" si="198"/>
        <v>2</v>
      </c>
      <c r="U23" s="37" t="str">
        <f t="shared" si="33"/>
        <v>2.0</v>
      </c>
      <c r="V23" s="11">
        <v>3</v>
      </c>
      <c r="W23" s="21">
        <v>7.5</v>
      </c>
      <c r="X23" s="24">
        <v>6</v>
      </c>
      <c r="Y23" s="25"/>
      <c r="Z23" s="27">
        <f t="shared" si="0"/>
        <v>6.6</v>
      </c>
      <c r="AA23" s="28">
        <f t="shared" si="1"/>
        <v>6.6</v>
      </c>
      <c r="AB23" s="28" t="str">
        <f t="shared" si="34"/>
        <v>6.6</v>
      </c>
      <c r="AC23" s="32" t="str">
        <f t="shared" si="2"/>
        <v>C+</v>
      </c>
      <c r="AD23" s="30">
        <f t="shared" si="3"/>
        <v>2.5</v>
      </c>
      <c r="AE23" s="37" t="str">
        <f t="shared" si="35"/>
        <v>2.5</v>
      </c>
      <c r="AF23" s="64">
        <v>4</v>
      </c>
      <c r="AG23" s="68">
        <v>4</v>
      </c>
      <c r="AH23" s="21">
        <v>8</v>
      </c>
      <c r="AI23" s="24">
        <v>8</v>
      </c>
      <c r="AJ23" s="25"/>
      <c r="AK23" s="27">
        <f t="shared" si="36"/>
        <v>8</v>
      </c>
      <c r="AL23" s="28">
        <f t="shared" si="37"/>
        <v>8</v>
      </c>
      <c r="AM23" s="28" t="str">
        <f t="shared" si="38"/>
        <v>8.0</v>
      </c>
      <c r="AN23" s="32" t="str">
        <f t="shared" si="199"/>
        <v>B+</v>
      </c>
      <c r="AO23" s="30">
        <f t="shared" si="200"/>
        <v>3.5</v>
      </c>
      <c r="AP23" s="37" t="str">
        <f t="shared" si="41"/>
        <v>3.5</v>
      </c>
      <c r="AQ23" s="71">
        <v>2</v>
      </c>
      <c r="AR23" s="73">
        <v>2</v>
      </c>
      <c r="AS23" s="21">
        <v>6.3</v>
      </c>
      <c r="AT23" s="24">
        <v>3</v>
      </c>
      <c r="AU23" s="25"/>
      <c r="AV23" s="27">
        <f t="shared" si="42"/>
        <v>4.3</v>
      </c>
      <c r="AW23" s="28">
        <f t="shared" si="43"/>
        <v>4.3</v>
      </c>
      <c r="AX23" s="28" t="str">
        <f t="shared" si="44"/>
        <v>4.3</v>
      </c>
      <c r="AY23" s="32" t="str">
        <f t="shared" si="45"/>
        <v>D</v>
      </c>
      <c r="AZ23" s="30">
        <f t="shared" si="201"/>
        <v>1</v>
      </c>
      <c r="BA23" s="37" t="str">
        <f t="shared" si="47"/>
        <v>1.0</v>
      </c>
      <c r="BB23" s="64">
        <v>3</v>
      </c>
      <c r="BC23" s="68">
        <v>3</v>
      </c>
      <c r="BD23" s="98">
        <v>7.2</v>
      </c>
      <c r="BE23" s="99">
        <v>7</v>
      </c>
      <c r="BF23" s="25"/>
      <c r="BG23" s="27">
        <f t="shared" si="202"/>
        <v>7.1</v>
      </c>
      <c r="BH23" s="28">
        <f t="shared" si="203"/>
        <v>7.1</v>
      </c>
      <c r="BI23" s="28" t="str">
        <f t="shared" si="48"/>
        <v>7.1</v>
      </c>
      <c r="BJ23" s="32" t="str">
        <f t="shared" si="204"/>
        <v>B</v>
      </c>
      <c r="BK23" s="30">
        <f t="shared" si="205"/>
        <v>3</v>
      </c>
      <c r="BL23" s="37" t="str">
        <f t="shared" si="51"/>
        <v>3.0</v>
      </c>
      <c r="BM23" s="64">
        <v>3</v>
      </c>
      <c r="BN23" s="68">
        <v>3</v>
      </c>
      <c r="BO23" s="21">
        <v>6.9</v>
      </c>
      <c r="BP23" s="24">
        <v>7</v>
      </c>
      <c r="BQ23" s="25"/>
      <c r="BR23" s="27">
        <f t="shared" si="4"/>
        <v>7</v>
      </c>
      <c r="BS23" s="28">
        <f t="shared" si="5"/>
        <v>7</v>
      </c>
      <c r="BT23" s="28" t="str">
        <f t="shared" si="52"/>
        <v>7.0</v>
      </c>
      <c r="BU23" s="32" t="str">
        <f t="shared" si="6"/>
        <v>B</v>
      </c>
      <c r="BV23" s="66">
        <f t="shared" si="7"/>
        <v>3</v>
      </c>
      <c r="BW23" s="37" t="str">
        <f t="shared" si="53"/>
        <v>3.0</v>
      </c>
      <c r="BX23" s="64">
        <v>2</v>
      </c>
      <c r="BY23" s="75">
        <v>2</v>
      </c>
      <c r="BZ23" s="21">
        <v>7.5</v>
      </c>
      <c r="CA23" s="24">
        <v>8</v>
      </c>
      <c r="CB23" s="25"/>
      <c r="CC23" s="27">
        <f t="shared" si="206"/>
        <v>7.8</v>
      </c>
      <c r="CD23" s="28">
        <f t="shared" si="207"/>
        <v>7.8</v>
      </c>
      <c r="CE23" s="28" t="str">
        <f t="shared" si="54"/>
        <v>7.8</v>
      </c>
      <c r="CF23" s="32" t="str">
        <f t="shared" si="208"/>
        <v>B</v>
      </c>
      <c r="CG23" s="30">
        <f t="shared" si="209"/>
        <v>3</v>
      </c>
      <c r="CH23" s="37" t="str">
        <f t="shared" si="57"/>
        <v>3.0</v>
      </c>
      <c r="CI23" s="64">
        <v>3</v>
      </c>
      <c r="CJ23" s="68">
        <v>3</v>
      </c>
      <c r="CK23" s="85">
        <f t="shared" si="58"/>
        <v>17</v>
      </c>
      <c r="CL23" s="86">
        <f t="shared" si="59"/>
        <v>6.7058823529411766</v>
      </c>
      <c r="CM23" s="87" t="str">
        <f t="shared" si="60"/>
        <v>6.71</v>
      </c>
      <c r="CN23" s="86">
        <f t="shared" si="8"/>
        <v>2.5882352941176472</v>
      </c>
      <c r="CO23" s="87" t="str">
        <f t="shared" si="61"/>
        <v>2.59</v>
      </c>
      <c r="CP23" s="52" t="str">
        <f t="shared" si="174"/>
        <v>Lên lớp</v>
      </c>
      <c r="CQ23" s="52">
        <f t="shared" si="175"/>
        <v>17</v>
      </c>
      <c r="CR23" s="86">
        <f t="shared" si="62"/>
        <v>6.7058823529411766</v>
      </c>
      <c r="CS23" s="127" t="str">
        <f t="shared" si="63"/>
        <v>6.71</v>
      </c>
      <c r="CT23" s="86">
        <f t="shared" si="176"/>
        <v>2.5882352941176472</v>
      </c>
      <c r="CU23" s="127" t="str">
        <f t="shared" si="64"/>
        <v>2.59</v>
      </c>
      <c r="CV23" s="52" t="str">
        <f t="shared" si="65"/>
        <v>Lên lớp</v>
      </c>
      <c r="CW23" s="232">
        <v>7.6</v>
      </c>
      <c r="CX23" s="52">
        <v>6</v>
      </c>
      <c r="CY23" s="52"/>
      <c r="CZ23" s="27">
        <f t="shared" si="66"/>
        <v>6.6</v>
      </c>
      <c r="DA23" s="28">
        <f t="shared" si="67"/>
        <v>6.6</v>
      </c>
      <c r="DB23" s="29" t="str">
        <f t="shared" si="68"/>
        <v>6.6</v>
      </c>
      <c r="DC23" s="32" t="str">
        <f t="shared" si="69"/>
        <v>C+</v>
      </c>
      <c r="DD23" s="30">
        <f t="shared" si="70"/>
        <v>2.5</v>
      </c>
      <c r="DE23" s="29" t="str">
        <f t="shared" si="71"/>
        <v>2.5</v>
      </c>
      <c r="DF23" s="71"/>
      <c r="DG23" s="203"/>
      <c r="DH23" s="229">
        <v>7.4</v>
      </c>
      <c r="DI23" s="230">
        <v>8</v>
      </c>
      <c r="DJ23" s="230"/>
      <c r="DK23" s="27">
        <f t="shared" si="72"/>
        <v>7.8</v>
      </c>
      <c r="DL23" s="28">
        <f t="shared" si="73"/>
        <v>7.8</v>
      </c>
      <c r="DM23" s="30" t="str">
        <f t="shared" si="74"/>
        <v>7.8</v>
      </c>
      <c r="DN23" s="32" t="str">
        <f t="shared" si="75"/>
        <v>B</v>
      </c>
      <c r="DO23" s="30">
        <f t="shared" si="76"/>
        <v>3</v>
      </c>
      <c r="DP23" s="30" t="str">
        <f t="shared" si="77"/>
        <v>3.0</v>
      </c>
      <c r="DQ23" s="71"/>
      <c r="DR23" s="203"/>
      <c r="DS23" s="204">
        <f t="shared" si="78"/>
        <v>7.1999999999999993</v>
      </c>
      <c r="DT23" s="30" t="str">
        <f t="shared" si="79"/>
        <v>7.2</v>
      </c>
      <c r="DU23" s="32" t="str">
        <f t="shared" si="80"/>
        <v>B</v>
      </c>
      <c r="DV23" s="30">
        <f t="shared" si="81"/>
        <v>3</v>
      </c>
      <c r="DW23" s="30" t="str">
        <f t="shared" si="82"/>
        <v>3.0</v>
      </c>
      <c r="DX23" s="71">
        <v>3</v>
      </c>
      <c r="DY23" s="203">
        <v>3</v>
      </c>
      <c r="DZ23" s="232">
        <v>7.2</v>
      </c>
      <c r="EA23" s="52">
        <v>9</v>
      </c>
      <c r="EB23" s="52"/>
      <c r="EC23" s="27">
        <f t="shared" si="83"/>
        <v>8.3000000000000007</v>
      </c>
      <c r="ED23" s="28">
        <f t="shared" si="84"/>
        <v>8.3000000000000007</v>
      </c>
      <c r="EE23" s="29" t="str">
        <f t="shared" si="85"/>
        <v>8.3</v>
      </c>
      <c r="EF23" s="32" t="str">
        <f t="shared" si="86"/>
        <v>B+</v>
      </c>
      <c r="EG23" s="30">
        <f t="shared" si="87"/>
        <v>3.5</v>
      </c>
      <c r="EH23" s="29" t="str">
        <f t="shared" si="88"/>
        <v>3.5</v>
      </c>
      <c r="EI23" s="71">
        <v>3</v>
      </c>
      <c r="EJ23" s="203">
        <v>3</v>
      </c>
      <c r="EK23" s="232">
        <v>5.4</v>
      </c>
      <c r="EL23" s="52">
        <v>5</v>
      </c>
      <c r="EM23" s="52"/>
      <c r="EN23" s="27">
        <f t="shared" si="89"/>
        <v>5.2</v>
      </c>
      <c r="EO23" s="28">
        <f t="shared" si="90"/>
        <v>5.2</v>
      </c>
      <c r="EP23" s="29" t="str">
        <f t="shared" si="91"/>
        <v>5.2</v>
      </c>
      <c r="EQ23" s="32" t="str">
        <f t="shared" si="92"/>
        <v>D+</v>
      </c>
      <c r="ER23" s="29">
        <f t="shared" si="93"/>
        <v>1.5</v>
      </c>
      <c r="ES23" s="29" t="str">
        <f t="shared" si="94"/>
        <v>1.5</v>
      </c>
      <c r="ET23" s="71">
        <v>3</v>
      </c>
      <c r="EU23" s="203">
        <v>3</v>
      </c>
      <c r="EV23" s="232">
        <v>6.2</v>
      </c>
      <c r="EW23" s="52">
        <v>9</v>
      </c>
      <c r="EX23" s="52"/>
      <c r="EY23" s="27">
        <f t="shared" si="95"/>
        <v>7.9</v>
      </c>
      <c r="EZ23" s="28">
        <f t="shared" si="96"/>
        <v>7.9</v>
      </c>
      <c r="FA23" s="29" t="str">
        <f t="shared" si="97"/>
        <v>7.9</v>
      </c>
      <c r="FB23" s="32" t="str">
        <f t="shared" si="98"/>
        <v>B</v>
      </c>
      <c r="FC23" s="30">
        <f t="shared" si="99"/>
        <v>3</v>
      </c>
      <c r="FD23" s="29" t="str">
        <f t="shared" si="100"/>
        <v>3.0</v>
      </c>
      <c r="FE23" s="71">
        <v>2</v>
      </c>
      <c r="FF23" s="203">
        <v>2</v>
      </c>
      <c r="FG23" s="232">
        <v>7.7</v>
      </c>
      <c r="FH23" s="52">
        <v>8</v>
      </c>
      <c r="FI23" s="52"/>
      <c r="FJ23" s="27">
        <f t="shared" si="101"/>
        <v>7.9</v>
      </c>
      <c r="FK23" s="28">
        <f t="shared" si="102"/>
        <v>7.9</v>
      </c>
      <c r="FL23" s="29" t="str">
        <f t="shared" si="103"/>
        <v>7.9</v>
      </c>
      <c r="FM23" s="32" t="str">
        <f t="shared" si="104"/>
        <v>B</v>
      </c>
      <c r="FN23" s="30">
        <f t="shared" si="105"/>
        <v>3</v>
      </c>
      <c r="FO23" s="29" t="str">
        <f t="shared" si="106"/>
        <v>3.0</v>
      </c>
      <c r="FP23" s="71">
        <v>3</v>
      </c>
      <c r="FQ23" s="203">
        <v>3</v>
      </c>
      <c r="FR23" s="232">
        <v>6.7</v>
      </c>
      <c r="FS23" s="52">
        <v>9</v>
      </c>
      <c r="FT23" s="52"/>
      <c r="FU23" s="27">
        <f t="shared" si="107"/>
        <v>8.1</v>
      </c>
      <c r="FV23" s="28">
        <f t="shared" si="108"/>
        <v>8.1</v>
      </c>
      <c r="FW23" s="29" t="str">
        <f t="shared" si="109"/>
        <v>8.1</v>
      </c>
      <c r="FX23" s="32" t="str">
        <f t="shared" si="110"/>
        <v>B+</v>
      </c>
      <c r="FY23" s="30">
        <f t="shared" si="111"/>
        <v>3.5</v>
      </c>
      <c r="FZ23" s="29" t="str">
        <f t="shared" si="112"/>
        <v>3.5</v>
      </c>
      <c r="GA23" s="71">
        <v>2</v>
      </c>
      <c r="GB23" s="203">
        <v>2</v>
      </c>
      <c r="GC23" s="232">
        <v>7.3</v>
      </c>
      <c r="GD23" s="52">
        <v>4</v>
      </c>
      <c r="GE23" s="52"/>
      <c r="GF23" s="27">
        <f t="shared" si="113"/>
        <v>5.3</v>
      </c>
      <c r="GG23" s="28">
        <f t="shared" si="114"/>
        <v>5.3</v>
      </c>
      <c r="GH23" s="29" t="str">
        <f t="shared" si="115"/>
        <v>5.3</v>
      </c>
      <c r="GI23" s="32" t="str">
        <f t="shared" si="116"/>
        <v>D+</v>
      </c>
      <c r="GJ23" s="30">
        <f t="shared" si="117"/>
        <v>1.5</v>
      </c>
      <c r="GK23" s="29" t="str">
        <f t="shared" si="118"/>
        <v>1.5</v>
      </c>
      <c r="GL23" s="71">
        <v>2</v>
      </c>
      <c r="GM23" s="203">
        <v>2</v>
      </c>
      <c r="GN23" s="232">
        <v>5</v>
      </c>
      <c r="GO23" s="52">
        <v>8</v>
      </c>
      <c r="GP23" s="52"/>
      <c r="GQ23" s="27">
        <f t="shared" si="119"/>
        <v>6.8</v>
      </c>
      <c r="GR23" s="28">
        <f t="shared" si="120"/>
        <v>6.8</v>
      </c>
      <c r="GS23" s="29" t="str">
        <f t="shared" si="121"/>
        <v>6.8</v>
      </c>
      <c r="GT23" s="32" t="str">
        <f t="shared" si="122"/>
        <v>C+</v>
      </c>
      <c r="GU23" s="29">
        <f t="shared" si="123"/>
        <v>2.5</v>
      </c>
      <c r="GV23" s="29" t="str">
        <f t="shared" si="124"/>
        <v>2.5</v>
      </c>
      <c r="GW23" s="71">
        <v>2</v>
      </c>
      <c r="GX23" s="203">
        <v>2</v>
      </c>
      <c r="GY23" s="85">
        <f t="shared" si="125"/>
        <v>20</v>
      </c>
      <c r="GZ23" s="86">
        <f t="shared" si="126"/>
        <v>7.1</v>
      </c>
      <c r="HA23" s="124" t="str">
        <f t="shared" si="127"/>
        <v>7.10</v>
      </c>
      <c r="HB23" s="86">
        <f t="shared" si="128"/>
        <v>2.7</v>
      </c>
      <c r="HC23" s="124" t="str">
        <f t="shared" si="129"/>
        <v>2.70</v>
      </c>
      <c r="HD23" s="52" t="str">
        <f t="shared" si="130"/>
        <v>Lên lớp</v>
      </c>
      <c r="HE23" s="52">
        <f t="shared" si="131"/>
        <v>20</v>
      </c>
      <c r="HF23" s="86">
        <f t="shared" si="132"/>
        <v>7.1</v>
      </c>
      <c r="HG23" s="127" t="str">
        <f t="shared" si="133"/>
        <v>7.10</v>
      </c>
      <c r="HH23" s="86">
        <f t="shared" si="134"/>
        <v>2.7</v>
      </c>
      <c r="HI23" s="127" t="str">
        <f t="shared" si="135"/>
        <v>2.70</v>
      </c>
      <c r="HJ23" s="227">
        <f t="shared" si="136"/>
        <v>37</v>
      </c>
      <c r="HK23" s="58">
        <f t="shared" si="137"/>
        <v>37</v>
      </c>
      <c r="HL23" s="228">
        <f t="shared" si="10"/>
        <v>6.9189189189189193</v>
      </c>
      <c r="HM23" s="127" t="str">
        <f t="shared" si="138"/>
        <v>6.92</v>
      </c>
      <c r="HN23" s="228">
        <f t="shared" si="11"/>
        <v>2.6486486486486487</v>
      </c>
      <c r="HO23" s="127" t="str">
        <f t="shared" si="139"/>
        <v>2.65</v>
      </c>
      <c r="HP23" s="52" t="str">
        <f t="shared" si="140"/>
        <v>Lên lớp</v>
      </c>
      <c r="HQ23" s="58" t="s">
        <v>986</v>
      </c>
      <c r="HR23" s="98">
        <v>8.6999999999999993</v>
      </c>
      <c r="HS23" s="99">
        <v>7</v>
      </c>
      <c r="HT23" s="187"/>
      <c r="HU23" s="27">
        <f t="shared" si="177"/>
        <v>7.7</v>
      </c>
      <c r="HV23" s="282">
        <f t="shared" si="178"/>
        <v>7.7</v>
      </c>
      <c r="HW23" s="26" t="str">
        <f t="shared" si="210"/>
        <v>7.7</v>
      </c>
      <c r="HX23" s="283" t="str">
        <f t="shared" si="179"/>
        <v>B</v>
      </c>
      <c r="HY23" s="281">
        <f t="shared" si="180"/>
        <v>3</v>
      </c>
      <c r="HZ23" s="44" t="str">
        <f t="shared" si="181"/>
        <v>3.0</v>
      </c>
      <c r="IA23" s="64">
        <v>3</v>
      </c>
      <c r="IB23" s="68">
        <v>3</v>
      </c>
      <c r="IC23" s="21">
        <v>9.3000000000000007</v>
      </c>
      <c r="ID23" s="24">
        <v>7</v>
      </c>
      <c r="IE23" s="25"/>
      <c r="IF23" s="27">
        <f t="shared" si="182"/>
        <v>7.9</v>
      </c>
      <c r="IG23" s="282">
        <f t="shared" si="183"/>
        <v>7.9</v>
      </c>
      <c r="IH23" s="26" t="str">
        <f t="shared" si="211"/>
        <v>7.9</v>
      </c>
      <c r="II23" s="283" t="str">
        <f t="shared" si="184"/>
        <v>B</v>
      </c>
      <c r="IJ23" s="281">
        <f t="shared" si="185"/>
        <v>3</v>
      </c>
      <c r="IK23" s="44" t="str">
        <f t="shared" si="186"/>
        <v>3.0</v>
      </c>
      <c r="IL23" s="64">
        <v>1</v>
      </c>
      <c r="IM23" s="68">
        <v>1</v>
      </c>
      <c r="IN23" s="21">
        <v>7</v>
      </c>
      <c r="IO23" s="24">
        <v>6</v>
      </c>
      <c r="IP23" s="25"/>
      <c r="IQ23" s="27">
        <f t="shared" si="187"/>
        <v>6.4</v>
      </c>
      <c r="IR23" s="28">
        <f t="shared" si="188"/>
        <v>6.4</v>
      </c>
      <c r="IS23" s="26" t="str">
        <f t="shared" si="189"/>
        <v>6.4</v>
      </c>
      <c r="IT23" s="32" t="str">
        <f t="shared" si="190"/>
        <v>C</v>
      </c>
      <c r="IU23" s="30">
        <f t="shared" si="191"/>
        <v>2</v>
      </c>
      <c r="IV23" s="37" t="str">
        <f t="shared" si="192"/>
        <v>2.0</v>
      </c>
      <c r="IW23" s="64">
        <v>2</v>
      </c>
      <c r="IX23" s="68">
        <v>2</v>
      </c>
      <c r="IY23" s="21">
        <v>7.8</v>
      </c>
      <c r="IZ23" s="24">
        <v>9</v>
      </c>
      <c r="JA23" s="25"/>
      <c r="JB23" s="19">
        <f t="shared" si="141"/>
        <v>8.5</v>
      </c>
      <c r="JC23" s="26">
        <f t="shared" si="142"/>
        <v>8.5</v>
      </c>
      <c r="JD23" s="26" t="str">
        <f t="shared" si="143"/>
        <v>8.5</v>
      </c>
      <c r="JE23" s="32" t="str">
        <f t="shared" si="144"/>
        <v>A</v>
      </c>
      <c r="JF23" s="30">
        <f t="shared" si="145"/>
        <v>4</v>
      </c>
      <c r="JG23" s="37" t="str">
        <f t="shared" si="146"/>
        <v>4.0</v>
      </c>
      <c r="JH23" s="64">
        <v>2</v>
      </c>
      <c r="JI23" s="68">
        <v>2</v>
      </c>
      <c r="JJ23" s="98">
        <v>7</v>
      </c>
      <c r="JK23" s="99">
        <v>8</v>
      </c>
      <c r="JL23" s="187"/>
      <c r="JM23" s="19">
        <f t="shared" si="193"/>
        <v>7.6</v>
      </c>
      <c r="JN23" s="26">
        <f t="shared" si="147"/>
        <v>7.6</v>
      </c>
      <c r="JO23" s="26" t="str">
        <f t="shared" si="148"/>
        <v>7.6</v>
      </c>
      <c r="JP23" s="32" t="str">
        <f t="shared" si="149"/>
        <v>B</v>
      </c>
      <c r="JQ23" s="30">
        <f t="shared" si="150"/>
        <v>3</v>
      </c>
      <c r="JR23" s="37" t="str">
        <f t="shared" si="151"/>
        <v>3.0</v>
      </c>
      <c r="JS23" s="64">
        <v>1</v>
      </c>
      <c r="JT23" s="68">
        <v>1</v>
      </c>
      <c r="JU23" s="98">
        <v>8</v>
      </c>
      <c r="JV23" s="99">
        <v>8</v>
      </c>
      <c r="JW23" s="187"/>
      <c r="JX23" s="27">
        <f t="shared" si="12"/>
        <v>8</v>
      </c>
      <c r="JY23" s="28">
        <f t="shared" si="13"/>
        <v>8</v>
      </c>
      <c r="JZ23" s="28" t="str">
        <f t="shared" si="152"/>
        <v>8.0</v>
      </c>
      <c r="KA23" s="32" t="str">
        <f t="shared" si="14"/>
        <v>B+</v>
      </c>
      <c r="KB23" s="30">
        <f t="shared" si="15"/>
        <v>3.5</v>
      </c>
      <c r="KC23" s="37" t="str">
        <f t="shared" si="16"/>
        <v>3.5</v>
      </c>
      <c r="KD23" s="64">
        <v>2</v>
      </c>
      <c r="KE23" s="68">
        <v>2</v>
      </c>
      <c r="KF23" s="21">
        <v>7.4</v>
      </c>
      <c r="KG23" s="24">
        <v>5</v>
      </c>
      <c r="KH23" s="25"/>
      <c r="KI23" s="27">
        <f t="shared" si="17"/>
        <v>6</v>
      </c>
      <c r="KJ23" s="28">
        <f t="shared" si="18"/>
        <v>6</v>
      </c>
      <c r="KK23" s="26" t="str">
        <f t="shared" si="153"/>
        <v>6.0</v>
      </c>
      <c r="KL23" s="32" t="str">
        <f t="shared" si="19"/>
        <v>C</v>
      </c>
      <c r="KM23" s="30">
        <f t="shared" si="20"/>
        <v>2</v>
      </c>
      <c r="KN23" s="37" t="str">
        <f t="shared" si="21"/>
        <v>2.0</v>
      </c>
      <c r="KO23" s="64">
        <v>2</v>
      </c>
      <c r="KP23" s="68">
        <v>2</v>
      </c>
      <c r="KQ23" s="98">
        <v>9.1999999999999993</v>
      </c>
      <c r="KR23" s="99">
        <v>7</v>
      </c>
      <c r="KS23" s="187"/>
      <c r="KT23" s="27">
        <f t="shared" si="22"/>
        <v>7.9</v>
      </c>
      <c r="KU23" s="28">
        <f t="shared" si="23"/>
        <v>7.9</v>
      </c>
      <c r="KV23" s="26" t="str">
        <f t="shared" si="154"/>
        <v>7.9</v>
      </c>
      <c r="KW23" s="32" t="str">
        <f t="shared" si="212"/>
        <v>B</v>
      </c>
      <c r="KX23" s="30">
        <f t="shared" si="24"/>
        <v>3</v>
      </c>
      <c r="KY23" s="37" t="str">
        <f t="shared" si="25"/>
        <v>3.0</v>
      </c>
      <c r="KZ23" s="64">
        <v>2</v>
      </c>
      <c r="LA23" s="68">
        <v>2</v>
      </c>
      <c r="LB23" s="21">
        <v>8.5</v>
      </c>
      <c r="LC23" s="24">
        <v>4</v>
      </c>
      <c r="LD23" s="25"/>
      <c r="LE23" s="19">
        <f t="shared" si="194"/>
        <v>5.8</v>
      </c>
      <c r="LF23" s="26">
        <f t="shared" si="155"/>
        <v>5.8</v>
      </c>
      <c r="LG23" s="26" t="str">
        <f t="shared" si="213"/>
        <v>5.8</v>
      </c>
      <c r="LH23" s="32" t="str">
        <f t="shared" si="156"/>
        <v>C</v>
      </c>
      <c r="LI23" s="30">
        <f t="shared" si="157"/>
        <v>2</v>
      </c>
      <c r="LJ23" s="37" t="str">
        <f t="shared" si="158"/>
        <v>2.0</v>
      </c>
      <c r="LK23" s="62">
        <v>3</v>
      </c>
      <c r="LL23" s="279">
        <v>3</v>
      </c>
      <c r="LM23" s="85">
        <f t="shared" si="159"/>
        <v>18</v>
      </c>
      <c r="LN23" s="86">
        <f t="shared" si="160"/>
        <v>7.1999999999999993</v>
      </c>
      <c r="LO23" s="124" t="str">
        <f t="shared" si="161"/>
        <v>7.20</v>
      </c>
      <c r="LP23" s="86">
        <f t="shared" si="162"/>
        <v>2.7777777777777777</v>
      </c>
      <c r="LQ23" s="124" t="str">
        <f t="shared" si="163"/>
        <v>2.78</v>
      </c>
      <c r="LR23" s="330" t="str">
        <f t="shared" si="164"/>
        <v>Lên lớp</v>
      </c>
      <c r="LS23" s="331">
        <f t="shared" si="165"/>
        <v>18</v>
      </c>
      <c r="LT23" s="332">
        <f t="shared" si="166"/>
        <v>7.1999999999999993</v>
      </c>
      <c r="LU23" s="332">
        <f t="shared" si="167"/>
        <v>2.7777777777777777</v>
      </c>
      <c r="LV23" s="334">
        <f t="shared" si="168"/>
        <v>55</v>
      </c>
      <c r="LW23" s="335">
        <f t="shared" si="169"/>
        <v>55</v>
      </c>
      <c r="LX23" s="336">
        <f t="shared" si="170"/>
        <v>7.0109090909090916</v>
      </c>
      <c r="LY23" s="337">
        <f t="shared" si="171"/>
        <v>2.6909090909090909</v>
      </c>
      <c r="LZ23" s="336" t="str">
        <f t="shared" si="172"/>
        <v>2.69</v>
      </c>
      <c r="MA23" s="330" t="str">
        <f t="shared" si="173"/>
        <v>Lên lớp</v>
      </c>
    </row>
    <row r="24" spans="1:339" s="233" customFormat="1" ht="18">
      <c r="A24" s="10">
        <v>25</v>
      </c>
      <c r="B24" s="76" t="s">
        <v>317</v>
      </c>
      <c r="C24" s="77" t="s">
        <v>377</v>
      </c>
      <c r="D24" s="78" t="s">
        <v>378</v>
      </c>
      <c r="E24" s="79" t="s">
        <v>193</v>
      </c>
      <c r="F24" s="50"/>
      <c r="G24" s="50" t="s">
        <v>640</v>
      </c>
      <c r="H24" s="50" t="s">
        <v>17</v>
      </c>
      <c r="I24" s="82" t="s">
        <v>664</v>
      </c>
      <c r="J24" s="82" t="s">
        <v>778</v>
      </c>
      <c r="K24" s="12">
        <v>6.3</v>
      </c>
      <c r="L24" s="28" t="str">
        <f t="shared" si="26"/>
        <v>6.3</v>
      </c>
      <c r="M24" s="32" t="str">
        <f t="shared" si="195"/>
        <v>C</v>
      </c>
      <c r="N24" s="39">
        <f t="shared" si="196"/>
        <v>2</v>
      </c>
      <c r="O24" s="37" t="str">
        <f t="shared" si="29"/>
        <v>2.0</v>
      </c>
      <c r="P24" s="11">
        <v>2</v>
      </c>
      <c r="Q24" s="16"/>
      <c r="R24" s="28" t="str">
        <f t="shared" si="30"/>
        <v>0.0</v>
      </c>
      <c r="S24" s="32" t="str">
        <f t="shared" si="197"/>
        <v>F</v>
      </c>
      <c r="T24" s="39">
        <f t="shared" si="198"/>
        <v>0</v>
      </c>
      <c r="U24" s="37" t="str">
        <f t="shared" si="33"/>
        <v>0.0</v>
      </c>
      <c r="V24" s="11">
        <v>3</v>
      </c>
      <c r="W24" s="21">
        <v>7.6</v>
      </c>
      <c r="X24" s="24">
        <v>6</v>
      </c>
      <c r="Y24" s="25"/>
      <c r="Z24" s="27">
        <f t="shared" si="0"/>
        <v>6.6</v>
      </c>
      <c r="AA24" s="28">
        <f t="shared" si="1"/>
        <v>6.6</v>
      </c>
      <c r="AB24" s="28" t="str">
        <f t="shared" si="34"/>
        <v>6.6</v>
      </c>
      <c r="AC24" s="32" t="str">
        <f t="shared" si="2"/>
        <v>C+</v>
      </c>
      <c r="AD24" s="30">
        <f t="shared" si="3"/>
        <v>2.5</v>
      </c>
      <c r="AE24" s="37" t="str">
        <f t="shared" si="35"/>
        <v>2.5</v>
      </c>
      <c r="AF24" s="64">
        <v>4</v>
      </c>
      <c r="AG24" s="68">
        <v>4</v>
      </c>
      <c r="AH24" s="21">
        <v>8</v>
      </c>
      <c r="AI24" s="24">
        <v>6</v>
      </c>
      <c r="AJ24" s="25"/>
      <c r="AK24" s="27">
        <f t="shared" si="36"/>
        <v>6.8</v>
      </c>
      <c r="AL24" s="28">
        <f t="shared" si="37"/>
        <v>6.8</v>
      </c>
      <c r="AM24" s="28" t="str">
        <f t="shared" si="38"/>
        <v>6.8</v>
      </c>
      <c r="AN24" s="32" t="str">
        <f t="shared" si="199"/>
        <v>C+</v>
      </c>
      <c r="AO24" s="30">
        <f t="shared" si="200"/>
        <v>2.5</v>
      </c>
      <c r="AP24" s="37" t="str">
        <f t="shared" si="41"/>
        <v>2.5</v>
      </c>
      <c r="AQ24" s="71">
        <v>2</v>
      </c>
      <c r="AR24" s="73">
        <v>2</v>
      </c>
      <c r="AS24" s="21">
        <v>5.8</v>
      </c>
      <c r="AT24" s="24">
        <v>5</v>
      </c>
      <c r="AU24" s="25"/>
      <c r="AV24" s="27">
        <f t="shared" si="42"/>
        <v>5.3</v>
      </c>
      <c r="AW24" s="28">
        <f t="shared" si="43"/>
        <v>5.3</v>
      </c>
      <c r="AX24" s="28" t="str">
        <f t="shared" si="44"/>
        <v>5.3</v>
      </c>
      <c r="AY24" s="32" t="str">
        <f t="shared" si="45"/>
        <v>D+</v>
      </c>
      <c r="AZ24" s="30">
        <f t="shared" si="201"/>
        <v>1.5</v>
      </c>
      <c r="BA24" s="37" t="str">
        <f t="shared" si="47"/>
        <v>1.5</v>
      </c>
      <c r="BB24" s="64">
        <v>3</v>
      </c>
      <c r="BC24" s="68">
        <v>3</v>
      </c>
      <c r="BD24" s="21">
        <v>5.4</v>
      </c>
      <c r="BE24" s="24">
        <v>7</v>
      </c>
      <c r="BF24" s="25"/>
      <c r="BG24" s="27">
        <f t="shared" si="202"/>
        <v>6.4</v>
      </c>
      <c r="BH24" s="28">
        <f t="shared" si="203"/>
        <v>6.4</v>
      </c>
      <c r="BI24" s="28" t="str">
        <f t="shared" si="48"/>
        <v>6.4</v>
      </c>
      <c r="BJ24" s="32" t="str">
        <f t="shared" si="204"/>
        <v>C</v>
      </c>
      <c r="BK24" s="30">
        <f t="shared" si="205"/>
        <v>2</v>
      </c>
      <c r="BL24" s="37" t="str">
        <f t="shared" si="51"/>
        <v>2.0</v>
      </c>
      <c r="BM24" s="64">
        <v>3</v>
      </c>
      <c r="BN24" s="68">
        <v>3</v>
      </c>
      <c r="BO24" s="21">
        <v>6.9</v>
      </c>
      <c r="BP24" s="24">
        <v>8</v>
      </c>
      <c r="BQ24" s="25"/>
      <c r="BR24" s="27">
        <f t="shared" si="4"/>
        <v>7.6</v>
      </c>
      <c r="BS24" s="28">
        <f t="shared" si="5"/>
        <v>7.6</v>
      </c>
      <c r="BT24" s="28" t="str">
        <f t="shared" si="52"/>
        <v>7.6</v>
      </c>
      <c r="BU24" s="32" t="str">
        <f t="shared" si="6"/>
        <v>B</v>
      </c>
      <c r="BV24" s="66">
        <f t="shared" si="7"/>
        <v>3</v>
      </c>
      <c r="BW24" s="37" t="str">
        <f t="shared" si="53"/>
        <v>3.0</v>
      </c>
      <c r="BX24" s="64">
        <v>2</v>
      </c>
      <c r="BY24" s="75">
        <v>2</v>
      </c>
      <c r="BZ24" s="21">
        <v>7</v>
      </c>
      <c r="CA24" s="24">
        <v>8</v>
      </c>
      <c r="CB24" s="25"/>
      <c r="CC24" s="27">
        <f t="shared" si="206"/>
        <v>7.6</v>
      </c>
      <c r="CD24" s="28">
        <f t="shared" si="207"/>
        <v>7.6</v>
      </c>
      <c r="CE24" s="28" t="str">
        <f t="shared" si="54"/>
        <v>7.6</v>
      </c>
      <c r="CF24" s="32" t="str">
        <f t="shared" si="208"/>
        <v>B</v>
      </c>
      <c r="CG24" s="30">
        <f t="shared" si="209"/>
        <v>3</v>
      </c>
      <c r="CH24" s="37" t="str">
        <f t="shared" si="57"/>
        <v>3.0</v>
      </c>
      <c r="CI24" s="64">
        <v>3</v>
      </c>
      <c r="CJ24" s="68">
        <v>3</v>
      </c>
      <c r="CK24" s="85">
        <f t="shared" si="58"/>
        <v>17</v>
      </c>
      <c r="CL24" s="86">
        <f t="shared" si="59"/>
        <v>6.6529411764705877</v>
      </c>
      <c r="CM24" s="87" t="str">
        <f t="shared" si="60"/>
        <v>6.65</v>
      </c>
      <c r="CN24" s="86">
        <f t="shared" si="8"/>
        <v>2.3823529411764706</v>
      </c>
      <c r="CO24" s="87" t="str">
        <f t="shared" si="61"/>
        <v>2.38</v>
      </c>
      <c r="CP24" s="52" t="str">
        <f t="shared" si="174"/>
        <v>Lên lớp</v>
      </c>
      <c r="CQ24" s="52">
        <f t="shared" si="175"/>
        <v>17</v>
      </c>
      <c r="CR24" s="86">
        <f t="shared" si="62"/>
        <v>6.6529411764705877</v>
      </c>
      <c r="CS24" s="127" t="str">
        <f t="shared" si="63"/>
        <v>6.65</v>
      </c>
      <c r="CT24" s="86">
        <f t="shared" si="176"/>
        <v>2.3823529411764706</v>
      </c>
      <c r="CU24" s="127" t="str">
        <f t="shared" si="64"/>
        <v>2.38</v>
      </c>
      <c r="CV24" s="52" t="str">
        <f t="shared" si="65"/>
        <v>Lên lớp</v>
      </c>
      <c r="CW24" s="232">
        <v>7.2</v>
      </c>
      <c r="CX24" s="52">
        <v>7</v>
      </c>
      <c r="CY24" s="52"/>
      <c r="CZ24" s="27">
        <f t="shared" si="66"/>
        <v>7.1</v>
      </c>
      <c r="DA24" s="28">
        <f t="shared" si="67"/>
        <v>7.1</v>
      </c>
      <c r="DB24" s="29" t="str">
        <f t="shared" si="68"/>
        <v>7.1</v>
      </c>
      <c r="DC24" s="32" t="str">
        <f t="shared" si="69"/>
        <v>B</v>
      </c>
      <c r="DD24" s="30">
        <f t="shared" si="70"/>
        <v>3</v>
      </c>
      <c r="DE24" s="29" t="str">
        <f t="shared" si="71"/>
        <v>3.0</v>
      </c>
      <c r="DF24" s="71"/>
      <c r="DG24" s="203"/>
      <c r="DH24" s="229">
        <v>7.4</v>
      </c>
      <c r="DI24" s="230">
        <v>3</v>
      </c>
      <c r="DJ24" s="230"/>
      <c r="DK24" s="27">
        <f t="shared" si="72"/>
        <v>4.8</v>
      </c>
      <c r="DL24" s="28">
        <f t="shared" si="73"/>
        <v>4.8</v>
      </c>
      <c r="DM24" s="30" t="str">
        <f t="shared" si="74"/>
        <v>4.8</v>
      </c>
      <c r="DN24" s="32" t="str">
        <f t="shared" si="75"/>
        <v>D</v>
      </c>
      <c r="DO24" s="30">
        <f t="shared" si="76"/>
        <v>1</v>
      </c>
      <c r="DP24" s="30" t="str">
        <f t="shared" si="77"/>
        <v>1.0</v>
      </c>
      <c r="DQ24" s="71"/>
      <c r="DR24" s="203"/>
      <c r="DS24" s="204">
        <f t="shared" si="78"/>
        <v>5.9499999999999993</v>
      </c>
      <c r="DT24" s="30" t="str">
        <f t="shared" si="79"/>
        <v>6.0</v>
      </c>
      <c r="DU24" s="32" t="str">
        <f t="shared" si="80"/>
        <v>C</v>
      </c>
      <c r="DV24" s="30">
        <f t="shared" si="81"/>
        <v>2</v>
      </c>
      <c r="DW24" s="30" t="str">
        <f t="shared" si="82"/>
        <v>2.0</v>
      </c>
      <c r="DX24" s="71">
        <v>3</v>
      </c>
      <c r="DY24" s="203">
        <v>3</v>
      </c>
      <c r="DZ24" s="232">
        <v>6.4</v>
      </c>
      <c r="EA24" s="52">
        <v>7</v>
      </c>
      <c r="EB24" s="52"/>
      <c r="EC24" s="27">
        <f t="shared" si="83"/>
        <v>6.8</v>
      </c>
      <c r="ED24" s="28">
        <f t="shared" si="84"/>
        <v>6.8</v>
      </c>
      <c r="EE24" s="29" t="str">
        <f t="shared" si="85"/>
        <v>6.8</v>
      </c>
      <c r="EF24" s="32" t="str">
        <f t="shared" si="86"/>
        <v>C+</v>
      </c>
      <c r="EG24" s="30">
        <f t="shared" si="87"/>
        <v>2.5</v>
      </c>
      <c r="EH24" s="29" t="str">
        <f t="shared" si="88"/>
        <v>2.5</v>
      </c>
      <c r="EI24" s="71">
        <v>3</v>
      </c>
      <c r="EJ24" s="203">
        <v>3</v>
      </c>
      <c r="EK24" s="232">
        <v>6.9</v>
      </c>
      <c r="EL24" s="52">
        <v>6</v>
      </c>
      <c r="EM24" s="52"/>
      <c r="EN24" s="27">
        <f t="shared" si="89"/>
        <v>6.4</v>
      </c>
      <c r="EO24" s="28">
        <f t="shared" si="90"/>
        <v>6.4</v>
      </c>
      <c r="EP24" s="29" t="str">
        <f t="shared" si="91"/>
        <v>6.4</v>
      </c>
      <c r="EQ24" s="32" t="str">
        <f t="shared" si="92"/>
        <v>C</v>
      </c>
      <c r="ER24" s="29">
        <f t="shared" si="93"/>
        <v>2</v>
      </c>
      <c r="ES24" s="29" t="str">
        <f t="shared" si="94"/>
        <v>2.0</v>
      </c>
      <c r="ET24" s="71">
        <v>3</v>
      </c>
      <c r="EU24" s="203">
        <v>3</v>
      </c>
      <c r="EV24" s="232">
        <v>6.7</v>
      </c>
      <c r="EW24" s="52">
        <v>9</v>
      </c>
      <c r="EX24" s="52"/>
      <c r="EY24" s="27">
        <f t="shared" si="95"/>
        <v>8.1</v>
      </c>
      <c r="EZ24" s="28">
        <f t="shared" si="96"/>
        <v>8.1</v>
      </c>
      <c r="FA24" s="29" t="str">
        <f t="shared" si="97"/>
        <v>8.1</v>
      </c>
      <c r="FB24" s="32" t="str">
        <f t="shared" si="98"/>
        <v>B+</v>
      </c>
      <c r="FC24" s="30">
        <f t="shared" si="99"/>
        <v>3.5</v>
      </c>
      <c r="FD24" s="29" t="str">
        <f t="shared" si="100"/>
        <v>3.5</v>
      </c>
      <c r="FE24" s="71">
        <v>2</v>
      </c>
      <c r="FF24" s="203">
        <v>2</v>
      </c>
      <c r="FG24" s="232">
        <v>7</v>
      </c>
      <c r="FH24" s="52">
        <v>5</v>
      </c>
      <c r="FI24" s="52"/>
      <c r="FJ24" s="27">
        <f t="shared" si="101"/>
        <v>5.8</v>
      </c>
      <c r="FK24" s="28">
        <f t="shared" si="102"/>
        <v>5.8</v>
      </c>
      <c r="FL24" s="29" t="str">
        <f t="shared" si="103"/>
        <v>5.8</v>
      </c>
      <c r="FM24" s="32" t="str">
        <f t="shared" si="104"/>
        <v>C</v>
      </c>
      <c r="FN24" s="30">
        <f t="shared" si="105"/>
        <v>2</v>
      </c>
      <c r="FO24" s="29" t="str">
        <f t="shared" si="106"/>
        <v>2.0</v>
      </c>
      <c r="FP24" s="71">
        <v>3</v>
      </c>
      <c r="FQ24" s="203">
        <v>3</v>
      </c>
      <c r="FR24" s="232">
        <v>6.3</v>
      </c>
      <c r="FS24" s="52">
        <v>8</v>
      </c>
      <c r="FT24" s="52"/>
      <c r="FU24" s="27">
        <f t="shared" si="107"/>
        <v>7.3</v>
      </c>
      <c r="FV24" s="28">
        <f t="shared" si="108"/>
        <v>7.3</v>
      </c>
      <c r="FW24" s="29" t="str">
        <f t="shared" si="109"/>
        <v>7.3</v>
      </c>
      <c r="FX24" s="32" t="str">
        <f t="shared" si="110"/>
        <v>B</v>
      </c>
      <c r="FY24" s="30">
        <f t="shared" si="111"/>
        <v>3</v>
      </c>
      <c r="FZ24" s="29" t="str">
        <f t="shared" si="112"/>
        <v>3.0</v>
      </c>
      <c r="GA24" s="71">
        <v>2</v>
      </c>
      <c r="GB24" s="203">
        <v>2</v>
      </c>
      <c r="GC24" s="232">
        <v>7.3</v>
      </c>
      <c r="GD24" s="52">
        <v>5</v>
      </c>
      <c r="GE24" s="52"/>
      <c r="GF24" s="27">
        <f t="shared" si="113"/>
        <v>5.9</v>
      </c>
      <c r="GG24" s="28">
        <f t="shared" si="114"/>
        <v>5.9</v>
      </c>
      <c r="GH24" s="29" t="str">
        <f t="shared" si="115"/>
        <v>5.9</v>
      </c>
      <c r="GI24" s="32" t="str">
        <f t="shared" si="116"/>
        <v>C</v>
      </c>
      <c r="GJ24" s="30">
        <f t="shared" si="117"/>
        <v>2</v>
      </c>
      <c r="GK24" s="29" t="str">
        <f t="shared" si="118"/>
        <v>2.0</v>
      </c>
      <c r="GL24" s="71">
        <v>2</v>
      </c>
      <c r="GM24" s="203">
        <v>2</v>
      </c>
      <c r="GN24" s="232">
        <v>5.3</v>
      </c>
      <c r="GO24" s="52">
        <v>1</v>
      </c>
      <c r="GP24" s="52">
        <v>4</v>
      </c>
      <c r="GQ24" s="27">
        <f t="shared" si="119"/>
        <v>2.7</v>
      </c>
      <c r="GR24" s="28">
        <f t="shared" si="120"/>
        <v>4.5</v>
      </c>
      <c r="GS24" s="29" t="str">
        <f t="shared" si="121"/>
        <v>4.5</v>
      </c>
      <c r="GT24" s="32" t="str">
        <f t="shared" si="122"/>
        <v>D</v>
      </c>
      <c r="GU24" s="29">
        <f t="shared" si="123"/>
        <v>1</v>
      </c>
      <c r="GV24" s="29" t="str">
        <f t="shared" si="124"/>
        <v>1.0</v>
      </c>
      <c r="GW24" s="71">
        <v>2</v>
      </c>
      <c r="GX24" s="203">
        <v>2</v>
      </c>
      <c r="GY24" s="85">
        <f t="shared" si="125"/>
        <v>20</v>
      </c>
      <c r="GZ24" s="86">
        <f t="shared" si="126"/>
        <v>6.3224999999999998</v>
      </c>
      <c r="HA24" s="124" t="str">
        <f t="shared" si="127"/>
        <v>6.32</v>
      </c>
      <c r="HB24" s="86">
        <f t="shared" si="128"/>
        <v>2.2250000000000001</v>
      </c>
      <c r="HC24" s="124" t="str">
        <f t="shared" si="129"/>
        <v>2.23</v>
      </c>
      <c r="HD24" s="52" t="str">
        <f t="shared" si="130"/>
        <v>Lên lớp</v>
      </c>
      <c r="HE24" s="52">
        <f t="shared" si="131"/>
        <v>20</v>
      </c>
      <c r="HF24" s="86">
        <f t="shared" si="132"/>
        <v>6.3224999999999998</v>
      </c>
      <c r="HG24" s="127" t="str">
        <f t="shared" si="133"/>
        <v>6.32</v>
      </c>
      <c r="HH24" s="86">
        <f t="shared" si="134"/>
        <v>2.2250000000000001</v>
      </c>
      <c r="HI24" s="127" t="str">
        <f t="shared" si="135"/>
        <v>2.23</v>
      </c>
      <c r="HJ24" s="227">
        <f t="shared" si="136"/>
        <v>37</v>
      </c>
      <c r="HK24" s="58">
        <f t="shared" si="137"/>
        <v>37</v>
      </c>
      <c r="HL24" s="228">
        <f t="shared" si="10"/>
        <v>6.474324324324324</v>
      </c>
      <c r="HM24" s="127" t="str">
        <f t="shared" si="138"/>
        <v>6.47</v>
      </c>
      <c r="HN24" s="228">
        <f t="shared" si="11"/>
        <v>2.2972972972972974</v>
      </c>
      <c r="HO24" s="127" t="str">
        <f t="shared" si="139"/>
        <v>2.30</v>
      </c>
      <c r="HP24" s="52" t="str">
        <f t="shared" si="140"/>
        <v>Lên lớp</v>
      </c>
      <c r="HQ24" s="58" t="s">
        <v>986</v>
      </c>
      <c r="HR24" s="98">
        <v>8.6999999999999993</v>
      </c>
      <c r="HS24" s="99">
        <v>7</v>
      </c>
      <c r="HT24" s="187"/>
      <c r="HU24" s="27">
        <f t="shared" si="177"/>
        <v>7.7</v>
      </c>
      <c r="HV24" s="282">
        <f t="shared" si="178"/>
        <v>7.7</v>
      </c>
      <c r="HW24" s="26" t="str">
        <f t="shared" si="210"/>
        <v>7.7</v>
      </c>
      <c r="HX24" s="283" t="str">
        <f t="shared" si="179"/>
        <v>B</v>
      </c>
      <c r="HY24" s="281">
        <f t="shared" si="180"/>
        <v>3</v>
      </c>
      <c r="HZ24" s="44" t="str">
        <f t="shared" si="181"/>
        <v>3.0</v>
      </c>
      <c r="IA24" s="64">
        <v>3</v>
      </c>
      <c r="IB24" s="68">
        <v>3</v>
      </c>
      <c r="IC24" s="21">
        <v>7.3</v>
      </c>
      <c r="ID24" s="24">
        <v>7</v>
      </c>
      <c r="IE24" s="25"/>
      <c r="IF24" s="27">
        <f t="shared" si="182"/>
        <v>7.1</v>
      </c>
      <c r="IG24" s="282">
        <f t="shared" si="183"/>
        <v>7.1</v>
      </c>
      <c r="IH24" s="26" t="str">
        <f t="shared" si="211"/>
        <v>7.1</v>
      </c>
      <c r="II24" s="283" t="str">
        <f t="shared" si="184"/>
        <v>B</v>
      </c>
      <c r="IJ24" s="281">
        <f t="shared" si="185"/>
        <v>3</v>
      </c>
      <c r="IK24" s="44" t="str">
        <f t="shared" si="186"/>
        <v>3.0</v>
      </c>
      <c r="IL24" s="64">
        <v>1</v>
      </c>
      <c r="IM24" s="68">
        <v>1</v>
      </c>
      <c r="IN24" s="21">
        <v>8</v>
      </c>
      <c r="IO24" s="24">
        <v>7</v>
      </c>
      <c r="IP24" s="25"/>
      <c r="IQ24" s="27">
        <f t="shared" si="187"/>
        <v>7.4</v>
      </c>
      <c r="IR24" s="28">
        <f t="shared" si="188"/>
        <v>7.4</v>
      </c>
      <c r="IS24" s="26" t="str">
        <f t="shared" si="189"/>
        <v>7.4</v>
      </c>
      <c r="IT24" s="32" t="str">
        <f t="shared" si="190"/>
        <v>B</v>
      </c>
      <c r="IU24" s="30">
        <f t="shared" si="191"/>
        <v>3</v>
      </c>
      <c r="IV24" s="37" t="str">
        <f t="shared" si="192"/>
        <v>3.0</v>
      </c>
      <c r="IW24" s="64">
        <v>2</v>
      </c>
      <c r="IX24" s="68">
        <v>2</v>
      </c>
      <c r="IY24" s="21">
        <v>7</v>
      </c>
      <c r="IZ24" s="24">
        <v>8</v>
      </c>
      <c r="JA24" s="25"/>
      <c r="JB24" s="19">
        <f t="shared" si="141"/>
        <v>7.6</v>
      </c>
      <c r="JC24" s="26">
        <f t="shared" si="142"/>
        <v>7.6</v>
      </c>
      <c r="JD24" s="26" t="str">
        <f t="shared" si="143"/>
        <v>7.6</v>
      </c>
      <c r="JE24" s="32" t="str">
        <f t="shared" si="144"/>
        <v>B</v>
      </c>
      <c r="JF24" s="30">
        <f t="shared" si="145"/>
        <v>3</v>
      </c>
      <c r="JG24" s="37" t="str">
        <f t="shared" si="146"/>
        <v>3.0</v>
      </c>
      <c r="JH24" s="64">
        <v>2</v>
      </c>
      <c r="JI24" s="68">
        <v>2</v>
      </c>
      <c r="JJ24" s="98">
        <v>7</v>
      </c>
      <c r="JK24" s="99">
        <v>7</v>
      </c>
      <c r="JL24" s="187"/>
      <c r="JM24" s="19">
        <f t="shared" si="193"/>
        <v>7</v>
      </c>
      <c r="JN24" s="26">
        <f t="shared" si="147"/>
        <v>7</v>
      </c>
      <c r="JO24" s="26" t="str">
        <f t="shared" si="148"/>
        <v>7.0</v>
      </c>
      <c r="JP24" s="32" t="str">
        <f t="shared" si="149"/>
        <v>B</v>
      </c>
      <c r="JQ24" s="30">
        <f t="shared" si="150"/>
        <v>3</v>
      </c>
      <c r="JR24" s="37" t="str">
        <f t="shared" si="151"/>
        <v>3.0</v>
      </c>
      <c r="JS24" s="64">
        <v>1</v>
      </c>
      <c r="JT24" s="68">
        <v>1</v>
      </c>
      <c r="JU24" s="98">
        <v>9</v>
      </c>
      <c r="JV24" s="99">
        <v>8</v>
      </c>
      <c r="JW24" s="187"/>
      <c r="JX24" s="27">
        <f t="shared" si="12"/>
        <v>8.4</v>
      </c>
      <c r="JY24" s="28">
        <f t="shared" si="13"/>
        <v>8.4</v>
      </c>
      <c r="JZ24" s="26" t="str">
        <f t="shared" si="152"/>
        <v>8.4</v>
      </c>
      <c r="KA24" s="32" t="str">
        <f t="shared" si="14"/>
        <v>B+</v>
      </c>
      <c r="KB24" s="30">
        <f t="shared" si="15"/>
        <v>3.5</v>
      </c>
      <c r="KC24" s="37" t="str">
        <f t="shared" si="16"/>
        <v>3.5</v>
      </c>
      <c r="KD24" s="64">
        <v>2</v>
      </c>
      <c r="KE24" s="68">
        <v>2</v>
      </c>
      <c r="KF24" s="21">
        <v>7.6</v>
      </c>
      <c r="KG24" s="24">
        <v>4</v>
      </c>
      <c r="KH24" s="25"/>
      <c r="KI24" s="27">
        <f t="shared" si="17"/>
        <v>5.4</v>
      </c>
      <c r="KJ24" s="28">
        <f t="shared" si="18"/>
        <v>5.4</v>
      </c>
      <c r="KK24" s="28" t="str">
        <f t="shared" si="153"/>
        <v>5.4</v>
      </c>
      <c r="KL24" s="32" t="str">
        <f t="shared" si="19"/>
        <v>D+</v>
      </c>
      <c r="KM24" s="30">
        <f t="shared" si="20"/>
        <v>1.5</v>
      </c>
      <c r="KN24" s="37" t="str">
        <f t="shared" si="21"/>
        <v>1.5</v>
      </c>
      <c r="KO24" s="64">
        <v>2</v>
      </c>
      <c r="KP24" s="68">
        <v>2</v>
      </c>
      <c r="KQ24" s="98">
        <v>8</v>
      </c>
      <c r="KR24" s="99">
        <v>6</v>
      </c>
      <c r="KS24" s="187"/>
      <c r="KT24" s="27">
        <f t="shared" si="22"/>
        <v>6.8</v>
      </c>
      <c r="KU24" s="28">
        <f t="shared" si="23"/>
        <v>6.8</v>
      </c>
      <c r="KV24" s="28" t="str">
        <f t="shared" si="154"/>
        <v>6.8</v>
      </c>
      <c r="KW24" s="32" t="str">
        <f t="shared" si="212"/>
        <v>C+</v>
      </c>
      <c r="KX24" s="30">
        <f t="shared" si="24"/>
        <v>2.5</v>
      </c>
      <c r="KY24" s="37" t="str">
        <f t="shared" si="25"/>
        <v>2.5</v>
      </c>
      <c r="KZ24" s="64">
        <v>2</v>
      </c>
      <c r="LA24" s="68">
        <v>2</v>
      </c>
      <c r="LB24" s="21">
        <v>8</v>
      </c>
      <c r="LC24" s="24">
        <v>7</v>
      </c>
      <c r="LD24" s="25"/>
      <c r="LE24" s="19">
        <f t="shared" si="194"/>
        <v>7.4</v>
      </c>
      <c r="LF24" s="26">
        <f t="shared" si="155"/>
        <v>7.4</v>
      </c>
      <c r="LG24" s="26" t="str">
        <f t="shared" si="213"/>
        <v>7.4</v>
      </c>
      <c r="LH24" s="32" t="str">
        <f t="shared" si="156"/>
        <v>B</v>
      </c>
      <c r="LI24" s="30">
        <f t="shared" si="157"/>
        <v>3</v>
      </c>
      <c r="LJ24" s="37" t="str">
        <f t="shared" si="158"/>
        <v>3.0</v>
      </c>
      <c r="LK24" s="62">
        <v>3</v>
      </c>
      <c r="LL24" s="279">
        <v>3</v>
      </c>
      <c r="LM24" s="85">
        <f t="shared" si="159"/>
        <v>18</v>
      </c>
      <c r="LN24" s="86">
        <f t="shared" si="160"/>
        <v>7.2555555555555555</v>
      </c>
      <c r="LO24" s="124" t="str">
        <f t="shared" si="161"/>
        <v>7.26</v>
      </c>
      <c r="LP24" s="86">
        <f t="shared" si="162"/>
        <v>2.8333333333333335</v>
      </c>
      <c r="LQ24" s="124" t="str">
        <f t="shared" si="163"/>
        <v>2.83</v>
      </c>
      <c r="LR24" s="330" t="str">
        <f t="shared" si="164"/>
        <v>Lên lớp</v>
      </c>
      <c r="LS24" s="331">
        <f t="shared" si="165"/>
        <v>18</v>
      </c>
      <c r="LT24" s="332">
        <f t="shared" si="166"/>
        <v>7.2555555555555555</v>
      </c>
      <c r="LU24" s="332">
        <f t="shared" si="167"/>
        <v>2.8333333333333335</v>
      </c>
      <c r="LV24" s="334">
        <f t="shared" si="168"/>
        <v>55</v>
      </c>
      <c r="LW24" s="335">
        <f t="shared" si="169"/>
        <v>55</v>
      </c>
      <c r="LX24" s="336">
        <f t="shared" si="170"/>
        <v>6.7299999999999995</v>
      </c>
      <c r="LY24" s="337">
        <f t="shared" si="171"/>
        <v>2.4727272727272727</v>
      </c>
      <c r="LZ24" s="336" t="str">
        <f t="shared" si="172"/>
        <v>2.47</v>
      </c>
      <c r="MA24" s="330" t="str">
        <f t="shared" si="173"/>
        <v>Lên lớp</v>
      </c>
    </row>
    <row r="25" spans="1:339" s="233" customFormat="1" ht="18">
      <c r="A25" s="10">
        <v>26</v>
      </c>
      <c r="B25" s="76" t="s">
        <v>317</v>
      </c>
      <c r="C25" s="77" t="s">
        <v>379</v>
      </c>
      <c r="D25" s="78" t="s">
        <v>380</v>
      </c>
      <c r="E25" s="79" t="s">
        <v>160</v>
      </c>
      <c r="F25" s="50"/>
      <c r="G25" s="50" t="s">
        <v>641</v>
      </c>
      <c r="H25" s="50" t="s">
        <v>17</v>
      </c>
      <c r="I25" s="82" t="s">
        <v>612</v>
      </c>
      <c r="J25" s="82" t="s">
        <v>777</v>
      </c>
      <c r="K25" s="12">
        <v>6.5</v>
      </c>
      <c r="L25" s="28" t="str">
        <f t="shared" si="26"/>
        <v>6.5</v>
      </c>
      <c r="M25" s="32" t="str">
        <f t="shared" si="195"/>
        <v>C+</v>
      </c>
      <c r="N25" s="39">
        <f t="shared" si="196"/>
        <v>2.5</v>
      </c>
      <c r="O25" s="37" t="str">
        <f t="shared" si="29"/>
        <v>2.5</v>
      </c>
      <c r="P25" s="11">
        <v>2</v>
      </c>
      <c r="Q25" s="16">
        <v>6</v>
      </c>
      <c r="R25" s="28" t="str">
        <f t="shared" si="30"/>
        <v>6.0</v>
      </c>
      <c r="S25" s="32" t="str">
        <f t="shared" si="197"/>
        <v>C</v>
      </c>
      <c r="T25" s="39">
        <f t="shared" si="198"/>
        <v>2</v>
      </c>
      <c r="U25" s="37" t="str">
        <f t="shared" si="33"/>
        <v>2.0</v>
      </c>
      <c r="V25" s="11">
        <v>3</v>
      </c>
      <c r="W25" s="21">
        <v>7.5</v>
      </c>
      <c r="X25" s="24">
        <v>5</v>
      </c>
      <c r="Y25" s="25"/>
      <c r="Z25" s="27">
        <f t="shared" si="0"/>
        <v>6</v>
      </c>
      <c r="AA25" s="28">
        <f t="shared" si="1"/>
        <v>6</v>
      </c>
      <c r="AB25" s="28" t="str">
        <f t="shared" si="34"/>
        <v>6.0</v>
      </c>
      <c r="AC25" s="32" t="str">
        <f t="shared" si="2"/>
        <v>C</v>
      </c>
      <c r="AD25" s="30">
        <f t="shared" si="3"/>
        <v>2</v>
      </c>
      <c r="AE25" s="37" t="str">
        <f t="shared" si="35"/>
        <v>2.0</v>
      </c>
      <c r="AF25" s="64">
        <v>4</v>
      </c>
      <c r="AG25" s="68">
        <v>4</v>
      </c>
      <c r="AH25" s="21">
        <v>8</v>
      </c>
      <c r="AI25" s="24">
        <v>8</v>
      </c>
      <c r="AJ25" s="25"/>
      <c r="AK25" s="27">
        <f t="shared" si="36"/>
        <v>8</v>
      </c>
      <c r="AL25" s="28">
        <f t="shared" si="37"/>
        <v>8</v>
      </c>
      <c r="AM25" s="28" t="str">
        <f t="shared" si="38"/>
        <v>8.0</v>
      </c>
      <c r="AN25" s="32" t="str">
        <f t="shared" si="199"/>
        <v>B+</v>
      </c>
      <c r="AO25" s="30">
        <f t="shared" si="200"/>
        <v>3.5</v>
      </c>
      <c r="AP25" s="37" t="str">
        <f t="shared" si="41"/>
        <v>3.5</v>
      </c>
      <c r="AQ25" s="71">
        <v>2</v>
      </c>
      <c r="AR25" s="73">
        <v>2</v>
      </c>
      <c r="AS25" s="21">
        <v>6.7</v>
      </c>
      <c r="AT25" s="24">
        <v>6</v>
      </c>
      <c r="AU25" s="25"/>
      <c r="AV25" s="27">
        <f t="shared" si="42"/>
        <v>6.3</v>
      </c>
      <c r="AW25" s="28">
        <f t="shared" si="43"/>
        <v>6.3</v>
      </c>
      <c r="AX25" s="28" t="str">
        <f t="shared" si="44"/>
        <v>6.3</v>
      </c>
      <c r="AY25" s="32" t="str">
        <f t="shared" si="45"/>
        <v>C</v>
      </c>
      <c r="AZ25" s="30">
        <f t="shared" si="201"/>
        <v>2</v>
      </c>
      <c r="BA25" s="37" t="str">
        <f t="shared" si="47"/>
        <v>2.0</v>
      </c>
      <c r="BB25" s="64">
        <v>3</v>
      </c>
      <c r="BC25" s="68">
        <v>3</v>
      </c>
      <c r="BD25" s="21">
        <v>6.8</v>
      </c>
      <c r="BE25" s="24">
        <v>5</v>
      </c>
      <c r="BF25" s="25"/>
      <c r="BG25" s="27">
        <f t="shared" si="202"/>
        <v>5.7</v>
      </c>
      <c r="BH25" s="28">
        <f t="shared" si="203"/>
        <v>5.7</v>
      </c>
      <c r="BI25" s="28" t="str">
        <f t="shared" si="48"/>
        <v>5.7</v>
      </c>
      <c r="BJ25" s="32" t="str">
        <f t="shared" si="204"/>
        <v>C</v>
      </c>
      <c r="BK25" s="30">
        <f t="shared" si="205"/>
        <v>2</v>
      </c>
      <c r="BL25" s="37" t="str">
        <f t="shared" si="51"/>
        <v>2.0</v>
      </c>
      <c r="BM25" s="64">
        <v>3</v>
      </c>
      <c r="BN25" s="68">
        <v>3</v>
      </c>
      <c r="BO25" s="21">
        <v>6.7</v>
      </c>
      <c r="BP25" s="24">
        <v>5</v>
      </c>
      <c r="BQ25" s="25"/>
      <c r="BR25" s="27">
        <f t="shared" si="4"/>
        <v>5.7</v>
      </c>
      <c r="BS25" s="28">
        <f t="shared" si="5"/>
        <v>5.7</v>
      </c>
      <c r="BT25" s="28" t="str">
        <f t="shared" si="52"/>
        <v>5.7</v>
      </c>
      <c r="BU25" s="32" t="str">
        <f t="shared" si="6"/>
        <v>C</v>
      </c>
      <c r="BV25" s="66">
        <f t="shared" si="7"/>
        <v>2</v>
      </c>
      <c r="BW25" s="37" t="str">
        <f t="shared" si="53"/>
        <v>2.0</v>
      </c>
      <c r="BX25" s="64">
        <v>2</v>
      </c>
      <c r="BY25" s="75">
        <v>2</v>
      </c>
      <c r="BZ25" s="21">
        <v>8.3000000000000007</v>
      </c>
      <c r="CA25" s="24">
        <v>7</v>
      </c>
      <c r="CB25" s="25"/>
      <c r="CC25" s="27">
        <f t="shared" si="206"/>
        <v>7.5</v>
      </c>
      <c r="CD25" s="28">
        <f t="shared" si="207"/>
        <v>7.5</v>
      </c>
      <c r="CE25" s="28" t="str">
        <f t="shared" si="54"/>
        <v>7.5</v>
      </c>
      <c r="CF25" s="32" t="str">
        <f t="shared" si="208"/>
        <v>B</v>
      </c>
      <c r="CG25" s="30">
        <f t="shared" si="209"/>
        <v>3</v>
      </c>
      <c r="CH25" s="37" t="str">
        <f t="shared" si="57"/>
        <v>3.0</v>
      </c>
      <c r="CI25" s="64">
        <v>3</v>
      </c>
      <c r="CJ25" s="68">
        <v>3</v>
      </c>
      <c r="CK25" s="85">
        <f t="shared" si="58"/>
        <v>17</v>
      </c>
      <c r="CL25" s="86">
        <f t="shared" si="59"/>
        <v>6.4647058823529413</v>
      </c>
      <c r="CM25" s="87" t="str">
        <f t="shared" si="60"/>
        <v>6.46</v>
      </c>
      <c r="CN25" s="86">
        <f t="shared" si="8"/>
        <v>2.3529411764705883</v>
      </c>
      <c r="CO25" s="87" t="str">
        <f t="shared" si="61"/>
        <v>2.35</v>
      </c>
      <c r="CP25" s="52" t="str">
        <f t="shared" si="174"/>
        <v>Lên lớp</v>
      </c>
      <c r="CQ25" s="52">
        <f t="shared" si="175"/>
        <v>17</v>
      </c>
      <c r="CR25" s="86">
        <f t="shared" si="62"/>
        <v>6.4647058823529413</v>
      </c>
      <c r="CS25" s="127" t="str">
        <f t="shared" si="63"/>
        <v>6.46</v>
      </c>
      <c r="CT25" s="86">
        <f t="shared" si="176"/>
        <v>2.3529411764705883</v>
      </c>
      <c r="CU25" s="127" t="str">
        <f t="shared" si="64"/>
        <v>2.35</v>
      </c>
      <c r="CV25" s="52" t="str">
        <f t="shared" si="65"/>
        <v>Lên lớp</v>
      </c>
      <c r="CW25" s="232">
        <v>8.1999999999999993</v>
      </c>
      <c r="CX25" s="52">
        <v>5</v>
      </c>
      <c r="CY25" s="52"/>
      <c r="CZ25" s="27">
        <f t="shared" si="66"/>
        <v>6.3</v>
      </c>
      <c r="DA25" s="28">
        <f t="shared" si="67"/>
        <v>6.3</v>
      </c>
      <c r="DB25" s="29" t="str">
        <f t="shared" si="68"/>
        <v>6.3</v>
      </c>
      <c r="DC25" s="32" t="str">
        <f t="shared" si="69"/>
        <v>C</v>
      </c>
      <c r="DD25" s="30">
        <f t="shared" si="70"/>
        <v>2</v>
      </c>
      <c r="DE25" s="29" t="str">
        <f t="shared" si="71"/>
        <v>2.0</v>
      </c>
      <c r="DF25" s="71"/>
      <c r="DG25" s="203"/>
      <c r="DH25" s="229">
        <v>8</v>
      </c>
      <c r="DI25" s="230">
        <v>10</v>
      </c>
      <c r="DJ25" s="230"/>
      <c r="DK25" s="27">
        <f t="shared" si="72"/>
        <v>9.1999999999999993</v>
      </c>
      <c r="DL25" s="28">
        <f t="shared" si="73"/>
        <v>9.1999999999999993</v>
      </c>
      <c r="DM25" s="30" t="str">
        <f t="shared" si="74"/>
        <v>9.2</v>
      </c>
      <c r="DN25" s="32" t="str">
        <f t="shared" si="75"/>
        <v>A</v>
      </c>
      <c r="DO25" s="30">
        <f t="shared" si="76"/>
        <v>4</v>
      </c>
      <c r="DP25" s="30" t="str">
        <f t="shared" si="77"/>
        <v>4.0</v>
      </c>
      <c r="DQ25" s="71"/>
      <c r="DR25" s="203"/>
      <c r="DS25" s="204">
        <f t="shared" si="78"/>
        <v>7.75</v>
      </c>
      <c r="DT25" s="30" t="str">
        <f t="shared" si="79"/>
        <v>7.8</v>
      </c>
      <c r="DU25" s="32" t="str">
        <f t="shared" si="80"/>
        <v>B</v>
      </c>
      <c r="DV25" s="30">
        <f t="shared" si="81"/>
        <v>3</v>
      </c>
      <c r="DW25" s="30" t="str">
        <f t="shared" si="82"/>
        <v>3.0</v>
      </c>
      <c r="DX25" s="71">
        <v>3</v>
      </c>
      <c r="DY25" s="203">
        <v>3</v>
      </c>
      <c r="DZ25" s="232">
        <v>8</v>
      </c>
      <c r="EA25" s="52">
        <v>9</v>
      </c>
      <c r="EB25" s="52"/>
      <c r="EC25" s="27">
        <f t="shared" si="83"/>
        <v>8.6</v>
      </c>
      <c r="ED25" s="28">
        <f t="shared" si="84"/>
        <v>8.6</v>
      </c>
      <c r="EE25" s="29" t="str">
        <f t="shared" si="85"/>
        <v>8.6</v>
      </c>
      <c r="EF25" s="32" t="str">
        <f t="shared" si="86"/>
        <v>A</v>
      </c>
      <c r="EG25" s="30">
        <f t="shared" si="87"/>
        <v>4</v>
      </c>
      <c r="EH25" s="29" t="str">
        <f t="shared" si="88"/>
        <v>4.0</v>
      </c>
      <c r="EI25" s="71">
        <v>3</v>
      </c>
      <c r="EJ25" s="203">
        <v>3</v>
      </c>
      <c r="EK25" s="232">
        <v>6.7</v>
      </c>
      <c r="EL25" s="52">
        <v>7</v>
      </c>
      <c r="EM25" s="52"/>
      <c r="EN25" s="27">
        <f t="shared" si="89"/>
        <v>6.9</v>
      </c>
      <c r="EO25" s="28">
        <f t="shared" si="90"/>
        <v>6.9</v>
      </c>
      <c r="EP25" s="29" t="str">
        <f t="shared" si="91"/>
        <v>6.9</v>
      </c>
      <c r="EQ25" s="32" t="str">
        <f t="shared" si="92"/>
        <v>C+</v>
      </c>
      <c r="ER25" s="29">
        <f t="shared" si="93"/>
        <v>2.5</v>
      </c>
      <c r="ES25" s="29" t="str">
        <f t="shared" si="94"/>
        <v>2.5</v>
      </c>
      <c r="ET25" s="71">
        <v>3</v>
      </c>
      <c r="EU25" s="203">
        <v>3</v>
      </c>
      <c r="EV25" s="232">
        <v>7.3</v>
      </c>
      <c r="EW25" s="52">
        <v>9</v>
      </c>
      <c r="EX25" s="52"/>
      <c r="EY25" s="27">
        <f t="shared" si="95"/>
        <v>8.3000000000000007</v>
      </c>
      <c r="EZ25" s="28">
        <f t="shared" si="96"/>
        <v>8.3000000000000007</v>
      </c>
      <c r="FA25" s="29" t="str">
        <f t="shared" si="97"/>
        <v>8.3</v>
      </c>
      <c r="FB25" s="32" t="str">
        <f t="shared" si="98"/>
        <v>B+</v>
      </c>
      <c r="FC25" s="30">
        <f t="shared" si="99"/>
        <v>3.5</v>
      </c>
      <c r="FD25" s="29" t="str">
        <f t="shared" si="100"/>
        <v>3.5</v>
      </c>
      <c r="FE25" s="71">
        <v>2</v>
      </c>
      <c r="FF25" s="203">
        <v>2</v>
      </c>
      <c r="FG25" s="232">
        <v>7.1</v>
      </c>
      <c r="FH25" s="52">
        <v>8</v>
      </c>
      <c r="FI25" s="52"/>
      <c r="FJ25" s="27">
        <f t="shared" si="101"/>
        <v>7.6</v>
      </c>
      <c r="FK25" s="28">
        <f t="shared" si="102"/>
        <v>7.6</v>
      </c>
      <c r="FL25" s="29" t="str">
        <f t="shared" si="103"/>
        <v>7.6</v>
      </c>
      <c r="FM25" s="32" t="str">
        <f t="shared" si="104"/>
        <v>B</v>
      </c>
      <c r="FN25" s="30">
        <f t="shared" si="105"/>
        <v>3</v>
      </c>
      <c r="FO25" s="29" t="str">
        <f t="shared" si="106"/>
        <v>3.0</v>
      </c>
      <c r="FP25" s="71">
        <v>3</v>
      </c>
      <c r="FQ25" s="203">
        <v>3</v>
      </c>
      <c r="FR25" s="232">
        <v>8.3000000000000007</v>
      </c>
      <c r="FS25" s="52">
        <v>9</v>
      </c>
      <c r="FT25" s="52"/>
      <c r="FU25" s="27">
        <f t="shared" si="107"/>
        <v>8.6999999999999993</v>
      </c>
      <c r="FV25" s="28">
        <f t="shared" si="108"/>
        <v>8.6999999999999993</v>
      </c>
      <c r="FW25" s="29" t="str">
        <f t="shared" si="109"/>
        <v>8.7</v>
      </c>
      <c r="FX25" s="32" t="str">
        <f t="shared" si="110"/>
        <v>A</v>
      </c>
      <c r="FY25" s="30">
        <f t="shared" si="111"/>
        <v>4</v>
      </c>
      <c r="FZ25" s="29" t="str">
        <f t="shared" si="112"/>
        <v>4.0</v>
      </c>
      <c r="GA25" s="71">
        <v>2</v>
      </c>
      <c r="GB25" s="203">
        <v>2</v>
      </c>
      <c r="GC25" s="232">
        <v>8.6999999999999993</v>
      </c>
      <c r="GD25" s="52">
        <v>6</v>
      </c>
      <c r="GE25" s="52"/>
      <c r="GF25" s="27">
        <f t="shared" si="113"/>
        <v>7.1</v>
      </c>
      <c r="GG25" s="28">
        <f t="shared" si="114"/>
        <v>7.1</v>
      </c>
      <c r="GH25" s="29" t="str">
        <f t="shared" si="115"/>
        <v>7.1</v>
      </c>
      <c r="GI25" s="32" t="str">
        <f t="shared" si="116"/>
        <v>B</v>
      </c>
      <c r="GJ25" s="30">
        <f t="shared" si="117"/>
        <v>3</v>
      </c>
      <c r="GK25" s="29" t="str">
        <f t="shared" si="118"/>
        <v>3.0</v>
      </c>
      <c r="GL25" s="71">
        <v>2</v>
      </c>
      <c r="GM25" s="203">
        <v>2</v>
      </c>
      <c r="GN25" s="232">
        <v>5</v>
      </c>
      <c r="GO25" s="52">
        <v>7</v>
      </c>
      <c r="GP25" s="52"/>
      <c r="GQ25" s="27">
        <f t="shared" si="119"/>
        <v>6.2</v>
      </c>
      <c r="GR25" s="28">
        <f t="shared" si="120"/>
        <v>6.2</v>
      </c>
      <c r="GS25" s="29" t="str">
        <f t="shared" si="121"/>
        <v>6.2</v>
      </c>
      <c r="GT25" s="32" t="str">
        <f t="shared" si="122"/>
        <v>C</v>
      </c>
      <c r="GU25" s="29">
        <f t="shared" si="123"/>
        <v>2</v>
      </c>
      <c r="GV25" s="29" t="str">
        <f t="shared" si="124"/>
        <v>2.0</v>
      </c>
      <c r="GW25" s="71">
        <v>2</v>
      </c>
      <c r="GX25" s="203">
        <v>2</v>
      </c>
      <c r="GY25" s="85">
        <f t="shared" si="125"/>
        <v>20</v>
      </c>
      <c r="GZ25" s="86">
        <f t="shared" si="126"/>
        <v>7.6575000000000006</v>
      </c>
      <c r="HA25" s="124" t="str">
        <f t="shared" si="127"/>
        <v>7.66</v>
      </c>
      <c r="HB25" s="86">
        <f t="shared" si="128"/>
        <v>3.125</v>
      </c>
      <c r="HC25" s="124" t="str">
        <f t="shared" si="129"/>
        <v>3.13</v>
      </c>
      <c r="HD25" s="52" t="str">
        <f t="shared" si="130"/>
        <v>Lên lớp</v>
      </c>
      <c r="HE25" s="52">
        <f t="shared" si="131"/>
        <v>20</v>
      </c>
      <c r="HF25" s="86">
        <f t="shared" si="132"/>
        <v>7.6575000000000006</v>
      </c>
      <c r="HG25" s="127" t="str">
        <f t="shared" si="133"/>
        <v>7.66</v>
      </c>
      <c r="HH25" s="86">
        <f t="shared" si="134"/>
        <v>3.125</v>
      </c>
      <c r="HI25" s="127" t="str">
        <f t="shared" si="135"/>
        <v>3.13</v>
      </c>
      <c r="HJ25" s="227">
        <f t="shared" si="136"/>
        <v>37</v>
      </c>
      <c r="HK25" s="58">
        <f t="shared" si="137"/>
        <v>37</v>
      </c>
      <c r="HL25" s="228">
        <f t="shared" si="10"/>
        <v>7.10945945945946</v>
      </c>
      <c r="HM25" s="127" t="str">
        <f t="shared" si="138"/>
        <v>7.11</v>
      </c>
      <c r="HN25" s="228">
        <f t="shared" si="11"/>
        <v>2.7702702702702702</v>
      </c>
      <c r="HO25" s="127" t="str">
        <f t="shared" si="139"/>
        <v>2.77</v>
      </c>
      <c r="HP25" s="52" t="str">
        <f t="shared" si="140"/>
        <v>Lên lớp</v>
      </c>
      <c r="HQ25" s="58" t="s">
        <v>986</v>
      </c>
      <c r="HR25" s="98">
        <v>9.1</v>
      </c>
      <c r="HS25" s="99">
        <v>8</v>
      </c>
      <c r="HT25" s="187"/>
      <c r="HU25" s="27">
        <f t="shared" si="177"/>
        <v>8.4</v>
      </c>
      <c r="HV25" s="282">
        <f t="shared" si="178"/>
        <v>8.4</v>
      </c>
      <c r="HW25" s="26" t="str">
        <f t="shared" si="210"/>
        <v>8.4</v>
      </c>
      <c r="HX25" s="283" t="str">
        <f t="shared" si="179"/>
        <v>B+</v>
      </c>
      <c r="HY25" s="281">
        <f t="shared" si="180"/>
        <v>3.5</v>
      </c>
      <c r="HZ25" s="44" t="str">
        <f t="shared" si="181"/>
        <v>3.5</v>
      </c>
      <c r="IA25" s="64">
        <v>3</v>
      </c>
      <c r="IB25" s="68">
        <v>3</v>
      </c>
      <c r="IC25" s="21">
        <v>9.3000000000000007</v>
      </c>
      <c r="ID25" s="24">
        <v>9</v>
      </c>
      <c r="IE25" s="25"/>
      <c r="IF25" s="27">
        <f t="shared" si="182"/>
        <v>9.1</v>
      </c>
      <c r="IG25" s="282">
        <f t="shared" si="183"/>
        <v>9.1</v>
      </c>
      <c r="IH25" s="28" t="str">
        <f t="shared" si="211"/>
        <v>9.1</v>
      </c>
      <c r="II25" s="283" t="str">
        <f t="shared" si="184"/>
        <v>A</v>
      </c>
      <c r="IJ25" s="281">
        <f t="shared" si="185"/>
        <v>4</v>
      </c>
      <c r="IK25" s="44" t="str">
        <f t="shared" si="186"/>
        <v>4.0</v>
      </c>
      <c r="IL25" s="64">
        <v>1</v>
      </c>
      <c r="IM25" s="68">
        <v>1</v>
      </c>
      <c r="IN25" s="21">
        <v>7.7</v>
      </c>
      <c r="IO25" s="24">
        <v>5</v>
      </c>
      <c r="IP25" s="25"/>
      <c r="IQ25" s="27">
        <f t="shared" si="187"/>
        <v>6.1</v>
      </c>
      <c r="IR25" s="28">
        <f t="shared" si="188"/>
        <v>6.1</v>
      </c>
      <c r="IS25" s="26" t="str">
        <f t="shared" si="189"/>
        <v>6.1</v>
      </c>
      <c r="IT25" s="32" t="str">
        <f t="shared" si="190"/>
        <v>C</v>
      </c>
      <c r="IU25" s="30">
        <f t="shared" si="191"/>
        <v>2</v>
      </c>
      <c r="IV25" s="37" t="str">
        <f t="shared" si="192"/>
        <v>2.0</v>
      </c>
      <c r="IW25" s="64">
        <v>2</v>
      </c>
      <c r="IX25" s="68">
        <v>2</v>
      </c>
      <c r="IY25" s="21">
        <v>7.8</v>
      </c>
      <c r="IZ25" s="24">
        <v>9</v>
      </c>
      <c r="JA25" s="25"/>
      <c r="JB25" s="19">
        <f t="shared" si="141"/>
        <v>8.5</v>
      </c>
      <c r="JC25" s="26">
        <f t="shared" si="142"/>
        <v>8.5</v>
      </c>
      <c r="JD25" s="26" t="str">
        <f t="shared" si="143"/>
        <v>8.5</v>
      </c>
      <c r="JE25" s="32" t="str">
        <f t="shared" si="144"/>
        <v>A</v>
      </c>
      <c r="JF25" s="30">
        <f t="shared" si="145"/>
        <v>4</v>
      </c>
      <c r="JG25" s="37" t="str">
        <f t="shared" si="146"/>
        <v>4.0</v>
      </c>
      <c r="JH25" s="64">
        <v>2</v>
      </c>
      <c r="JI25" s="68">
        <v>2</v>
      </c>
      <c r="JJ25" s="98">
        <v>7</v>
      </c>
      <c r="JK25" s="99">
        <v>7</v>
      </c>
      <c r="JL25" s="187"/>
      <c r="JM25" s="19">
        <f t="shared" si="193"/>
        <v>7</v>
      </c>
      <c r="JN25" s="26">
        <f t="shared" si="147"/>
        <v>7</v>
      </c>
      <c r="JO25" s="26" t="str">
        <f t="shared" si="148"/>
        <v>7.0</v>
      </c>
      <c r="JP25" s="32" t="str">
        <f t="shared" si="149"/>
        <v>B</v>
      </c>
      <c r="JQ25" s="30">
        <f t="shared" si="150"/>
        <v>3</v>
      </c>
      <c r="JR25" s="37" t="str">
        <f t="shared" si="151"/>
        <v>3.0</v>
      </c>
      <c r="JS25" s="64">
        <v>1</v>
      </c>
      <c r="JT25" s="68">
        <v>1</v>
      </c>
      <c r="JU25" s="98">
        <v>9</v>
      </c>
      <c r="JV25" s="99">
        <v>9</v>
      </c>
      <c r="JW25" s="187"/>
      <c r="JX25" s="19">
        <f t="shared" si="12"/>
        <v>9</v>
      </c>
      <c r="JY25" s="26">
        <f t="shared" si="13"/>
        <v>9</v>
      </c>
      <c r="JZ25" s="26" t="str">
        <f t="shared" si="152"/>
        <v>9.0</v>
      </c>
      <c r="KA25" s="32" t="str">
        <f t="shared" si="14"/>
        <v>A</v>
      </c>
      <c r="KB25" s="30">
        <f t="shared" si="15"/>
        <v>4</v>
      </c>
      <c r="KC25" s="37" t="str">
        <f t="shared" si="16"/>
        <v>4.0</v>
      </c>
      <c r="KD25" s="64">
        <v>2</v>
      </c>
      <c r="KE25" s="68">
        <v>2</v>
      </c>
      <c r="KF25" s="21">
        <v>8</v>
      </c>
      <c r="KG25" s="24">
        <v>8</v>
      </c>
      <c r="KH25" s="25"/>
      <c r="KI25" s="27">
        <f t="shared" si="17"/>
        <v>8</v>
      </c>
      <c r="KJ25" s="28">
        <f t="shared" si="18"/>
        <v>8</v>
      </c>
      <c r="KK25" s="26" t="str">
        <f t="shared" si="153"/>
        <v>8.0</v>
      </c>
      <c r="KL25" s="32" t="str">
        <f t="shared" si="19"/>
        <v>B+</v>
      </c>
      <c r="KM25" s="30">
        <f t="shared" si="20"/>
        <v>3.5</v>
      </c>
      <c r="KN25" s="37" t="str">
        <f t="shared" si="21"/>
        <v>3.5</v>
      </c>
      <c r="KO25" s="64">
        <v>2</v>
      </c>
      <c r="KP25" s="68">
        <v>2</v>
      </c>
      <c r="KQ25" s="98">
        <v>9.1999999999999993</v>
      </c>
      <c r="KR25" s="99">
        <v>9</v>
      </c>
      <c r="KS25" s="187"/>
      <c r="KT25" s="19">
        <f t="shared" si="22"/>
        <v>9.1</v>
      </c>
      <c r="KU25" s="26">
        <f t="shared" si="23"/>
        <v>9.1</v>
      </c>
      <c r="KV25" s="26" t="str">
        <f t="shared" si="154"/>
        <v>9.1</v>
      </c>
      <c r="KW25" s="32" t="str">
        <f t="shared" si="212"/>
        <v>A</v>
      </c>
      <c r="KX25" s="30">
        <f t="shared" si="24"/>
        <v>4</v>
      </c>
      <c r="KY25" s="37" t="str">
        <f t="shared" si="25"/>
        <v>4.0</v>
      </c>
      <c r="KZ25" s="64">
        <v>2</v>
      </c>
      <c r="LA25" s="68">
        <v>2</v>
      </c>
      <c r="LB25" s="21">
        <v>9.3000000000000007</v>
      </c>
      <c r="LC25" s="24">
        <v>6</v>
      </c>
      <c r="LD25" s="25"/>
      <c r="LE25" s="27">
        <f t="shared" si="194"/>
        <v>7.3</v>
      </c>
      <c r="LF25" s="28">
        <f t="shared" si="155"/>
        <v>7.3</v>
      </c>
      <c r="LG25" s="28" t="str">
        <f t="shared" si="213"/>
        <v>7.3</v>
      </c>
      <c r="LH25" s="32" t="str">
        <f t="shared" si="156"/>
        <v>B</v>
      </c>
      <c r="LI25" s="30">
        <f t="shared" si="157"/>
        <v>3</v>
      </c>
      <c r="LJ25" s="37" t="str">
        <f t="shared" si="158"/>
        <v>3.0</v>
      </c>
      <c r="LK25" s="62">
        <v>3</v>
      </c>
      <c r="LL25" s="279">
        <v>3</v>
      </c>
      <c r="LM25" s="85">
        <f t="shared" si="159"/>
        <v>18</v>
      </c>
      <c r="LN25" s="86">
        <f t="shared" si="160"/>
        <v>8.0333333333333332</v>
      </c>
      <c r="LO25" s="124" t="str">
        <f t="shared" si="161"/>
        <v>8.03</v>
      </c>
      <c r="LP25" s="86">
        <f t="shared" si="162"/>
        <v>3.4166666666666665</v>
      </c>
      <c r="LQ25" s="124" t="str">
        <f t="shared" si="163"/>
        <v>3.42</v>
      </c>
      <c r="LR25" s="330" t="str">
        <f t="shared" si="164"/>
        <v>Lên lớp</v>
      </c>
      <c r="LS25" s="331">
        <f t="shared" si="165"/>
        <v>18</v>
      </c>
      <c r="LT25" s="332">
        <f t="shared" si="166"/>
        <v>8.0333333333333332</v>
      </c>
      <c r="LU25" s="332">
        <f t="shared" si="167"/>
        <v>3.4166666666666665</v>
      </c>
      <c r="LV25" s="334">
        <f t="shared" si="168"/>
        <v>55</v>
      </c>
      <c r="LW25" s="335">
        <f t="shared" si="169"/>
        <v>55</v>
      </c>
      <c r="LX25" s="336">
        <f t="shared" si="170"/>
        <v>7.4118181818181812</v>
      </c>
      <c r="LY25" s="337">
        <f t="shared" si="171"/>
        <v>2.9818181818181819</v>
      </c>
      <c r="LZ25" s="336" t="str">
        <f t="shared" si="172"/>
        <v>2.98</v>
      </c>
      <c r="MA25" s="330" t="str">
        <f t="shared" si="173"/>
        <v>Lên lớp</v>
      </c>
    </row>
    <row r="26" spans="1:339" s="233" customFormat="1" ht="18">
      <c r="A26" s="10">
        <v>27</v>
      </c>
      <c r="B26" s="76" t="s">
        <v>317</v>
      </c>
      <c r="C26" s="77" t="s">
        <v>381</v>
      </c>
      <c r="D26" s="78" t="s">
        <v>18</v>
      </c>
      <c r="E26" s="79" t="s">
        <v>368</v>
      </c>
      <c r="F26" s="50"/>
      <c r="G26" s="50" t="s">
        <v>642</v>
      </c>
      <c r="H26" s="50" t="s">
        <v>17</v>
      </c>
      <c r="I26" s="82" t="s">
        <v>613</v>
      </c>
      <c r="J26" s="82" t="s">
        <v>778</v>
      </c>
      <c r="K26" s="12">
        <v>6.3</v>
      </c>
      <c r="L26" s="28" t="str">
        <f t="shared" si="26"/>
        <v>6.3</v>
      </c>
      <c r="M26" s="32" t="str">
        <f t="shared" si="195"/>
        <v>C</v>
      </c>
      <c r="N26" s="39">
        <f t="shared" si="196"/>
        <v>2</v>
      </c>
      <c r="O26" s="37" t="str">
        <f t="shared" si="29"/>
        <v>2.0</v>
      </c>
      <c r="P26" s="11">
        <v>2</v>
      </c>
      <c r="Q26" s="16"/>
      <c r="R26" s="28" t="str">
        <f t="shared" si="30"/>
        <v>0.0</v>
      </c>
      <c r="S26" s="32" t="str">
        <f t="shared" si="197"/>
        <v>F</v>
      </c>
      <c r="T26" s="39">
        <f t="shared" si="198"/>
        <v>0</v>
      </c>
      <c r="U26" s="37" t="str">
        <f t="shared" si="33"/>
        <v>0.0</v>
      </c>
      <c r="V26" s="11">
        <v>3</v>
      </c>
      <c r="W26" s="21">
        <v>7.3</v>
      </c>
      <c r="X26" s="24">
        <v>5</v>
      </c>
      <c r="Y26" s="25"/>
      <c r="Z26" s="27">
        <f t="shared" si="0"/>
        <v>5.9</v>
      </c>
      <c r="AA26" s="28">
        <f t="shared" si="1"/>
        <v>5.9</v>
      </c>
      <c r="AB26" s="28" t="str">
        <f t="shared" si="34"/>
        <v>5.9</v>
      </c>
      <c r="AC26" s="32" t="str">
        <f t="shared" si="2"/>
        <v>C</v>
      </c>
      <c r="AD26" s="30">
        <f t="shared" si="3"/>
        <v>2</v>
      </c>
      <c r="AE26" s="37" t="str">
        <f t="shared" si="35"/>
        <v>2.0</v>
      </c>
      <c r="AF26" s="64">
        <v>4</v>
      </c>
      <c r="AG26" s="68">
        <v>4</v>
      </c>
      <c r="AH26" s="21">
        <v>8</v>
      </c>
      <c r="AI26" s="24">
        <v>7</v>
      </c>
      <c r="AJ26" s="25"/>
      <c r="AK26" s="27">
        <f t="shared" si="36"/>
        <v>7.4</v>
      </c>
      <c r="AL26" s="28">
        <f t="shared" si="37"/>
        <v>7.4</v>
      </c>
      <c r="AM26" s="28" t="str">
        <f t="shared" si="38"/>
        <v>7.4</v>
      </c>
      <c r="AN26" s="32" t="str">
        <f t="shared" si="199"/>
        <v>B</v>
      </c>
      <c r="AO26" s="30">
        <f t="shared" si="200"/>
        <v>3</v>
      </c>
      <c r="AP26" s="37" t="str">
        <f t="shared" si="41"/>
        <v>3.0</v>
      </c>
      <c r="AQ26" s="71">
        <v>2</v>
      </c>
      <c r="AR26" s="73">
        <v>2</v>
      </c>
      <c r="AS26" s="21">
        <v>6</v>
      </c>
      <c r="AT26" s="24">
        <v>5</v>
      </c>
      <c r="AU26" s="25"/>
      <c r="AV26" s="27">
        <f t="shared" si="42"/>
        <v>5.4</v>
      </c>
      <c r="AW26" s="28">
        <f t="shared" si="43"/>
        <v>5.4</v>
      </c>
      <c r="AX26" s="28" t="str">
        <f t="shared" si="44"/>
        <v>5.4</v>
      </c>
      <c r="AY26" s="32" t="str">
        <f t="shared" si="45"/>
        <v>D+</v>
      </c>
      <c r="AZ26" s="30">
        <f t="shared" si="201"/>
        <v>1.5</v>
      </c>
      <c r="BA26" s="37" t="str">
        <f t="shared" si="47"/>
        <v>1.5</v>
      </c>
      <c r="BB26" s="64">
        <v>3</v>
      </c>
      <c r="BC26" s="68">
        <v>3</v>
      </c>
      <c r="BD26" s="21">
        <v>5.2</v>
      </c>
      <c r="BE26" s="24">
        <v>6</v>
      </c>
      <c r="BF26" s="25"/>
      <c r="BG26" s="27">
        <f t="shared" si="202"/>
        <v>5.7</v>
      </c>
      <c r="BH26" s="28">
        <f t="shared" si="203"/>
        <v>5.7</v>
      </c>
      <c r="BI26" s="28" t="str">
        <f t="shared" si="48"/>
        <v>5.7</v>
      </c>
      <c r="BJ26" s="32" t="str">
        <f t="shared" si="204"/>
        <v>C</v>
      </c>
      <c r="BK26" s="30">
        <f t="shared" si="205"/>
        <v>2</v>
      </c>
      <c r="BL26" s="37" t="str">
        <f t="shared" si="51"/>
        <v>2.0</v>
      </c>
      <c r="BM26" s="64">
        <v>3</v>
      </c>
      <c r="BN26" s="68">
        <v>3</v>
      </c>
      <c r="BO26" s="21">
        <v>6.3</v>
      </c>
      <c r="BP26" s="24">
        <v>6</v>
      </c>
      <c r="BQ26" s="25"/>
      <c r="BR26" s="27">
        <f t="shared" si="4"/>
        <v>6.1</v>
      </c>
      <c r="BS26" s="28">
        <f t="shared" si="5"/>
        <v>6.1</v>
      </c>
      <c r="BT26" s="28" t="str">
        <f t="shared" si="52"/>
        <v>6.1</v>
      </c>
      <c r="BU26" s="32" t="str">
        <f t="shared" si="6"/>
        <v>C</v>
      </c>
      <c r="BV26" s="66">
        <f t="shared" si="7"/>
        <v>2</v>
      </c>
      <c r="BW26" s="37" t="str">
        <f t="shared" si="53"/>
        <v>2.0</v>
      </c>
      <c r="BX26" s="64">
        <v>2</v>
      </c>
      <c r="BY26" s="75">
        <v>2</v>
      </c>
      <c r="BZ26" s="21">
        <v>7.5</v>
      </c>
      <c r="CA26" s="24">
        <v>6</v>
      </c>
      <c r="CB26" s="25"/>
      <c r="CC26" s="27">
        <f t="shared" si="206"/>
        <v>6.6</v>
      </c>
      <c r="CD26" s="28">
        <f t="shared" si="207"/>
        <v>6.6</v>
      </c>
      <c r="CE26" s="28" t="str">
        <f t="shared" si="54"/>
        <v>6.6</v>
      </c>
      <c r="CF26" s="32" t="str">
        <f t="shared" si="208"/>
        <v>C+</v>
      </c>
      <c r="CG26" s="30">
        <f t="shared" si="209"/>
        <v>2.5</v>
      </c>
      <c r="CH26" s="37" t="str">
        <f t="shared" si="57"/>
        <v>2.5</v>
      </c>
      <c r="CI26" s="64">
        <v>3</v>
      </c>
      <c r="CJ26" s="68">
        <v>3</v>
      </c>
      <c r="CK26" s="85">
        <f t="shared" si="58"/>
        <v>17</v>
      </c>
      <c r="CL26" s="86">
        <f t="shared" si="59"/>
        <v>6.1000000000000014</v>
      </c>
      <c r="CM26" s="87" t="str">
        <f t="shared" si="60"/>
        <v>6.10</v>
      </c>
      <c r="CN26" s="86">
        <f t="shared" si="8"/>
        <v>2.1176470588235294</v>
      </c>
      <c r="CO26" s="87" t="str">
        <f t="shared" si="61"/>
        <v>2.12</v>
      </c>
      <c r="CP26" s="52" t="str">
        <f t="shared" si="174"/>
        <v>Lên lớp</v>
      </c>
      <c r="CQ26" s="52">
        <f t="shared" si="175"/>
        <v>17</v>
      </c>
      <c r="CR26" s="86">
        <f t="shared" si="62"/>
        <v>6.1000000000000014</v>
      </c>
      <c r="CS26" s="127" t="str">
        <f t="shared" si="63"/>
        <v>6.10</v>
      </c>
      <c r="CT26" s="86">
        <f t="shared" si="176"/>
        <v>2.1176470588235294</v>
      </c>
      <c r="CU26" s="127" t="str">
        <f t="shared" si="64"/>
        <v>2.12</v>
      </c>
      <c r="CV26" s="52" t="str">
        <f t="shared" si="65"/>
        <v>Lên lớp</v>
      </c>
      <c r="CW26" s="232">
        <v>7.8</v>
      </c>
      <c r="CX26" s="52">
        <v>7</v>
      </c>
      <c r="CY26" s="52"/>
      <c r="CZ26" s="27">
        <f t="shared" si="66"/>
        <v>7.3</v>
      </c>
      <c r="DA26" s="28">
        <f t="shared" si="67"/>
        <v>7.3</v>
      </c>
      <c r="DB26" s="29" t="str">
        <f t="shared" si="68"/>
        <v>7.3</v>
      </c>
      <c r="DC26" s="32" t="str">
        <f t="shared" si="69"/>
        <v>B</v>
      </c>
      <c r="DD26" s="30">
        <f t="shared" si="70"/>
        <v>3</v>
      </c>
      <c r="DE26" s="29" t="str">
        <f t="shared" si="71"/>
        <v>3.0</v>
      </c>
      <c r="DF26" s="71"/>
      <c r="DG26" s="203"/>
      <c r="DH26" s="229">
        <v>5.2</v>
      </c>
      <c r="DI26" s="230">
        <v>8</v>
      </c>
      <c r="DJ26" s="230"/>
      <c r="DK26" s="27">
        <f t="shared" si="72"/>
        <v>6.9</v>
      </c>
      <c r="DL26" s="28">
        <f t="shared" si="73"/>
        <v>6.9</v>
      </c>
      <c r="DM26" s="30" t="str">
        <f t="shared" si="74"/>
        <v>6.9</v>
      </c>
      <c r="DN26" s="32" t="str">
        <f t="shared" si="75"/>
        <v>C+</v>
      </c>
      <c r="DO26" s="30">
        <f t="shared" si="76"/>
        <v>2.5</v>
      </c>
      <c r="DP26" s="30" t="str">
        <f t="shared" si="77"/>
        <v>2.5</v>
      </c>
      <c r="DQ26" s="71"/>
      <c r="DR26" s="203"/>
      <c r="DS26" s="204">
        <f t="shared" si="78"/>
        <v>7.1</v>
      </c>
      <c r="DT26" s="30" t="str">
        <f t="shared" si="79"/>
        <v>7.1</v>
      </c>
      <c r="DU26" s="32" t="str">
        <f t="shared" si="80"/>
        <v>B</v>
      </c>
      <c r="DV26" s="30">
        <f t="shared" si="81"/>
        <v>3</v>
      </c>
      <c r="DW26" s="30" t="str">
        <f t="shared" si="82"/>
        <v>3.0</v>
      </c>
      <c r="DX26" s="71">
        <v>3</v>
      </c>
      <c r="DY26" s="203">
        <v>3</v>
      </c>
      <c r="DZ26" s="232">
        <v>6</v>
      </c>
      <c r="EA26" s="52">
        <v>4</v>
      </c>
      <c r="EB26" s="52"/>
      <c r="EC26" s="27">
        <f t="shared" si="83"/>
        <v>4.8</v>
      </c>
      <c r="ED26" s="28">
        <f t="shared" si="84"/>
        <v>4.8</v>
      </c>
      <c r="EE26" s="29" t="str">
        <f t="shared" si="85"/>
        <v>4.8</v>
      </c>
      <c r="EF26" s="32" t="str">
        <f t="shared" si="86"/>
        <v>D</v>
      </c>
      <c r="EG26" s="30">
        <f t="shared" si="87"/>
        <v>1</v>
      </c>
      <c r="EH26" s="29" t="str">
        <f t="shared" si="88"/>
        <v>1.0</v>
      </c>
      <c r="EI26" s="71">
        <v>3</v>
      </c>
      <c r="EJ26" s="203">
        <v>3</v>
      </c>
      <c r="EK26" s="235">
        <v>4.4000000000000004</v>
      </c>
      <c r="EL26" s="188"/>
      <c r="EM26" s="52"/>
      <c r="EN26" s="27">
        <f t="shared" si="89"/>
        <v>1.8</v>
      </c>
      <c r="EO26" s="28">
        <f t="shared" si="90"/>
        <v>1.8</v>
      </c>
      <c r="EP26" s="29" t="str">
        <f t="shared" si="91"/>
        <v>1.8</v>
      </c>
      <c r="EQ26" s="32" t="str">
        <f t="shared" si="92"/>
        <v>F</v>
      </c>
      <c r="ER26" s="29">
        <f t="shared" si="93"/>
        <v>0</v>
      </c>
      <c r="ES26" s="29" t="str">
        <f t="shared" si="94"/>
        <v>0.0</v>
      </c>
      <c r="ET26" s="71">
        <v>3</v>
      </c>
      <c r="EU26" s="203"/>
      <c r="EV26" s="232">
        <v>8</v>
      </c>
      <c r="EW26" s="52">
        <v>9</v>
      </c>
      <c r="EX26" s="52"/>
      <c r="EY26" s="27">
        <f t="shared" si="95"/>
        <v>8.6</v>
      </c>
      <c r="EZ26" s="28">
        <f t="shared" si="96"/>
        <v>8.6</v>
      </c>
      <c r="FA26" s="29" t="str">
        <f t="shared" si="97"/>
        <v>8.6</v>
      </c>
      <c r="FB26" s="32" t="str">
        <f t="shared" si="98"/>
        <v>A</v>
      </c>
      <c r="FC26" s="30">
        <f t="shared" si="99"/>
        <v>4</v>
      </c>
      <c r="FD26" s="29" t="str">
        <f t="shared" si="100"/>
        <v>4.0</v>
      </c>
      <c r="FE26" s="71">
        <v>2</v>
      </c>
      <c r="FF26" s="203">
        <v>2</v>
      </c>
      <c r="FG26" s="232">
        <v>5.3</v>
      </c>
      <c r="FH26" s="52">
        <v>5</v>
      </c>
      <c r="FI26" s="52"/>
      <c r="FJ26" s="27">
        <f t="shared" si="101"/>
        <v>5.0999999999999996</v>
      </c>
      <c r="FK26" s="28">
        <f t="shared" si="102"/>
        <v>5.0999999999999996</v>
      </c>
      <c r="FL26" s="29" t="str">
        <f t="shared" si="103"/>
        <v>5.1</v>
      </c>
      <c r="FM26" s="32" t="str">
        <f t="shared" si="104"/>
        <v>D+</v>
      </c>
      <c r="FN26" s="30">
        <f t="shared" si="105"/>
        <v>1.5</v>
      </c>
      <c r="FO26" s="29" t="str">
        <f t="shared" si="106"/>
        <v>1.5</v>
      </c>
      <c r="FP26" s="71">
        <v>3</v>
      </c>
      <c r="FQ26" s="203">
        <v>3</v>
      </c>
      <c r="FR26" s="232">
        <v>8</v>
      </c>
      <c r="FS26" s="52">
        <v>8</v>
      </c>
      <c r="FT26" s="52"/>
      <c r="FU26" s="27">
        <f t="shared" si="107"/>
        <v>8</v>
      </c>
      <c r="FV26" s="28">
        <f t="shared" si="108"/>
        <v>8</v>
      </c>
      <c r="FW26" s="29" t="str">
        <f t="shared" si="109"/>
        <v>8.0</v>
      </c>
      <c r="FX26" s="32" t="str">
        <f t="shared" si="110"/>
        <v>B+</v>
      </c>
      <c r="FY26" s="30">
        <f t="shared" si="111"/>
        <v>3.5</v>
      </c>
      <c r="FZ26" s="29" t="str">
        <f t="shared" si="112"/>
        <v>3.5</v>
      </c>
      <c r="GA26" s="71">
        <v>2</v>
      </c>
      <c r="GB26" s="203">
        <v>2</v>
      </c>
      <c r="GC26" s="232">
        <v>8</v>
      </c>
      <c r="GD26" s="52">
        <v>4</v>
      </c>
      <c r="GE26" s="52"/>
      <c r="GF26" s="27">
        <f t="shared" si="113"/>
        <v>5.6</v>
      </c>
      <c r="GG26" s="28">
        <f t="shared" si="114"/>
        <v>5.6</v>
      </c>
      <c r="GH26" s="29" t="str">
        <f t="shared" si="115"/>
        <v>5.6</v>
      </c>
      <c r="GI26" s="32" t="str">
        <f t="shared" si="116"/>
        <v>C</v>
      </c>
      <c r="GJ26" s="30">
        <f t="shared" si="117"/>
        <v>2</v>
      </c>
      <c r="GK26" s="29" t="str">
        <f t="shared" si="118"/>
        <v>2.0</v>
      </c>
      <c r="GL26" s="71">
        <v>2</v>
      </c>
      <c r="GM26" s="203">
        <v>2</v>
      </c>
      <c r="GN26" s="232">
        <v>5</v>
      </c>
      <c r="GO26" s="52">
        <v>1</v>
      </c>
      <c r="GP26" s="52">
        <v>2</v>
      </c>
      <c r="GQ26" s="27">
        <f t="shared" si="119"/>
        <v>2.6</v>
      </c>
      <c r="GR26" s="28">
        <f t="shared" si="120"/>
        <v>3.2</v>
      </c>
      <c r="GS26" s="29" t="str">
        <f t="shared" si="121"/>
        <v>3.2</v>
      </c>
      <c r="GT26" s="32" t="str">
        <f t="shared" si="122"/>
        <v>F</v>
      </c>
      <c r="GU26" s="29">
        <f t="shared" si="123"/>
        <v>0</v>
      </c>
      <c r="GV26" s="29" t="str">
        <f t="shared" si="124"/>
        <v>0.0</v>
      </c>
      <c r="GW26" s="71">
        <v>2</v>
      </c>
      <c r="GX26" s="203"/>
      <c r="GY26" s="85">
        <f t="shared" si="125"/>
        <v>20</v>
      </c>
      <c r="GZ26" s="86">
        <f t="shared" si="126"/>
        <v>5.36</v>
      </c>
      <c r="HA26" s="124" t="str">
        <f t="shared" si="127"/>
        <v>5.36</v>
      </c>
      <c r="HB26" s="86">
        <f t="shared" si="128"/>
        <v>1.7749999999999999</v>
      </c>
      <c r="HC26" s="124" t="str">
        <f t="shared" si="129"/>
        <v>1.78</v>
      </c>
      <c r="HD26" s="52" t="str">
        <f t="shared" si="130"/>
        <v>Lên lớp</v>
      </c>
      <c r="HE26" s="52">
        <f t="shared" si="131"/>
        <v>15</v>
      </c>
      <c r="HF26" s="86">
        <f t="shared" si="132"/>
        <v>6.3599999999999994</v>
      </c>
      <c r="HG26" s="127" t="str">
        <f t="shared" si="133"/>
        <v>6.36</v>
      </c>
      <c r="HH26" s="86">
        <f t="shared" si="134"/>
        <v>2.3666666666666667</v>
      </c>
      <c r="HI26" s="127" t="str">
        <f t="shared" si="135"/>
        <v>2.37</v>
      </c>
      <c r="HJ26" s="227">
        <f t="shared" si="136"/>
        <v>37</v>
      </c>
      <c r="HK26" s="58">
        <f t="shared" si="137"/>
        <v>32</v>
      </c>
      <c r="HL26" s="228">
        <f t="shared" si="10"/>
        <v>6.2218750000000007</v>
      </c>
      <c r="HM26" s="127" t="str">
        <f t="shared" si="138"/>
        <v>6.22</v>
      </c>
      <c r="HN26" s="228">
        <f t="shared" si="11"/>
        <v>2.234375</v>
      </c>
      <c r="HO26" s="127" t="str">
        <f t="shared" si="139"/>
        <v>2.23</v>
      </c>
      <c r="HP26" s="52" t="str">
        <f t="shared" si="140"/>
        <v>Lên lớp</v>
      </c>
      <c r="HQ26" s="58" t="s">
        <v>986</v>
      </c>
      <c r="HR26" s="98">
        <v>7.3</v>
      </c>
      <c r="HS26" s="99">
        <v>7</v>
      </c>
      <c r="HT26" s="187"/>
      <c r="HU26" s="27">
        <f t="shared" si="177"/>
        <v>7.1</v>
      </c>
      <c r="HV26" s="282">
        <f t="shared" si="178"/>
        <v>7.1</v>
      </c>
      <c r="HW26" s="26" t="str">
        <f t="shared" si="210"/>
        <v>7.1</v>
      </c>
      <c r="HX26" s="283" t="str">
        <f t="shared" si="179"/>
        <v>B</v>
      </c>
      <c r="HY26" s="281">
        <f t="shared" si="180"/>
        <v>3</v>
      </c>
      <c r="HZ26" s="44" t="str">
        <f t="shared" si="181"/>
        <v>3.0</v>
      </c>
      <c r="IA26" s="64">
        <v>3</v>
      </c>
      <c r="IB26" s="68">
        <v>3</v>
      </c>
      <c r="IC26" s="21">
        <v>7.7</v>
      </c>
      <c r="ID26" s="24">
        <v>6</v>
      </c>
      <c r="IE26" s="25"/>
      <c r="IF26" s="27">
        <f t="shared" si="182"/>
        <v>6.7</v>
      </c>
      <c r="IG26" s="282">
        <f t="shared" si="183"/>
        <v>6.7</v>
      </c>
      <c r="IH26" s="26" t="str">
        <f t="shared" si="211"/>
        <v>6.7</v>
      </c>
      <c r="II26" s="283" t="str">
        <f t="shared" si="184"/>
        <v>C+</v>
      </c>
      <c r="IJ26" s="281">
        <f t="shared" si="185"/>
        <v>2.5</v>
      </c>
      <c r="IK26" s="44" t="str">
        <f t="shared" si="186"/>
        <v>2.5</v>
      </c>
      <c r="IL26" s="64">
        <v>1</v>
      </c>
      <c r="IM26" s="68">
        <v>1</v>
      </c>
      <c r="IN26" s="21">
        <v>6</v>
      </c>
      <c r="IO26" s="24">
        <v>4</v>
      </c>
      <c r="IP26" s="25"/>
      <c r="IQ26" s="27">
        <f t="shared" si="187"/>
        <v>4.8</v>
      </c>
      <c r="IR26" s="28">
        <f t="shared" si="188"/>
        <v>4.8</v>
      </c>
      <c r="IS26" s="26" t="str">
        <f t="shared" si="189"/>
        <v>4.8</v>
      </c>
      <c r="IT26" s="32" t="str">
        <f t="shared" si="190"/>
        <v>D</v>
      </c>
      <c r="IU26" s="30">
        <f t="shared" si="191"/>
        <v>1</v>
      </c>
      <c r="IV26" s="37" t="str">
        <f t="shared" si="192"/>
        <v>1.0</v>
      </c>
      <c r="IW26" s="64">
        <v>2</v>
      </c>
      <c r="IX26" s="68">
        <v>2</v>
      </c>
      <c r="IY26" s="289">
        <v>6.4</v>
      </c>
      <c r="IZ26" s="290">
        <v>0</v>
      </c>
      <c r="JA26" s="291">
        <v>7</v>
      </c>
      <c r="JB26" s="19">
        <f t="shared" si="141"/>
        <v>2.6</v>
      </c>
      <c r="JC26" s="26">
        <f t="shared" si="142"/>
        <v>6.8</v>
      </c>
      <c r="JD26" s="26" t="str">
        <f t="shared" si="143"/>
        <v>6.8</v>
      </c>
      <c r="JE26" s="32" t="str">
        <f t="shared" si="144"/>
        <v>C+</v>
      </c>
      <c r="JF26" s="30">
        <f t="shared" si="145"/>
        <v>2.5</v>
      </c>
      <c r="JG26" s="37" t="str">
        <f t="shared" si="146"/>
        <v>2.5</v>
      </c>
      <c r="JH26" s="64">
        <v>2</v>
      </c>
      <c r="JI26" s="68">
        <v>2</v>
      </c>
      <c r="JJ26" s="98">
        <v>5</v>
      </c>
      <c r="JK26" s="99">
        <v>4</v>
      </c>
      <c r="JL26" s="187"/>
      <c r="JM26" s="19">
        <f t="shared" si="193"/>
        <v>4.4000000000000004</v>
      </c>
      <c r="JN26" s="26">
        <f t="shared" si="147"/>
        <v>4.4000000000000004</v>
      </c>
      <c r="JO26" s="26" t="str">
        <f t="shared" si="148"/>
        <v>4.4</v>
      </c>
      <c r="JP26" s="32" t="str">
        <f t="shared" si="149"/>
        <v>D</v>
      </c>
      <c r="JQ26" s="30">
        <f t="shared" si="150"/>
        <v>1</v>
      </c>
      <c r="JR26" s="37" t="str">
        <f t="shared" si="151"/>
        <v>1.0</v>
      </c>
      <c r="JS26" s="64">
        <v>1</v>
      </c>
      <c r="JT26" s="68">
        <v>1</v>
      </c>
      <c r="JU26" s="98">
        <v>7</v>
      </c>
      <c r="JV26" s="99">
        <v>7</v>
      </c>
      <c r="JW26" s="187"/>
      <c r="JX26" s="27">
        <f t="shared" si="12"/>
        <v>7</v>
      </c>
      <c r="JY26" s="28">
        <f t="shared" si="13"/>
        <v>7</v>
      </c>
      <c r="JZ26" s="26" t="str">
        <f t="shared" si="152"/>
        <v>7.0</v>
      </c>
      <c r="KA26" s="32" t="str">
        <f t="shared" si="14"/>
        <v>B</v>
      </c>
      <c r="KB26" s="30">
        <f t="shared" si="15"/>
        <v>3</v>
      </c>
      <c r="KC26" s="37" t="str">
        <f t="shared" si="16"/>
        <v>3.0</v>
      </c>
      <c r="KD26" s="64">
        <v>2</v>
      </c>
      <c r="KE26" s="68">
        <v>2</v>
      </c>
      <c r="KF26" s="21">
        <v>6.4</v>
      </c>
      <c r="KG26" s="24">
        <v>5</v>
      </c>
      <c r="KH26" s="25"/>
      <c r="KI26" s="27">
        <f t="shared" si="17"/>
        <v>5.6</v>
      </c>
      <c r="KJ26" s="28">
        <f t="shared" si="18"/>
        <v>5.6</v>
      </c>
      <c r="KK26" s="26" t="str">
        <f t="shared" si="153"/>
        <v>5.6</v>
      </c>
      <c r="KL26" s="32" t="str">
        <f t="shared" si="19"/>
        <v>C</v>
      </c>
      <c r="KM26" s="30">
        <f t="shared" si="20"/>
        <v>2</v>
      </c>
      <c r="KN26" s="37" t="str">
        <f t="shared" si="21"/>
        <v>2.0</v>
      </c>
      <c r="KO26" s="64">
        <v>2</v>
      </c>
      <c r="KP26" s="68">
        <v>2</v>
      </c>
      <c r="KQ26" s="98">
        <v>5.8</v>
      </c>
      <c r="KR26" s="99">
        <v>8</v>
      </c>
      <c r="KS26" s="187"/>
      <c r="KT26" s="27">
        <f t="shared" si="22"/>
        <v>7.1</v>
      </c>
      <c r="KU26" s="28">
        <f t="shared" si="23"/>
        <v>7.1</v>
      </c>
      <c r="KV26" s="26" t="str">
        <f t="shared" si="154"/>
        <v>7.1</v>
      </c>
      <c r="KW26" s="32" t="str">
        <f t="shared" si="212"/>
        <v>B</v>
      </c>
      <c r="KX26" s="30">
        <f t="shared" si="24"/>
        <v>3</v>
      </c>
      <c r="KY26" s="37" t="str">
        <f t="shared" si="25"/>
        <v>3.0</v>
      </c>
      <c r="KZ26" s="64">
        <v>2</v>
      </c>
      <c r="LA26" s="68">
        <v>2</v>
      </c>
      <c r="LB26" s="21">
        <v>8</v>
      </c>
      <c r="LC26" s="24">
        <v>5</v>
      </c>
      <c r="LD26" s="25"/>
      <c r="LE26" s="19">
        <f t="shared" si="194"/>
        <v>6.2</v>
      </c>
      <c r="LF26" s="26">
        <f t="shared" si="155"/>
        <v>6.2</v>
      </c>
      <c r="LG26" s="26" t="str">
        <f t="shared" si="213"/>
        <v>6.2</v>
      </c>
      <c r="LH26" s="32" t="str">
        <f t="shared" si="156"/>
        <v>C</v>
      </c>
      <c r="LI26" s="30">
        <f t="shared" si="157"/>
        <v>2</v>
      </c>
      <c r="LJ26" s="37" t="str">
        <f t="shared" si="158"/>
        <v>2.0</v>
      </c>
      <c r="LK26" s="62">
        <v>3</v>
      </c>
      <c r="LL26" s="279">
        <v>3</v>
      </c>
      <c r="LM26" s="85">
        <f t="shared" si="159"/>
        <v>18</v>
      </c>
      <c r="LN26" s="86">
        <f t="shared" si="160"/>
        <v>6.3111111111111109</v>
      </c>
      <c r="LO26" s="124" t="str">
        <f t="shared" si="161"/>
        <v>6.31</v>
      </c>
      <c r="LP26" s="86">
        <f t="shared" si="162"/>
        <v>2.3055555555555554</v>
      </c>
      <c r="LQ26" s="124" t="str">
        <f t="shared" si="163"/>
        <v>2.31</v>
      </c>
      <c r="LR26" s="330" t="str">
        <f t="shared" si="164"/>
        <v>Lên lớp</v>
      </c>
      <c r="LS26" s="331">
        <f t="shared" si="165"/>
        <v>18</v>
      </c>
      <c r="LT26" s="332">
        <f t="shared" si="166"/>
        <v>6.3111111111111109</v>
      </c>
      <c r="LU26" s="332">
        <f t="shared" si="167"/>
        <v>2.3055555555555554</v>
      </c>
      <c r="LV26" s="334">
        <f t="shared" si="168"/>
        <v>55</v>
      </c>
      <c r="LW26" s="335">
        <f t="shared" si="169"/>
        <v>50</v>
      </c>
      <c r="LX26" s="336">
        <f t="shared" si="170"/>
        <v>6.2540000000000013</v>
      </c>
      <c r="LY26" s="337">
        <f t="shared" si="171"/>
        <v>2.2599999999999998</v>
      </c>
      <c r="LZ26" s="336" t="str">
        <f t="shared" si="172"/>
        <v>2.26</v>
      </c>
      <c r="MA26" s="330" t="str">
        <f t="shared" si="173"/>
        <v>Lên lớp</v>
      </c>
    </row>
    <row r="27" spans="1:339" s="233" customFormat="1" ht="18">
      <c r="A27" s="10">
        <v>28</v>
      </c>
      <c r="B27" s="76" t="s">
        <v>317</v>
      </c>
      <c r="C27" s="77" t="s">
        <v>382</v>
      </c>
      <c r="D27" s="78" t="s">
        <v>325</v>
      </c>
      <c r="E27" s="79" t="s">
        <v>67</v>
      </c>
      <c r="F27" s="50"/>
      <c r="G27" s="50" t="s">
        <v>643</v>
      </c>
      <c r="H27" s="50" t="s">
        <v>17</v>
      </c>
      <c r="I27" s="82" t="s">
        <v>669</v>
      </c>
      <c r="J27" s="82" t="s">
        <v>781</v>
      </c>
      <c r="K27" s="12">
        <v>7.3</v>
      </c>
      <c r="L27" s="28" t="str">
        <f t="shared" si="26"/>
        <v>7.3</v>
      </c>
      <c r="M27" s="32" t="str">
        <f t="shared" si="195"/>
        <v>B</v>
      </c>
      <c r="N27" s="39">
        <f t="shared" si="196"/>
        <v>3</v>
      </c>
      <c r="O27" s="37" t="str">
        <f t="shared" si="29"/>
        <v>3.0</v>
      </c>
      <c r="P27" s="11">
        <v>2</v>
      </c>
      <c r="Q27" s="16">
        <v>6</v>
      </c>
      <c r="R27" s="28" t="str">
        <f t="shared" si="30"/>
        <v>6.0</v>
      </c>
      <c r="S27" s="32" t="str">
        <f t="shared" si="197"/>
        <v>C</v>
      </c>
      <c r="T27" s="39">
        <f t="shared" si="198"/>
        <v>2</v>
      </c>
      <c r="U27" s="37" t="str">
        <f t="shared" si="33"/>
        <v>2.0</v>
      </c>
      <c r="V27" s="11">
        <v>3</v>
      </c>
      <c r="W27" s="21">
        <v>7.8</v>
      </c>
      <c r="X27" s="24">
        <v>4</v>
      </c>
      <c r="Y27" s="25"/>
      <c r="Z27" s="27">
        <f t="shared" si="0"/>
        <v>5.5</v>
      </c>
      <c r="AA27" s="28">
        <f t="shared" si="1"/>
        <v>5.5</v>
      </c>
      <c r="AB27" s="28" t="str">
        <f t="shared" si="34"/>
        <v>5.5</v>
      </c>
      <c r="AC27" s="32" t="str">
        <f t="shared" si="2"/>
        <v>C</v>
      </c>
      <c r="AD27" s="30">
        <f t="shared" si="3"/>
        <v>2</v>
      </c>
      <c r="AE27" s="37" t="str">
        <f t="shared" si="35"/>
        <v>2.0</v>
      </c>
      <c r="AF27" s="64">
        <v>4</v>
      </c>
      <c r="AG27" s="68">
        <v>4</v>
      </c>
      <c r="AH27" s="21">
        <v>8</v>
      </c>
      <c r="AI27" s="24">
        <v>7</v>
      </c>
      <c r="AJ27" s="25"/>
      <c r="AK27" s="27">
        <f t="shared" si="36"/>
        <v>7.4</v>
      </c>
      <c r="AL27" s="28">
        <f t="shared" si="37"/>
        <v>7.4</v>
      </c>
      <c r="AM27" s="28" t="str">
        <f t="shared" si="38"/>
        <v>7.4</v>
      </c>
      <c r="AN27" s="32" t="str">
        <f t="shared" si="199"/>
        <v>B</v>
      </c>
      <c r="AO27" s="30">
        <f t="shared" si="200"/>
        <v>3</v>
      </c>
      <c r="AP27" s="37" t="str">
        <f t="shared" si="41"/>
        <v>3.0</v>
      </c>
      <c r="AQ27" s="71">
        <v>2</v>
      </c>
      <c r="AR27" s="73">
        <v>2</v>
      </c>
      <c r="AS27" s="21">
        <v>5</v>
      </c>
      <c r="AT27" s="24">
        <v>3</v>
      </c>
      <c r="AU27" s="25">
        <v>5</v>
      </c>
      <c r="AV27" s="27">
        <f t="shared" si="42"/>
        <v>3.8</v>
      </c>
      <c r="AW27" s="28">
        <f t="shared" si="43"/>
        <v>5</v>
      </c>
      <c r="AX27" s="28" t="str">
        <f t="shared" si="44"/>
        <v>5.0</v>
      </c>
      <c r="AY27" s="32" t="str">
        <f t="shared" si="45"/>
        <v>D+</v>
      </c>
      <c r="AZ27" s="30">
        <f t="shared" si="201"/>
        <v>1.5</v>
      </c>
      <c r="BA27" s="37" t="str">
        <f t="shared" si="47"/>
        <v>1.5</v>
      </c>
      <c r="BB27" s="64">
        <v>3</v>
      </c>
      <c r="BC27" s="68">
        <v>3</v>
      </c>
      <c r="BD27" s="21">
        <v>6.8</v>
      </c>
      <c r="BE27" s="24">
        <v>5</v>
      </c>
      <c r="BF27" s="25"/>
      <c r="BG27" s="27">
        <f t="shared" si="202"/>
        <v>5.7</v>
      </c>
      <c r="BH27" s="28">
        <f t="shared" si="203"/>
        <v>5.7</v>
      </c>
      <c r="BI27" s="28" t="str">
        <f t="shared" si="48"/>
        <v>5.7</v>
      </c>
      <c r="BJ27" s="32" t="str">
        <f t="shared" si="204"/>
        <v>C</v>
      </c>
      <c r="BK27" s="30">
        <f t="shared" si="205"/>
        <v>2</v>
      </c>
      <c r="BL27" s="37" t="str">
        <f t="shared" si="51"/>
        <v>2.0</v>
      </c>
      <c r="BM27" s="64">
        <v>3</v>
      </c>
      <c r="BN27" s="68">
        <v>3</v>
      </c>
      <c r="BO27" s="21">
        <v>5</v>
      </c>
      <c r="BP27" s="24">
        <v>4</v>
      </c>
      <c r="BQ27" s="25"/>
      <c r="BR27" s="27">
        <f t="shared" si="4"/>
        <v>4.4000000000000004</v>
      </c>
      <c r="BS27" s="28">
        <f t="shared" si="5"/>
        <v>4.4000000000000004</v>
      </c>
      <c r="BT27" s="28" t="str">
        <f t="shared" si="52"/>
        <v>4.4</v>
      </c>
      <c r="BU27" s="32" t="str">
        <f t="shared" si="6"/>
        <v>D</v>
      </c>
      <c r="BV27" s="66">
        <f t="shared" si="7"/>
        <v>1</v>
      </c>
      <c r="BW27" s="37" t="str">
        <f t="shared" si="53"/>
        <v>1.0</v>
      </c>
      <c r="BX27" s="64">
        <v>2</v>
      </c>
      <c r="BY27" s="75">
        <v>2</v>
      </c>
      <c r="BZ27" s="21">
        <v>7.3</v>
      </c>
      <c r="CA27" s="24">
        <v>8</v>
      </c>
      <c r="CB27" s="25"/>
      <c r="CC27" s="27">
        <f t="shared" si="206"/>
        <v>7.7</v>
      </c>
      <c r="CD27" s="28">
        <f t="shared" si="207"/>
        <v>7.7</v>
      </c>
      <c r="CE27" s="28" t="str">
        <f t="shared" si="54"/>
        <v>7.7</v>
      </c>
      <c r="CF27" s="32" t="str">
        <f t="shared" si="208"/>
        <v>B</v>
      </c>
      <c r="CG27" s="30">
        <f t="shared" si="209"/>
        <v>3</v>
      </c>
      <c r="CH27" s="37" t="str">
        <f t="shared" si="57"/>
        <v>3.0</v>
      </c>
      <c r="CI27" s="64">
        <v>3</v>
      </c>
      <c r="CJ27" s="68">
        <v>3</v>
      </c>
      <c r="CK27" s="85">
        <f t="shared" si="58"/>
        <v>17</v>
      </c>
      <c r="CL27" s="86">
        <f t="shared" si="59"/>
        <v>5.9294117647058826</v>
      </c>
      <c r="CM27" s="87" t="str">
        <f t="shared" si="60"/>
        <v>5.93</v>
      </c>
      <c r="CN27" s="86">
        <f t="shared" si="8"/>
        <v>2.0882352941176472</v>
      </c>
      <c r="CO27" s="87" t="str">
        <f t="shared" si="61"/>
        <v>2.09</v>
      </c>
      <c r="CP27" s="52" t="str">
        <f t="shared" si="174"/>
        <v>Lên lớp</v>
      </c>
      <c r="CQ27" s="52">
        <f t="shared" si="175"/>
        <v>17</v>
      </c>
      <c r="CR27" s="86">
        <f t="shared" si="62"/>
        <v>5.9294117647058826</v>
      </c>
      <c r="CS27" s="127" t="str">
        <f t="shared" si="63"/>
        <v>5.93</v>
      </c>
      <c r="CT27" s="86">
        <f t="shared" si="176"/>
        <v>2.0882352941176472</v>
      </c>
      <c r="CU27" s="127" t="str">
        <f t="shared" si="64"/>
        <v>2.09</v>
      </c>
      <c r="CV27" s="52" t="str">
        <f t="shared" si="65"/>
        <v>Lên lớp</v>
      </c>
      <c r="CW27" s="232">
        <v>7.6</v>
      </c>
      <c r="CX27" s="52">
        <v>6</v>
      </c>
      <c r="CY27" s="52"/>
      <c r="CZ27" s="27">
        <f t="shared" si="66"/>
        <v>6.6</v>
      </c>
      <c r="DA27" s="28">
        <f t="shared" si="67"/>
        <v>6.6</v>
      </c>
      <c r="DB27" s="29" t="str">
        <f t="shared" si="68"/>
        <v>6.6</v>
      </c>
      <c r="DC27" s="32" t="str">
        <f t="shared" si="69"/>
        <v>C+</v>
      </c>
      <c r="DD27" s="30">
        <f t="shared" si="70"/>
        <v>2.5</v>
      </c>
      <c r="DE27" s="29" t="str">
        <f t="shared" si="71"/>
        <v>2.5</v>
      </c>
      <c r="DF27" s="71"/>
      <c r="DG27" s="203"/>
      <c r="DH27" s="229">
        <v>7</v>
      </c>
      <c r="DI27" s="230">
        <v>8</v>
      </c>
      <c r="DJ27" s="230"/>
      <c r="DK27" s="27">
        <f t="shared" si="72"/>
        <v>7.6</v>
      </c>
      <c r="DL27" s="28">
        <f t="shared" si="73"/>
        <v>7.6</v>
      </c>
      <c r="DM27" s="30" t="str">
        <f t="shared" si="74"/>
        <v>7.6</v>
      </c>
      <c r="DN27" s="32" t="str">
        <f t="shared" si="75"/>
        <v>B</v>
      </c>
      <c r="DO27" s="30">
        <f t="shared" si="76"/>
        <v>3</v>
      </c>
      <c r="DP27" s="30" t="str">
        <f t="shared" si="77"/>
        <v>3.0</v>
      </c>
      <c r="DQ27" s="71"/>
      <c r="DR27" s="203"/>
      <c r="DS27" s="204">
        <f t="shared" si="78"/>
        <v>7.1</v>
      </c>
      <c r="DT27" s="30" t="str">
        <f t="shared" si="79"/>
        <v>7.1</v>
      </c>
      <c r="DU27" s="32" t="str">
        <f t="shared" si="80"/>
        <v>B</v>
      </c>
      <c r="DV27" s="30">
        <f t="shared" si="81"/>
        <v>3</v>
      </c>
      <c r="DW27" s="30" t="str">
        <f t="shared" si="82"/>
        <v>3.0</v>
      </c>
      <c r="DX27" s="71">
        <v>3</v>
      </c>
      <c r="DY27" s="203">
        <v>3</v>
      </c>
      <c r="DZ27" s="232">
        <v>7</v>
      </c>
      <c r="EA27" s="52">
        <v>7</v>
      </c>
      <c r="EB27" s="52"/>
      <c r="EC27" s="27">
        <f t="shared" si="83"/>
        <v>7</v>
      </c>
      <c r="ED27" s="28">
        <f t="shared" si="84"/>
        <v>7</v>
      </c>
      <c r="EE27" s="29" t="str">
        <f t="shared" si="85"/>
        <v>7.0</v>
      </c>
      <c r="EF27" s="32" t="str">
        <f t="shared" si="86"/>
        <v>B</v>
      </c>
      <c r="EG27" s="30">
        <f t="shared" si="87"/>
        <v>3</v>
      </c>
      <c r="EH27" s="29" t="str">
        <f t="shared" si="88"/>
        <v>3.0</v>
      </c>
      <c r="EI27" s="71">
        <v>3</v>
      </c>
      <c r="EJ27" s="203">
        <v>3</v>
      </c>
      <c r="EK27" s="235">
        <v>4.9000000000000004</v>
      </c>
      <c r="EL27" s="188"/>
      <c r="EM27" s="52"/>
      <c r="EN27" s="27">
        <f t="shared" si="89"/>
        <v>2</v>
      </c>
      <c r="EO27" s="28">
        <f t="shared" si="90"/>
        <v>2</v>
      </c>
      <c r="EP27" s="29" t="str">
        <f t="shared" si="91"/>
        <v>2.0</v>
      </c>
      <c r="EQ27" s="32" t="str">
        <f t="shared" si="92"/>
        <v>F</v>
      </c>
      <c r="ER27" s="29">
        <f t="shared" si="93"/>
        <v>0</v>
      </c>
      <c r="ES27" s="29" t="str">
        <f t="shared" si="94"/>
        <v>0.0</v>
      </c>
      <c r="ET27" s="71">
        <v>3</v>
      </c>
      <c r="EU27" s="203"/>
      <c r="EV27" s="232">
        <v>7.7</v>
      </c>
      <c r="EW27" s="52">
        <v>8</v>
      </c>
      <c r="EX27" s="52"/>
      <c r="EY27" s="27">
        <f t="shared" si="95"/>
        <v>7.9</v>
      </c>
      <c r="EZ27" s="28">
        <f t="shared" si="96"/>
        <v>7.9</v>
      </c>
      <c r="FA27" s="29" t="str">
        <f t="shared" si="97"/>
        <v>7.9</v>
      </c>
      <c r="FB27" s="32" t="str">
        <f t="shared" si="98"/>
        <v>B</v>
      </c>
      <c r="FC27" s="30">
        <f t="shared" si="99"/>
        <v>3</v>
      </c>
      <c r="FD27" s="29" t="str">
        <f t="shared" si="100"/>
        <v>3.0</v>
      </c>
      <c r="FE27" s="71">
        <v>2</v>
      </c>
      <c r="FF27" s="203">
        <v>2</v>
      </c>
      <c r="FG27" s="232">
        <v>6.6</v>
      </c>
      <c r="FH27" s="52">
        <v>4</v>
      </c>
      <c r="FI27" s="52"/>
      <c r="FJ27" s="27">
        <f t="shared" si="101"/>
        <v>5</v>
      </c>
      <c r="FK27" s="28">
        <f t="shared" si="102"/>
        <v>5</v>
      </c>
      <c r="FL27" s="29" t="str">
        <f t="shared" si="103"/>
        <v>5.0</v>
      </c>
      <c r="FM27" s="32" t="str">
        <f t="shared" si="104"/>
        <v>D+</v>
      </c>
      <c r="FN27" s="30">
        <f t="shared" si="105"/>
        <v>1.5</v>
      </c>
      <c r="FO27" s="29" t="str">
        <f t="shared" si="106"/>
        <v>1.5</v>
      </c>
      <c r="FP27" s="71">
        <v>3</v>
      </c>
      <c r="FQ27" s="203">
        <v>3</v>
      </c>
      <c r="FR27" s="232">
        <v>7</v>
      </c>
      <c r="FS27" s="52">
        <v>7</v>
      </c>
      <c r="FT27" s="52"/>
      <c r="FU27" s="27">
        <f t="shared" si="107"/>
        <v>7</v>
      </c>
      <c r="FV27" s="28">
        <f t="shared" si="108"/>
        <v>7</v>
      </c>
      <c r="FW27" s="29" t="str">
        <f t="shared" si="109"/>
        <v>7.0</v>
      </c>
      <c r="FX27" s="32" t="str">
        <f t="shared" si="110"/>
        <v>B</v>
      </c>
      <c r="FY27" s="30">
        <f t="shared" si="111"/>
        <v>3</v>
      </c>
      <c r="FZ27" s="29" t="str">
        <f t="shared" si="112"/>
        <v>3.0</v>
      </c>
      <c r="GA27" s="71">
        <v>2</v>
      </c>
      <c r="GB27" s="203">
        <v>2</v>
      </c>
      <c r="GC27" s="232">
        <v>6.7</v>
      </c>
      <c r="GD27" s="52">
        <v>4</v>
      </c>
      <c r="GE27" s="52"/>
      <c r="GF27" s="27">
        <f t="shared" si="113"/>
        <v>5.0999999999999996</v>
      </c>
      <c r="GG27" s="28">
        <f t="shared" si="114"/>
        <v>5.0999999999999996</v>
      </c>
      <c r="GH27" s="29" t="str">
        <f t="shared" si="115"/>
        <v>5.1</v>
      </c>
      <c r="GI27" s="32" t="str">
        <f t="shared" si="116"/>
        <v>D+</v>
      </c>
      <c r="GJ27" s="30">
        <f t="shared" si="117"/>
        <v>1.5</v>
      </c>
      <c r="GK27" s="29" t="str">
        <f t="shared" si="118"/>
        <v>1.5</v>
      </c>
      <c r="GL27" s="71">
        <v>2</v>
      </c>
      <c r="GM27" s="203">
        <v>2</v>
      </c>
      <c r="GN27" s="232">
        <v>5</v>
      </c>
      <c r="GO27" s="52">
        <v>1</v>
      </c>
      <c r="GP27" s="52">
        <v>4</v>
      </c>
      <c r="GQ27" s="27">
        <f t="shared" si="119"/>
        <v>2.6</v>
      </c>
      <c r="GR27" s="28">
        <f t="shared" si="120"/>
        <v>4.4000000000000004</v>
      </c>
      <c r="GS27" s="29" t="str">
        <f t="shared" si="121"/>
        <v>4.4</v>
      </c>
      <c r="GT27" s="32" t="str">
        <f t="shared" si="122"/>
        <v>D</v>
      </c>
      <c r="GU27" s="29">
        <f t="shared" si="123"/>
        <v>1</v>
      </c>
      <c r="GV27" s="29" t="str">
        <f t="shared" si="124"/>
        <v>1.0</v>
      </c>
      <c r="GW27" s="71">
        <v>2</v>
      </c>
      <c r="GX27" s="203">
        <v>2</v>
      </c>
      <c r="GY27" s="85">
        <f t="shared" si="125"/>
        <v>20</v>
      </c>
      <c r="GZ27" s="86">
        <f t="shared" si="126"/>
        <v>5.6049999999999995</v>
      </c>
      <c r="HA27" s="124" t="str">
        <f t="shared" si="127"/>
        <v>5.61</v>
      </c>
      <c r="HB27" s="86">
        <f t="shared" si="128"/>
        <v>1.9750000000000001</v>
      </c>
      <c r="HC27" s="124" t="str">
        <f t="shared" si="129"/>
        <v>1.98</v>
      </c>
      <c r="HD27" s="52" t="str">
        <f t="shared" si="130"/>
        <v>Lên lớp</v>
      </c>
      <c r="HE27" s="52">
        <f t="shared" si="131"/>
        <v>17</v>
      </c>
      <c r="HF27" s="86">
        <f t="shared" si="132"/>
        <v>6.2411764705882353</v>
      </c>
      <c r="HG27" s="127" t="str">
        <f t="shared" si="133"/>
        <v>6.24</v>
      </c>
      <c r="HH27" s="86">
        <f t="shared" si="134"/>
        <v>2.3235294117647061</v>
      </c>
      <c r="HI27" s="127" t="str">
        <f t="shared" si="135"/>
        <v>2.32</v>
      </c>
      <c r="HJ27" s="227">
        <f t="shared" si="136"/>
        <v>37</v>
      </c>
      <c r="HK27" s="58">
        <f t="shared" si="137"/>
        <v>34</v>
      </c>
      <c r="HL27" s="228">
        <f t="shared" si="10"/>
        <v>6.0852941176470594</v>
      </c>
      <c r="HM27" s="127" t="str">
        <f t="shared" si="138"/>
        <v>6.09</v>
      </c>
      <c r="HN27" s="228">
        <f t="shared" si="11"/>
        <v>2.2058823529411766</v>
      </c>
      <c r="HO27" s="127" t="str">
        <f t="shared" si="139"/>
        <v>2.21</v>
      </c>
      <c r="HP27" s="52" t="str">
        <f t="shared" si="140"/>
        <v>Lên lớp</v>
      </c>
      <c r="HQ27" s="58" t="s">
        <v>986</v>
      </c>
      <c r="HR27" s="98">
        <v>7.9</v>
      </c>
      <c r="HS27" s="99">
        <v>7</v>
      </c>
      <c r="HT27" s="187"/>
      <c r="HU27" s="27">
        <f t="shared" si="177"/>
        <v>7.4</v>
      </c>
      <c r="HV27" s="282">
        <f t="shared" si="178"/>
        <v>7.4</v>
      </c>
      <c r="HW27" s="28" t="str">
        <f t="shared" si="210"/>
        <v>7.4</v>
      </c>
      <c r="HX27" s="283" t="str">
        <f t="shared" si="179"/>
        <v>B</v>
      </c>
      <c r="HY27" s="281">
        <f t="shared" si="180"/>
        <v>3</v>
      </c>
      <c r="HZ27" s="44" t="str">
        <f t="shared" si="181"/>
        <v>3.0</v>
      </c>
      <c r="IA27" s="64">
        <v>3</v>
      </c>
      <c r="IB27" s="68">
        <v>3</v>
      </c>
      <c r="IC27" s="21">
        <v>8.6999999999999993</v>
      </c>
      <c r="ID27" s="24">
        <v>6</v>
      </c>
      <c r="IE27" s="25"/>
      <c r="IF27" s="27">
        <f t="shared" si="182"/>
        <v>7.1</v>
      </c>
      <c r="IG27" s="282">
        <f t="shared" si="183"/>
        <v>7.1</v>
      </c>
      <c r="IH27" s="28" t="str">
        <f t="shared" si="211"/>
        <v>7.1</v>
      </c>
      <c r="II27" s="283" t="str">
        <f t="shared" si="184"/>
        <v>B</v>
      </c>
      <c r="IJ27" s="281">
        <f t="shared" si="185"/>
        <v>3</v>
      </c>
      <c r="IK27" s="44" t="str">
        <f t="shared" si="186"/>
        <v>3.0</v>
      </c>
      <c r="IL27" s="64">
        <v>1</v>
      </c>
      <c r="IM27" s="68">
        <v>1</v>
      </c>
      <c r="IN27" s="21">
        <v>7</v>
      </c>
      <c r="IO27" s="24">
        <v>3</v>
      </c>
      <c r="IP27" s="25"/>
      <c r="IQ27" s="27">
        <f t="shared" si="187"/>
        <v>4.5999999999999996</v>
      </c>
      <c r="IR27" s="28">
        <f t="shared" si="188"/>
        <v>4.5999999999999996</v>
      </c>
      <c r="IS27" s="28" t="str">
        <f t="shared" si="189"/>
        <v>4.6</v>
      </c>
      <c r="IT27" s="32" t="str">
        <f t="shared" si="190"/>
        <v>D</v>
      </c>
      <c r="IU27" s="30">
        <f t="shared" si="191"/>
        <v>1</v>
      </c>
      <c r="IV27" s="37" t="str">
        <f t="shared" si="192"/>
        <v>1.0</v>
      </c>
      <c r="IW27" s="64">
        <v>2</v>
      </c>
      <c r="IX27" s="68">
        <v>2</v>
      </c>
      <c r="IY27" s="21">
        <v>7.6</v>
      </c>
      <c r="IZ27" s="24">
        <v>9</v>
      </c>
      <c r="JA27" s="25"/>
      <c r="JB27" s="19">
        <f t="shared" si="141"/>
        <v>8.4</v>
      </c>
      <c r="JC27" s="26">
        <f t="shared" si="142"/>
        <v>8.4</v>
      </c>
      <c r="JD27" s="26" t="str">
        <f t="shared" si="143"/>
        <v>8.4</v>
      </c>
      <c r="JE27" s="32" t="str">
        <f t="shared" si="144"/>
        <v>B+</v>
      </c>
      <c r="JF27" s="30">
        <f t="shared" si="145"/>
        <v>3.5</v>
      </c>
      <c r="JG27" s="37" t="str">
        <f t="shared" si="146"/>
        <v>3.5</v>
      </c>
      <c r="JH27" s="64">
        <v>2</v>
      </c>
      <c r="JI27" s="68">
        <v>2</v>
      </c>
      <c r="JJ27" s="98">
        <v>6</v>
      </c>
      <c r="JK27" s="99">
        <v>5</v>
      </c>
      <c r="JL27" s="187"/>
      <c r="JM27" s="19">
        <f t="shared" si="193"/>
        <v>5.4</v>
      </c>
      <c r="JN27" s="26">
        <f t="shared" si="147"/>
        <v>5.4</v>
      </c>
      <c r="JO27" s="26" t="str">
        <f t="shared" si="148"/>
        <v>5.4</v>
      </c>
      <c r="JP27" s="32" t="str">
        <f t="shared" si="149"/>
        <v>D+</v>
      </c>
      <c r="JQ27" s="30">
        <f t="shared" si="150"/>
        <v>1.5</v>
      </c>
      <c r="JR27" s="37" t="str">
        <f t="shared" si="151"/>
        <v>1.5</v>
      </c>
      <c r="JS27" s="64">
        <v>1</v>
      </c>
      <c r="JT27" s="68">
        <v>1</v>
      </c>
      <c r="JU27" s="98">
        <v>8</v>
      </c>
      <c r="JV27" s="99">
        <v>6</v>
      </c>
      <c r="JW27" s="187"/>
      <c r="JX27" s="27">
        <f t="shared" si="12"/>
        <v>6.8</v>
      </c>
      <c r="JY27" s="28">
        <f t="shared" si="13"/>
        <v>6.8</v>
      </c>
      <c r="JZ27" s="28" t="str">
        <f t="shared" si="152"/>
        <v>6.8</v>
      </c>
      <c r="KA27" s="32" t="str">
        <f t="shared" si="14"/>
        <v>C+</v>
      </c>
      <c r="KB27" s="30">
        <f t="shared" si="15"/>
        <v>2.5</v>
      </c>
      <c r="KC27" s="37" t="str">
        <f t="shared" si="16"/>
        <v>2.5</v>
      </c>
      <c r="KD27" s="64">
        <v>2</v>
      </c>
      <c r="KE27" s="68">
        <v>2</v>
      </c>
      <c r="KF27" s="21">
        <v>7</v>
      </c>
      <c r="KG27" s="24">
        <v>7</v>
      </c>
      <c r="KH27" s="25"/>
      <c r="KI27" s="27">
        <f t="shared" si="17"/>
        <v>7</v>
      </c>
      <c r="KJ27" s="28">
        <f t="shared" si="18"/>
        <v>7</v>
      </c>
      <c r="KK27" s="28" t="str">
        <f t="shared" si="153"/>
        <v>7.0</v>
      </c>
      <c r="KL27" s="32" t="str">
        <f t="shared" si="19"/>
        <v>B</v>
      </c>
      <c r="KM27" s="30">
        <f t="shared" si="20"/>
        <v>3</v>
      </c>
      <c r="KN27" s="37" t="str">
        <f t="shared" si="21"/>
        <v>3.0</v>
      </c>
      <c r="KO27" s="64">
        <v>2</v>
      </c>
      <c r="KP27" s="68">
        <v>2</v>
      </c>
      <c r="KQ27" s="98">
        <v>7.6</v>
      </c>
      <c r="KR27" s="99">
        <v>7</v>
      </c>
      <c r="KS27" s="187"/>
      <c r="KT27" s="27">
        <f t="shared" si="22"/>
        <v>7.2</v>
      </c>
      <c r="KU27" s="28">
        <f t="shared" si="23"/>
        <v>7.2</v>
      </c>
      <c r="KV27" s="28" t="str">
        <f t="shared" si="154"/>
        <v>7.2</v>
      </c>
      <c r="KW27" s="32" t="str">
        <f t="shared" si="212"/>
        <v>B</v>
      </c>
      <c r="KX27" s="30">
        <f t="shared" si="24"/>
        <v>3</v>
      </c>
      <c r="KY27" s="37" t="str">
        <f t="shared" si="25"/>
        <v>3.0</v>
      </c>
      <c r="KZ27" s="64">
        <v>2</v>
      </c>
      <c r="LA27" s="68">
        <v>2</v>
      </c>
      <c r="LB27" s="21">
        <v>7.3</v>
      </c>
      <c r="LC27" s="24">
        <v>2</v>
      </c>
      <c r="LD27" s="25"/>
      <c r="LE27" s="27">
        <f t="shared" si="194"/>
        <v>4.0999999999999996</v>
      </c>
      <c r="LF27" s="28">
        <f t="shared" si="155"/>
        <v>4.0999999999999996</v>
      </c>
      <c r="LG27" s="28" t="str">
        <f t="shared" si="213"/>
        <v>4.1</v>
      </c>
      <c r="LH27" s="32" t="str">
        <f t="shared" si="156"/>
        <v>D</v>
      </c>
      <c r="LI27" s="30">
        <f t="shared" si="157"/>
        <v>1</v>
      </c>
      <c r="LJ27" s="37" t="str">
        <f t="shared" si="158"/>
        <v>1.0</v>
      </c>
      <c r="LK27" s="62">
        <v>3</v>
      </c>
      <c r="LL27" s="279">
        <v>3</v>
      </c>
      <c r="LM27" s="85">
        <f t="shared" si="159"/>
        <v>18</v>
      </c>
      <c r="LN27" s="86">
        <f t="shared" si="160"/>
        <v>6.3888888888888893</v>
      </c>
      <c r="LO27" s="124" t="str">
        <f t="shared" si="161"/>
        <v>6.39</v>
      </c>
      <c r="LP27" s="86">
        <f t="shared" si="162"/>
        <v>2.3611111111111112</v>
      </c>
      <c r="LQ27" s="124" t="str">
        <f t="shared" si="163"/>
        <v>2.36</v>
      </c>
      <c r="LR27" s="330" t="str">
        <f t="shared" si="164"/>
        <v>Lên lớp</v>
      </c>
      <c r="LS27" s="331">
        <f t="shared" si="165"/>
        <v>18</v>
      </c>
      <c r="LT27" s="332">
        <f t="shared" si="166"/>
        <v>6.3888888888888893</v>
      </c>
      <c r="LU27" s="332">
        <f t="shared" si="167"/>
        <v>2.3611111111111112</v>
      </c>
      <c r="LV27" s="334">
        <f t="shared" si="168"/>
        <v>55</v>
      </c>
      <c r="LW27" s="335">
        <f t="shared" si="169"/>
        <v>52</v>
      </c>
      <c r="LX27" s="336">
        <f t="shared" si="170"/>
        <v>6.190384615384616</v>
      </c>
      <c r="LY27" s="337">
        <f t="shared" si="171"/>
        <v>2.2596153846153846</v>
      </c>
      <c r="LZ27" s="336" t="str">
        <f t="shared" si="172"/>
        <v>2.26</v>
      </c>
      <c r="MA27" s="330" t="str">
        <f t="shared" si="173"/>
        <v>Lên lớp</v>
      </c>
    </row>
    <row r="28" spans="1:339" s="233" customFormat="1" ht="18">
      <c r="A28" s="10">
        <v>29</v>
      </c>
      <c r="B28" s="76" t="s">
        <v>317</v>
      </c>
      <c r="C28" s="77" t="s">
        <v>385</v>
      </c>
      <c r="D28" s="78" t="s">
        <v>386</v>
      </c>
      <c r="E28" s="79" t="s">
        <v>71</v>
      </c>
      <c r="F28" s="185" t="s">
        <v>614</v>
      </c>
      <c r="G28" s="50" t="s">
        <v>644</v>
      </c>
      <c r="H28" s="50" t="s">
        <v>17</v>
      </c>
      <c r="I28" s="82" t="s">
        <v>670</v>
      </c>
      <c r="J28" s="82" t="s">
        <v>793</v>
      </c>
      <c r="K28" s="12"/>
      <c r="L28" s="28" t="str">
        <f t="shared" si="26"/>
        <v>0.0</v>
      </c>
      <c r="M28" s="32" t="str">
        <f t="shared" ref="M28:M33" si="214">IF(K28&gt;=8.5,"A",IF(K28&gt;=8,"B+",IF(K28&gt;=7,"B",IF(K28&gt;=6.5,"C+",IF(K28&gt;=5.5,"C",IF(K28&gt;=5,"D+",IF(K28&gt;=4,"D","F")))))))</f>
        <v>F</v>
      </c>
      <c r="N28" s="39">
        <f t="shared" ref="N28:N33" si="215">IF(M28="A",4,IF(M28="B+",3.5,IF(M28="B",3,IF(M28="C+",2.5,IF(M28="C",2,IF(M28="D+",1.5,IF(M28="D",1,0)))))))</f>
        <v>0</v>
      </c>
      <c r="O28" s="37" t="str">
        <f t="shared" si="29"/>
        <v>0.0</v>
      </c>
      <c r="P28" s="11">
        <v>2</v>
      </c>
      <c r="Q28" s="16">
        <v>7</v>
      </c>
      <c r="R28" s="28" t="str">
        <f t="shared" si="30"/>
        <v>7.0</v>
      </c>
      <c r="S28" s="32" t="str">
        <f t="shared" ref="S28:S33" si="216">IF(Q28&gt;=8.5,"A",IF(Q28&gt;=8,"B+",IF(Q28&gt;=7,"B",IF(Q28&gt;=6.5,"C+",IF(Q28&gt;=5.5,"C",IF(Q28&gt;=5,"D+",IF(Q28&gt;=4,"D","F")))))))</f>
        <v>B</v>
      </c>
      <c r="T28" s="39">
        <f t="shared" ref="T28:T33" si="217">IF(S28="A",4,IF(S28="B+",3.5,IF(S28="B",3,IF(S28="C+",2.5,IF(S28="C",2,IF(S28="D+",1.5,IF(S28="D",1,0)))))))</f>
        <v>3</v>
      </c>
      <c r="U28" s="37" t="str">
        <f t="shared" si="33"/>
        <v>3.0</v>
      </c>
      <c r="V28" s="11">
        <v>3</v>
      </c>
      <c r="W28" s="98">
        <v>7.8</v>
      </c>
      <c r="X28" s="99">
        <v>7</v>
      </c>
      <c r="Y28" s="25"/>
      <c r="Z28" s="27">
        <f t="shared" ref="Z28:Z33" si="218">ROUND((W28*0.4+X28*0.6),1)</f>
        <v>7.3</v>
      </c>
      <c r="AA28" s="28">
        <f t="shared" ref="AA28:AA33" si="219">ROUND(MAX((W28*0.4+X28*0.6),(W28*0.4+Y28*0.6)),1)</f>
        <v>7.3</v>
      </c>
      <c r="AB28" s="28" t="str">
        <f t="shared" si="34"/>
        <v>7.3</v>
      </c>
      <c r="AC28" s="32" t="str">
        <f t="shared" ref="AC28:AC33" si="220">IF(AA28&gt;=8.5,"A",IF(AA28&gt;=8,"B+",IF(AA28&gt;=7,"B",IF(AA28&gt;=6.5,"C+",IF(AA28&gt;=5.5,"C",IF(AA28&gt;=5,"D+",IF(AA28&gt;=4,"D","F")))))))</f>
        <v>B</v>
      </c>
      <c r="AD28" s="30">
        <f t="shared" ref="AD28:AD33" si="221">IF(AC28="A",4,IF(AC28="B+",3.5,IF(AC28="B",3,IF(AC28="C+",2.5,IF(AC28="C",2,IF(AC28="D+",1.5,IF(AC28="D",1,0)))))))</f>
        <v>3</v>
      </c>
      <c r="AE28" s="37" t="str">
        <f t="shared" si="35"/>
        <v>3.0</v>
      </c>
      <c r="AF28" s="64">
        <v>4</v>
      </c>
      <c r="AG28" s="68">
        <v>4</v>
      </c>
      <c r="AH28" s="21">
        <v>8</v>
      </c>
      <c r="AI28" s="24">
        <v>8</v>
      </c>
      <c r="AJ28" s="25"/>
      <c r="AK28" s="27">
        <f t="shared" ref="AK28:AK33" si="222">ROUND((AH28*0.4+AI28*0.6),1)</f>
        <v>8</v>
      </c>
      <c r="AL28" s="28">
        <f t="shared" ref="AL28:AL33" si="223">ROUND(MAX((AH28*0.4+AI28*0.6),(AH28*0.4+AJ28*0.6)),1)</f>
        <v>8</v>
      </c>
      <c r="AM28" s="28" t="str">
        <f t="shared" si="38"/>
        <v>8.0</v>
      </c>
      <c r="AN28" s="32" t="str">
        <f t="shared" ref="AN28:AN33" si="224">IF(AL28&gt;=8.5,"A",IF(AL28&gt;=8,"B+",IF(AL28&gt;=7,"B",IF(AL28&gt;=6.5,"C+",IF(AL28&gt;=5.5,"C",IF(AL28&gt;=5,"D+",IF(AL28&gt;=4,"D","F")))))))</f>
        <v>B+</v>
      </c>
      <c r="AO28" s="30">
        <f t="shared" ref="AO28:AO33" si="225">IF(AN28="A",4,IF(AN28="B+",3.5,IF(AN28="B",3,IF(AN28="C+",2.5,IF(AN28="C",2,IF(AN28="D+",1.5,IF(AN28="D",1,0)))))))</f>
        <v>3.5</v>
      </c>
      <c r="AP28" s="37" t="str">
        <f t="shared" si="41"/>
        <v>3.5</v>
      </c>
      <c r="AQ28" s="71">
        <v>2</v>
      </c>
      <c r="AR28" s="73"/>
      <c r="AS28" s="21">
        <v>5.7</v>
      </c>
      <c r="AT28" s="24">
        <v>6</v>
      </c>
      <c r="AU28" s="25"/>
      <c r="AV28" s="27">
        <f t="shared" ref="AV28:AV35" si="226">ROUND((AS28*0.4+AT28*0.6),1)</f>
        <v>5.9</v>
      </c>
      <c r="AW28" s="28">
        <f t="shared" ref="AW28:AW33" si="227">ROUND(MAX((AS28*0.4+AT28*0.6),(AS28*0.4+AU28*0.6)),1)</f>
        <v>5.9</v>
      </c>
      <c r="AX28" s="28" t="str">
        <f t="shared" si="44"/>
        <v>5.9</v>
      </c>
      <c r="AY28" s="32" t="str">
        <f t="shared" ref="AY28:AY33" si="228">IF(AW28&gt;=8.5,"A",IF(AW28&gt;=8,"B+",IF(AW28&gt;=7,"B",IF(AW28&gt;=6.5,"C+",IF(AW28&gt;=5.5,"C",IF(AW28&gt;=5,"D+",IF(AW28&gt;=4,"D","F")))))))</f>
        <v>C</v>
      </c>
      <c r="AZ28" s="30">
        <f t="shared" ref="AZ28:AZ33" si="229">IF(AY28="A",4,IF(AY28="B+",3.5,IF(AY28="B",3,IF(AY28="C+",2.5,IF(AY28="C",2,IF(AY28="D+",1.5,IF(AY28="D",1,0)))))))</f>
        <v>2</v>
      </c>
      <c r="BA28" s="37" t="str">
        <f t="shared" si="47"/>
        <v>2.0</v>
      </c>
      <c r="BB28" s="64">
        <v>3</v>
      </c>
      <c r="BC28" s="68">
        <v>3</v>
      </c>
      <c r="BD28" s="98">
        <v>5.2</v>
      </c>
      <c r="BE28" s="99">
        <v>4</v>
      </c>
      <c r="BF28" s="25"/>
      <c r="BG28" s="27">
        <f t="shared" ref="BG28:BG33" si="230">ROUND((BD28*0.4+BE28*0.6),1)</f>
        <v>4.5</v>
      </c>
      <c r="BH28" s="28">
        <f t="shared" ref="BH28:BH33" si="231">ROUND(MAX((BD28*0.4+BE28*0.6),(BD28*0.4+BF28*0.6)),1)</f>
        <v>4.5</v>
      </c>
      <c r="BI28" s="28" t="str">
        <f t="shared" si="48"/>
        <v>4.5</v>
      </c>
      <c r="BJ28" s="32" t="str">
        <f t="shared" ref="BJ28:BJ33" si="232">IF(BH28&gt;=8.5,"A",IF(BH28&gt;=8,"B+",IF(BH28&gt;=7,"B",IF(BH28&gt;=6.5,"C+",IF(BH28&gt;=5.5,"C",IF(BH28&gt;=5,"D+",IF(BH28&gt;=4,"D","F")))))))</f>
        <v>D</v>
      </c>
      <c r="BK28" s="30">
        <f t="shared" ref="BK28:BK33" si="233">IF(BJ28="A",4,IF(BJ28="B+",3.5,IF(BJ28="B",3,IF(BJ28="C+",2.5,IF(BJ28="C",2,IF(BJ28="D+",1.5,IF(BJ28="D",1,0)))))))</f>
        <v>1</v>
      </c>
      <c r="BL28" s="37" t="str">
        <f t="shared" si="51"/>
        <v>1.0</v>
      </c>
      <c r="BM28" s="64">
        <v>3</v>
      </c>
      <c r="BN28" s="68">
        <v>3</v>
      </c>
      <c r="BO28" s="21">
        <v>5.7</v>
      </c>
      <c r="BP28" s="24">
        <v>6</v>
      </c>
      <c r="BQ28" s="25"/>
      <c r="BR28" s="27">
        <f t="shared" ref="BR28:BR33" si="234">ROUND((BO28*0.4+BP28*0.6),1)</f>
        <v>5.9</v>
      </c>
      <c r="BS28" s="28">
        <f t="shared" ref="BS28:BS33" si="235">ROUND(MAX((BO28*0.4+BP28*0.6),(BO28*0.4+BQ28*0.6)),1)</f>
        <v>5.9</v>
      </c>
      <c r="BT28" s="28" t="str">
        <f t="shared" si="52"/>
        <v>5.9</v>
      </c>
      <c r="BU28" s="32" t="str">
        <f t="shared" ref="BU28:BU33" si="236">IF(BS28&gt;=8.5,"A",IF(BS28&gt;=8,"B+",IF(BS28&gt;=7,"B",IF(BS28&gt;=6.5,"C+",IF(BS28&gt;=5.5,"C",IF(BS28&gt;=5,"D+",IF(BS28&gt;=4,"D","F")))))))</f>
        <v>C</v>
      </c>
      <c r="BV28" s="66">
        <f t="shared" ref="BV28:BV33" si="237">IF(BU28="A",4,IF(BU28="B+",3.5,IF(BU28="B",3,IF(BU28="C+",2.5,IF(BU28="C",2,IF(BU28="D+",1.5,IF(BU28="D",1,0)))))))</f>
        <v>2</v>
      </c>
      <c r="BW28" s="37" t="str">
        <f t="shared" si="53"/>
        <v>2.0</v>
      </c>
      <c r="BX28" s="64">
        <v>2</v>
      </c>
      <c r="BY28" s="75">
        <v>2</v>
      </c>
      <c r="BZ28" s="21">
        <v>6.3</v>
      </c>
      <c r="CA28" s="24">
        <v>5</v>
      </c>
      <c r="CB28" s="25"/>
      <c r="CC28" s="27">
        <f t="shared" ref="CC28:CC33" si="238">ROUND((BZ28*0.4+CA28*0.6),1)</f>
        <v>5.5</v>
      </c>
      <c r="CD28" s="28">
        <f t="shared" ref="CD28:CD35" si="239">ROUND(MAX((BZ28*0.4+CA28*0.6),(BZ28*0.4+CB28*0.6)),1)</f>
        <v>5.5</v>
      </c>
      <c r="CE28" s="28" t="str">
        <f t="shared" si="54"/>
        <v>5.5</v>
      </c>
      <c r="CF28" s="32" t="str">
        <f t="shared" ref="CF28:CF33" si="240">IF(CD28&gt;=8.5,"A",IF(CD28&gt;=8,"B+",IF(CD28&gt;=7,"B",IF(CD28&gt;=6.5,"C+",IF(CD28&gt;=5.5,"C",IF(CD28&gt;=5,"D+",IF(CD28&gt;=4,"D","F")))))))</f>
        <v>C</v>
      </c>
      <c r="CG28" s="30">
        <f t="shared" ref="CG28:CG33" si="241">IF(CF28="A",4,IF(CF28="B+",3.5,IF(CF28="B",3,IF(CF28="C+",2.5,IF(CF28="C",2,IF(CF28="D+",1.5,IF(CF28="D",1,0)))))))</f>
        <v>2</v>
      </c>
      <c r="CH28" s="37" t="str">
        <f t="shared" si="57"/>
        <v>2.0</v>
      </c>
      <c r="CI28" s="64">
        <v>3</v>
      </c>
      <c r="CJ28" s="68">
        <v>3</v>
      </c>
      <c r="CK28" s="85">
        <f t="shared" ref="CK28:CK33" si="242">AF28+AQ28+BB28+BM28+BX28+CI28</f>
        <v>17</v>
      </c>
      <c r="CL28" s="86">
        <f t="shared" si="59"/>
        <v>6.158823529411765</v>
      </c>
      <c r="CM28" s="87" t="str">
        <f t="shared" si="60"/>
        <v>6.16</v>
      </c>
      <c r="CN28" s="86">
        <f t="shared" ref="CN28:CN33" si="243">(AD28*AF28+AO28*AQ28+AZ28*BB28+BK28*BM28+BV28*BX28+CG28*CI28)/CK28</f>
        <v>2.2352941176470589</v>
      </c>
      <c r="CO28" s="87" t="str">
        <f t="shared" si="61"/>
        <v>2.24</v>
      </c>
      <c r="CP28" s="52" t="str">
        <f t="shared" si="174"/>
        <v>Lên lớp</v>
      </c>
      <c r="CQ28" s="52">
        <f t="shared" si="175"/>
        <v>15</v>
      </c>
      <c r="CR28" s="86">
        <f t="shared" si="62"/>
        <v>5.9133333333333331</v>
      </c>
      <c r="CS28" s="127" t="str">
        <f t="shared" si="63"/>
        <v>5.91</v>
      </c>
      <c r="CT28" s="86">
        <f t="shared" si="176"/>
        <v>2.0666666666666669</v>
      </c>
      <c r="CU28" s="127" t="str">
        <f t="shared" si="64"/>
        <v>2.07</v>
      </c>
      <c r="CV28" s="52" t="str">
        <f t="shared" si="65"/>
        <v>Lên lớp</v>
      </c>
      <c r="CW28" s="232">
        <v>6</v>
      </c>
      <c r="CX28" s="52">
        <v>4</v>
      </c>
      <c r="CY28" s="52"/>
      <c r="CZ28" s="27">
        <f t="shared" si="66"/>
        <v>4.8</v>
      </c>
      <c r="DA28" s="28">
        <f t="shared" si="67"/>
        <v>4.8</v>
      </c>
      <c r="DB28" s="29" t="str">
        <f t="shared" si="68"/>
        <v>4.8</v>
      </c>
      <c r="DC28" s="32" t="str">
        <f t="shared" si="69"/>
        <v>D</v>
      </c>
      <c r="DD28" s="30">
        <f t="shared" si="70"/>
        <v>1</v>
      </c>
      <c r="DE28" s="29" t="str">
        <f t="shared" si="71"/>
        <v>1.0</v>
      </c>
      <c r="DF28" s="71"/>
      <c r="DG28" s="203"/>
      <c r="DH28" s="229">
        <v>7.4</v>
      </c>
      <c r="DI28" s="230">
        <v>6</v>
      </c>
      <c r="DJ28" s="230"/>
      <c r="DK28" s="27">
        <f t="shared" si="72"/>
        <v>6.6</v>
      </c>
      <c r="DL28" s="28">
        <f t="shared" si="73"/>
        <v>6.6</v>
      </c>
      <c r="DM28" s="30" t="str">
        <f t="shared" si="74"/>
        <v>6.6</v>
      </c>
      <c r="DN28" s="32" t="str">
        <f t="shared" si="75"/>
        <v>C+</v>
      </c>
      <c r="DO28" s="30">
        <f t="shared" si="76"/>
        <v>2.5</v>
      </c>
      <c r="DP28" s="30" t="str">
        <f t="shared" si="77"/>
        <v>2.5</v>
      </c>
      <c r="DQ28" s="71"/>
      <c r="DR28" s="203"/>
      <c r="DS28" s="204">
        <f t="shared" si="78"/>
        <v>5.6999999999999993</v>
      </c>
      <c r="DT28" s="30" t="str">
        <f t="shared" si="79"/>
        <v>5.7</v>
      </c>
      <c r="DU28" s="32" t="str">
        <f t="shared" si="80"/>
        <v>C</v>
      </c>
      <c r="DV28" s="30">
        <f t="shared" si="81"/>
        <v>2</v>
      </c>
      <c r="DW28" s="30" t="str">
        <f t="shared" si="82"/>
        <v>2.0</v>
      </c>
      <c r="DX28" s="71">
        <v>3</v>
      </c>
      <c r="DY28" s="203">
        <v>3</v>
      </c>
      <c r="DZ28" s="232">
        <v>6</v>
      </c>
      <c r="EA28" s="52">
        <v>6</v>
      </c>
      <c r="EB28" s="52"/>
      <c r="EC28" s="27">
        <f t="shared" si="83"/>
        <v>6</v>
      </c>
      <c r="ED28" s="28">
        <f t="shared" si="84"/>
        <v>6</v>
      </c>
      <c r="EE28" s="29" t="str">
        <f t="shared" si="85"/>
        <v>6.0</v>
      </c>
      <c r="EF28" s="32" t="str">
        <f t="shared" si="86"/>
        <v>C</v>
      </c>
      <c r="EG28" s="30">
        <f t="shared" si="87"/>
        <v>2</v>
      </c>
      <c r="EH28" s="29" t="str">
        <f t="shared" si="88"/>
        <v>2.0</v>
      </c>
      <c r="EI28" s="71">
        <v>3</v>
      </c>
      <c r="EJ28" s="203">
        <v>3</v>
      </c>
      <c r="EK28" s="235">
        <v>4.4000000000000004</v>
      </c>
      <c r="EL28" s="188"/>
      <c r="EM28" s="52"/>
      <c r="EN28" s="27">
        <f t="shared" si="89"/>
        <v>1.8</v>
      </c>
      <c r="EO28" s="28">
        <f t="shared" si="90"/>
        <v>1.8</v>
      </c>
      <c r="EP28" s="29" t="str">
        <f t="shared" si="91"/>
        <v>1.8</v>
      </c>
      <c r="EQ28" s="32" t="str">
        <f t="shared" si="92"/>
        <v>F</v>
      </c>
      <c r="ER28" s="29">
        <f t="shared" si="93"/>
        <v>0</v>
      </c>
      <c r="ES28" s="29" t="str">
        <f t="shared" si="94"/>
        <v>0.0</v>
      </c>
      <c r="ET28" s="71">
        <v>3</v>
      </c>
      <c r="EU28" s="203"/>
      <c r="EV28" s="232">
        <v>5.2</v>
      </c>
      <c r="EW28" s="52">
        <v>5</v>
      </c>
      <c r="EX28" s="52"/>
      <c r="EY28" s="27">
        <f t="shared" si="95"/>
        <v>5.0999999999999996</v>
      </c>
      <c r="EZ28" s="28">
        <f t="shared" si="96"/>
        <v>5.0999999999999996</v>
      </c>
      <c r="FA28" s="29" t="str">
        <f t="shared" si="97"/>
        <v>5.1</v>
      </c>
      <c r="FB28" s="32" t="str">
        <f t="shared" si="98"/>
        <v>D+</v>
      </c>
      <c r="FC28" s="30">
        <f t="shared" si="99"/>
        <v>1.5</v>
      </c>
      <c r="FD28" s="29" t="str">
        <f t="shared" si="100"/>
        <v>1.5</v>
      </c>
      <c r="FE28" s="71">
        <v>2</v>
      </c>
      <c r="FF28" s="203">
        <v>2</v>
      </c>
      <c r="FG28" s="235">
        <v>3</v>
      </c>
      <c r="FH28" s="188"/>
      <c r="FI28" s="188"/>
      <c r="FJ28" s="27">
        <f t="shared" si="101"/>
        <v>1.2</v>
      </c>
      <c r="FK28" s="28">
        <f t="shared" si="102"/>
        <v>1.2</v>
      </c>
      <c r="FL28" s="29" t="str">
        <f t="shared" si="103"/>
        <v>1.2</v>
      </c>
      <c r="FM28" s="32" t="str">
        <f t="shared" si="104"/>
        <v>F</v>
      </c>
      <c r="FN28" s="30">
        <f t="shared" si="105"/>
        <v>0</v>
      </c>
      <c r="FO28" s="29" t="str">
        <f t="shared" si="106"/>
        <v>0.0</v>
      </c>
      <c r="FP28" s="71">
        <v>3</v>
      </c>
      <c r="FQ28" s="203"/>
      <c r="FR28" s="232">
        <v>7</v>
      </c>
      <c r="FS28" s="52">
        <v>8</v>
      </c>
      <c r="FT28" s="52"/>
      <c r="FU28" s="27">
        <f t="shared" si="107"/>
        <v>7.6</v>
      </c>
      <c r="FV28" s="28">
        <f t="shared" si="108"/>
        <v>7.6</v>
      </c>
      <c r="FW28" s="29" t="str">
        <f t="shared" si="109"/>
        <v>7.6</v>
      </c>
      <c r="FX28" s="32" t="str">
        <f t="shared" si="110"/>
        <v>B</v>
      </c>
      <c r="FY28" s="30">
        <f t="shared" si="111"/>
        <v>3</v>
      </c>
      <c r="FZ28" s="29" t="str">
        <f t="shared" si="112"/>
        <v>3.0</v>
      </c>
      <c r="GA28" s="71">
        <v>2</v>
      </c>
      <c r="GB28" s="203">
        <v>2</v>
      </c>
      <c r="GC28" s="232">
        <v>6.3</v>
      </c>
      <c r="GD28" s="52">
        <v>3</v>
      </c>
      <c r="GE28" s="52"/>
      <c r="GF28" s="27">
        <f t="shared" si="113"/>
        <v>4.3</v>
      </c>
      <c r="GG28" s="28">
        <f t="shared" si="114"/>
        <v>4.3</v>
      </c>
      <c r="GH28" s="29" t="str">
        <f t="shared" si="115"/>
        <v>4.3</v>
      </c>
      <c r="GI28" s="32" t="str">
        <f t="shared" si="116"/>
        <v>D</v>
      </c>
      <c r="GJ28" s="30">
        <f t="shared" si="117"/>
        <v>1</v>
      </c>
      <c r="GK28" s="29" t="str">
        <f t="shared" si="118"/>
        <v>1.0</v>
      </c>
      <c r="GL28" s="71">
        <v>2</v>
      </c>
      <c r="GM28" s="203">
        <v>2</v>
      </c>
      <c r="GN28" s="246">
        <v>5</v>
      </c>
      <c r="GO28" s="247"/>
      <c r="GP28" s="247">
        <v>0</v>
      </c>
      <c r="GQ28" s="27">
        <f t="shared" si="119"/>
        <v>2</v>
      </c>
      <c r="GR28" s="28">
        <f t="shared" si="120"/>
        <v>2</v>
      </c>
      <c r="GS28" s="29" t="str">
        <f t="shared" si="121"/>
        <v>2.0</v>
      </c>
      <c r="GT28" s="32" t="str">
        <f t="shared" si="122"/>
        <v>F</v>
      </c>
      <c r="GU28" s="29">
        <f t="shared" si="123"/>
        <v>0</v>
      </c>
      <c r="GV28" s="29" t="str">
        <f t="shared" si="124"/>
        <v>0.0</v>
      </c>
      <c r="GW28" s="71">
        <v>2</v>
      </c>
      <c r="GX28" s="203"/>
      <c r="GY28" s="85">
        <f t="shared" si="125"/>
        <v>20</v>
      </c>
      <c r="GZ28" s="86">
        <f t="shared" si="126"/>
        <v>4.1049999999999995</v>
      </c>
      <c r="HA28" s="124" t="str">
        <f t="shared" si="127"/>
        <v>4.11</v>
      </c>
      <c r="HB28" s="86">
        <f t="shared" si="128"/>
        <v>1.1499999999999999</v>
      </c>
      <c r="HC28" s="124" t="str">
        <f t="shared" si="129"/>
        <v>1.15</v>
      </c>
      <c r="HD28" s="52" t="str">
        <f t="shared" si="130"/>
        <v>Lên lớp</v>
      </c>
      <c r="HE28" s="52">
        <f t="shared" si="131"/>
        <v>12</v>
      </c>
      <c r="HF28" s="86">
        <f t="shared" si="132"/>
        <v>5.7583333333333329</v>
      </c>
      <c r="HG28" s="127" t="str">
        <f t="shared" si="133"/>
        <v>5.76</v>
      </c>
      <c r="HH28" s="86">
        <f t="shared" si="134"/>
        <v>1.9166666666666667</v>
      </c>
      <c r="HI28" s="127" t="str">
        <f t="shared" si="135"/>
        <v>1.92</v>
      </c>
      <c r="HJ28" s="227">
        <f t="shared" si="136"/>
        <v>37</v>
      </c>
      <c r="HK28" s="58">
        <f t="shared" si="137"/>
        <v>27</v>
      </c>
      <c r="HL28" s="228">
        <f t="shared" si="10"/>
        <v>5.844444444444445</v>
      </c>
      <c r="HM28" s="127" t="str">
        <f t="shared" si="138"/>
        <v>5.84</v>
      </c>
      <c r="HN28" s="228">
        <f t="shared" si="11"/>
        <v>2</v>
      </c>
      <c r="HO28" s="127" t="str">
        <f t="shared" si="139"/>
        <v>2.00</v>
      </c>
      <c r="HP28" s="52" t="str">
        <f t="shared" si="140"/>
        <v>Lên lớp</v>
      </c>
      <c r="HQ28" s="58" t="s">
        <v>986</v>
      </c>
      <c r="HR28" s="98">
        <v>6</v>
      </c>
      <c r="HS28" s="99">
        <v>7</v>
      </c>
      <c r="HT28" s="187"/>
      <c r="HU28" s="19">
        <f t="shared" si="177"/>
        <v>6.6</v>
      </c>
      <c r="HV28" s="43">
        <f t="shared" si="178"/>
        <v>6.6</v>
      </c>
      <c r="HW28" s="26" t="str">
        <f t="shared" si="210"/>
        <v>6.6</v>
      </c>
      <c r="HX28" s="283" t="str">
        <f t="shared" si="179"/>
        <v>C+</v>
      </c>
      <c r="HY28" s="281">
        <f t="shared" si="180"/>
        <v>2.5</v>
      </c>
      <c r="HZ28" s="44" t="str">
        <f t="shared" si="181"/>
        <v>2.5</v>
      </c>
      <c r="IA28" s="64">
        <v>3</v>
      </c>
      <c r="IB28" s="68">
        <v>3</v>
      </c>
      <c r="IC28" s="21">
        <v>6.3</v>
      </c>
      <c r="ID28" s="24">
        <v>6</v>
      </c>
      <c r="IE28" s="25"/>
      <c r="IF28" s="19">
        <f t="shared" si="182"/>
        <v>6.1</v>
      </c>
      <c r="IG28" s="43">
        <f t="shared" si="183"/>
        <v>6.1</v>
      </c>
      <c r="IH28" s="26" t="str">
        <f t="shared" si="211"/>
        <v>6.1</v>
      </c>
      <c r="II28" s="283" t="str">
        <f t="shared" si="184"/>
        <v>C</v>
      </c>
      <c r="IJ28" s="281">
        <f t="shared" si="185"/>
        <v>2</v>
      </c>
      <c r="IK28" s="44" t="str">
        <f t="shared" si="186"/>
        <v>2.0</v>
      </c>
      <c r="IL28" s="64">
        <v>1</v>
      </c>
      <c r="IM28" s="68">
        <v>1</v>
      </c>
      <c r="IN28" s="21">
        <v>5</v>
      </c>
      <c r="IO28" s="24">
        <v>5</v>
      </c>
      <c r="IP28" s="25"/>
      <c r="IQ28" s="19">
        <f t="shared" si="187"/>
        <v>5</v>
      </c>
      <c r="IR28" s="26">
        <f t="shared" si="188"/>
        <v>5</v>
      </c>
      <c r="IS28" s="26" t="str">
        <f t="shared" si="189"/>
        <v>5.0</v>
      </c>
      <c r="IT28" s="32" t="str">
        <f t="shared" si="190"/>
        <v>D+</v>
      </c>
      <c r="IU28" s="30">
        <f t="shared" si="191"/>
        <v>1.5</v>
      </c>
      <c r="IV28" s="37" t="str">
        <f t="shared" si="192"/>
        <v>1.5</v>
      </c>
      <c r="IW28" s="64">
        <v>2</v>
      </c>
      <c r="IX28" s="68">
        <v>2</v>
      </c>
      <c r="IY28" s="21">
        <v>5.6</v>
      </c>
      <c r="IZ28" s="24">
        <v>7</v>
      </c>
      <c r="JA28" s="25"/>
      <c r="JB28" s="19">
        <f t="shared" si="141"/>
        <v>6.4</v>
      </c>
      <c r="JC28" s="26">
        <f t="shared" si="142"/>
        <v>6.4</v>
      </c>
      <c r="JD28" s="26" t="str">
        <f t="shared" si="143"/>
        <v>6.4</v>
      </c>
      <c r="JE28" s="32" t="str">
        <f t="shared" si="144"/>
        <v>C</v>
      </c>
      <c r="JF28" s="30">
        <f t="shared" si="145"/>
        <v>2</v>
      </c>
      <c r="JG28" s="37" t="str">
        <f t="shared" si="146"/>
        <v>2.0</v>
      </c>
      <c r="JH28" s="64">
        <v>2</v>
      </c>
      <c r="JI28" s="68">
        <v>2</v>
      </c>
      <c r="JJ28" s="96">
        <v>1.4</v>
      </c>
      <c r="JK28" s="106"/>
      <c r="JL28" s="285"/>
      <c r="JM28" s="19">
        <f t="shared" si="193"/>
        <v>0.6</v>
      </c>
      <c r="JN28" s="26">
        <f t="shared" si="147"/>
        <v>0.6</v>
      </c>
      <c r="JO28" s="26" t="str">
        <f t="shared" si="148"/>
        <v>0.6</v>
      </c>
      <c r="JP28" s="32" t="str">
        <f t="shared" si="149"/>
        <v>F</v>
      </c>
      <c r="JQ28" s="30">
        <f t="shared" si="150"/>
        <v>0</v>
      </c>
      <c r="JR28" s="37" t="str">
        <f t="shared" si="151"/>
        <v>0.0</v>
      </c>
      <c r="JS28" s="64">
        <v>1</v>
      </c>
      <c r="JT28" s="68">
        <v>1</v>
      </c>
      <c r="JU28" s="98">
        <v>5</v>
      </c>
      <c r="JV28" s="99">
        <v>4</v>
      </c>
      <c r="JW28" s="187"/>
      <c r="JX28" s="19">
        <f t="shared" si="12"/>
        <v>4.4000000000000004</v>
      </c>
      <c r="JY28" s="26">
        <f t="shared" si="13"/>
        <v>4.4000000000000004</v>
      </c>
      <c r="JZ28" s="26" t="str">
        <f t="shared" si="152"/>
        <v>4.4</v>
      </c>
      <c r="KA28" s="32" t="str">
        <f t="shared" si="14"/>
        <v>D</v>
      </c>
      <c r="KB28" s="30">
        <f t="shared" si="15"/>
        <v>1</v>
      </c>
      <c r="KC28" s="37" t="str">
        <f t="shared" si="16"/>
        <v>1.0</v>
      </c>
      <c r="KD28" s="64">
        <v>2</v>
      </c>
      <c r="KE28" s="68">
        <v>2</v>
      </c>
      <c r="KF28" s="115">
        <v>6</v>
      </c>
      <c r="KG28" s="116">
        <v>2</v>
      </c>
      <c r="KH28" s="128">
        <v>2</v>
      </c>
      <c r="KI28" s="27">
        <f>ROUND((KF28*0.4+KG28*0.6),1)</f>
        <v>3.6</v>
      </c>
      <c r="KJ28" s="28">
        <f>ROUND(MAX((KF28*0.4+KG28*0.6),(KF28*0.4+KH28*0.6)),1)</f>
        <v>3.6</v>
      </c>
      <c r="KK28" s="26" t="str">
        <f>TEXT(KJ28,"0.0")</f>
        <v>3.6</v>
      </c>
      <c r="KL28" s="32" t="str">
        <f>IF(KJ28&gt;=8.5,"A",IF(KJ28&gt;=8,"B+",IF(KJ28&gt;=7,"B",IF(KJ28&gt;=6.5,"C+",IF(KJ28&gt;=5.5,"C",IF(KJ28&gt;=5,"D+",IF(KJ28&gt;=4,"D","F")))))))</f>
        <v>F</v>
      </c>
      <c r="KM28" s="30">
        <f>IF(KL28="A",4,IF(KL28="B+",3.5,IF(KL28="B",3,IF(KL28="C+",2.5,IF(KL28="C",2,IF(KL28="D+",1.5,IF(KL28="D",1,0)))))))</f>
        <v>0</v>
      </c>
      <c r="KN28" s="37" t="str">
        <f>TEXT(KM28,"0.0")</f>
        <v>0.0</v>
      </c>
      <c r="KO28" s="64">
        <v>2</v>
      </c>
      <c r="KP28" s="68">
        <v>2</v>
      </c>
      <c r="KQ28" s="96">
        <v>1.4</v>
      </c>
      <c r="KR28" s="106"/>
      <c r="KS28" s="285"/>
      <c r="KT28" s="27">
        <f>ROUND((KQ28*0.4+KR28*0.6),1)</f>
        <v>0.6</v>
      </c>
      <c r="KU28" s="28">
        <f>ROUND(MAX((KQ28*0.4+KR28*0.6),(KQ28*0.4+KS28*0.6)),1)</f>
        <v>0.6</v>
      </c>
      <c r="KV28" s="26" t="str">
        <f>TEXT(KU28,"0.0")</f>
        <v>0.6</v>
      </c>
      <c r="KW28" s="32" t="str">
        <f>IF(KU28&gt;=8.5,"A",IF(KU28&gt;=8,"B+",IF(KU28&gt;=7,"B",IF(KU28&gt;=6.5,"C+",IF(KU28&gt;=5.5,"C",IF(KU28&gt;=5,"D+",IF(KU28&gt;=4,"D","F")))))))</f>
        <v>F</v>
      </c>
      <c r="KX28" s="30">
        <f>IF(KW28="A",4,IF(KW28="B+",3.5,IF(KW28="B",3,IF(KW28="C+",2.5,IF(KW28="C",2,IF(KW28="D+",1.5,IF(KW28="D",1,0)))))))</f>
        <v>0</v>
      </c>
      <c r="KY28" s="37" t="str">
        <f>TEXT(KX28,"0.0")</f>
        <v>0.0</v>
      </c>
      <c r="KZ28" s="64">
        <v>2</v>
      </c>
      <c r="LA28" s="68">
        <v>2</v>
      </c>
      <c r="LB28" s="21">
        <v>3</v>
      </c>
      <c r="LC28" s="24"/>
      <c r="LD28" s="25"/>
      <c r="LE28" s="19">
        <f>ROUND((LB28*0.4+LC28*0.6),1)</f>
        <v>1.2</v>
      </c>
      <c r="LF28" s="26">
        <f>ROUND(MAX((LB28*0.4+LC28*0.6),(LB28*0.4+LD28*0.6)),1)</f>
        <v>1.2</v>
      </c>
      <c r="LG28" s="26" t="str">
        <f>TEXT(LF28,"0.0")</f>
        <v>1.2</v>
      </c>
      <c r="LH28" s="32" t="str">
        <f>IF(LF28&gt;=8.5,"A",IF(LF28&gt;=8,"B+",IF(LF28&gt;=7,"B",IF(LF28&gt;=6.5,"C+",IF(LF28&gt;=5.5,"C",IF(LF28&gt;=5,"D+",IF(LF28&gt;=4,"D","F")))))))</f>
        <v>F</v>
      </c>
      <c r="LI28" s="30">
        <f>IF(LH28="A",4,IF(LH28="B+",3.5,IF(LH28="B",3,IF(LH28="C+",2.5,IF(LH28="C",2,IF(LH28="D+",1.5,IF(LH28="D",1,0)))))))</f>
        <v>0</v>
      </c>
      <c r="LJ28" s="37" t="str">
        <f>TEXT(LI28,"0.0")</f>
        <v>0.0</v>
      </c>
      <c r="LK28" s="62">
        <v>3</v>
      </c>
      <c r="LL28" s="279">
        <v>3</v>
      </c>
      <c r="LM28" s="85">
        <f t="shared" si="159"/>
        <v>18</v>
      </c>
      <c r="LN28" s="86">
        <f t="shared" si="160"/>
        <v>3.8944444444444439</v>
      </c>
      <c r="LO28" s="124" t="str">
        <f t="shared" si="161"/>
        <v>3.89</v>
      </c>
      <c r="LP28" s="86">
        <f t="shared" si="162"/>
        <v>1.0277777777777777</v>
      </c>
      <c r="LQ28" s="124" t="str">
        <f t="shared" si="163"/>
        <v>1.03</v>
      </c>
      <c r="LR28" s="330" t="str">
        <f t="shared" si="164"/>
        <v>Lên lớp</v>
      </c>
      <c r="LS28" s="331">
        <f t="shared" si="165"/>
        <v>18</v>
      </c>
      <c r="LT28" s="332">
        <f t="shared" si="166"/>
        <v>3.8944444444444448</v>
      </c>
      <c r="LU28" s="332">
        <f t="shared" si="167"/>
        <v>1.0277777777777777</v>
      </c>
      <c r="LV28" s="334">
        <f t="shared" si="168"/>
        <v>55</v>
      </c>
      <c r="LW28" s="335">
        <f t="shared" si="169"/>
        <v>45</v>
      </c>
      <c r="LX28" s="336">
        <f t="shared" si="170"/>
        <v>5.0644444444444456</v>
      </c>
      <c r="LY28" s="337">
        <f t="shared" si="171"/>
        <v>1.6111111111111112</v>
      </c>
      <c r="LZ28" s="336" t="str">
        <f t="shared" si="172"/>
        <v>1.61</v>
      </c>
      <c r="MA28" s="330" t="str">
        <f t="shared" si="173"/>
        <v>Lên lớp</v>
      </c>
    </row>
    <row r="29" spans="1:339" s="233" customFormat="1" ht="18">
      <c r="A29" s="10">
        <v>30</v>
      </c>
      <c r="B29" s="76" t="s">
        <v>317</v>
      </c>
      <c r="C29" s="77" t="s">
        <v>387</v>
      </c>
      <c r="D29" s="78" t="s">
        <v>388</v>
      </c>
      <c r="E29" s="79" t="s">
        <v>316</v>
      </c>
      <c r="F29" s="185" t="s">
        <v>614</v>
      </c>
      <c r="G29" s="50" t="s">
        <v>645</v>
      </c>
      <c r="H29" s="50" t="s">
        <v>17</v>
      </c>
      <c r="I29" s="82" t="s">
        <v>544</v>
      </c>
      <c r="J29" s="189" t="s">
        <v>781</v>
      </c>
      <c r="K29" s="89"/>
      <c r="L29" s="28" t="str">
        <f t="shared" si="26"/>
        <v>0.0</v>
      </c>
      <c r="M29" s="32" t="str">
        <f t="shared" si="214"/>
        <v>F</v>
      </c>
      <c r="N29" s="39">
        <f t="shared" si="215"/>
        <v>0</v>
      </c>
      <c r="O29" s="37" t="str">
        <f t="shared" si="29"/>
        <v>0.0</v>
      </c>
      <c r="P29" s="11">
        <v>2</v>
      </c>
      <c r="Q29" s="16">
        <v>6</v>
      </c>
      <c r="R29" s="28" t="str">
        <f t="shared" si="30"/>
        <v>6.0</v>
      </c>
      <c r="S29" s="32" t="str">
        <f t="shared" si="216"/>
        <v>C</v>
      </c>
      <c r="T29" s="39">
        <f t="shared" si="217"/>
        <v>2</v>
      </c>
      <c r="U29" s="37" t="str">
        <f t="shared" si="33"/>
        <v>2.0</v>
      </c>
      <c r="V29" s="11">
        <v>3</v>
      </c>
      <c r="W29" s="98">
        <v>8.1999999999999993</v>
      </c>
      <c r="X29" s="99">
        <v>8</v>
      </c>
      <c r="Y29" s="25"/>
      <c r="Z29" s="27">
        <f t="shared" si="218"/>
        <v>8.1</v>
      </c>
      <c r="AA29" s="28">
        <f t="shared" si="219"/>
        <v>8.1</v>
      </c>
      <c r="AB29" s="28" t="str">
        <f t="shared" si="34"/>
        <v>8.1</v>
      </c>
      <c r="AC29" s="32" t="str">
        <f t="shared" si="220"/>
        <v>B+</v>
      </c>
      <c r="AD29" s="30">
        <f t="shared" si="221"/>
        <v>3.5</v>
      </c>
      <c r="AE29" s="37" t="str">
        <f t="shared" si="35"/>
        <v>3.5</v>
      </c>
      <c r="AF29" s="64">
        <v>4</v>
      </c>
      <c r="AG29" s="68">
        <v>4</v>
      </c>
      <c r="AH29" s="21">
        <v>5</v>
      </c>
      <c r="AI29" s="24">
        <v>5</v>
      </c>
      <c r="AJ29" s="25"/>
      <c r="AK29" s="27">
        <f t="shared" si="222"/>
        <v>5</v>
      </c>
      <c r="AL29" s="28">
        <f t="shared" si="223"/>
        <v>5</v>
      </c>
      <c r="AM29" s="28" t="str">
        <f t="shared" si="38"/>
        <v>5.0</v>
      </c>
      <c r="AN29" s="32" t="str">
        <f t="shared" si="224"/>
        <v>D+</v>
      </c>
      <c r="AO29" s="30">
        <f t="shared" si="225"/>
        <v>1.5</v>
      </c>
      <c r="AP29" s="37" t="str">
        <f t="shared" si="41"/>
        <v>1.5</v>
      </c>
      <c r="AQ29" s="71">
        <v>2</v>
      </c>
      <c r="AR29" s="73"/>
      <c r="AS29" s="21">
        <v>5</v>
      </c>
      <c r="AT29" s="24">
        <v>5</v>
      </c>
      <c r="AU29" s="25"/>
      <c r="AV29" s="27">
        <f t="shared" si="226"/>
        <v>5</v>
      </c>
      <c r="AW29" s="28">
        <f t="shared" si="227"/>
        <v>5</v>
      </c>
      <c r="AX29" s="28" t="str">
        <f t="shared" si="44"/>
        <v>5.0</v>
      </c>
      <c r="AY29" s="32" t="str">
        <f t="shared" si="228"/>
        <v>D+</v>
      </c>
      <c r="AZ29" s="30">
        <f t="shared" si="229"/>
        <v>1.5</v>
      </c>
      <c r="BA29" s="37" t="str">
        <f t="shared" si="47"/>
        <v>1.5</v>
      </c>
      <c r="BB29" s="64">
        <v>3</v>
      </c>
      <c r="BC29" s="68">
        <v>3</v>
      </c>
      <c r="BD29" s="98">
        <v>5.6</v>
      </c>
      <c r="BE29" s="99">
        <v>2</v>
      </c>
      <c r="BF29" s="25">
        <v>4</v>
      </c>
      <c r="BG29" s="27">
        <f t="shared" si="230"/>
        <v>3.4</v>
      </c>
      <c r="BH29" s="28">
        <f t="shared" si="231"/>
        <v>4.5999999999999996</v>
      </c>
      <c r="BI29" s="28" t="str">
        <f t="shared" si="48"/>
        <v>4.6</v>
      </c>
      <c r="BJ29" s="32" t="str">
        <f t="shared" si="232"/>
        <v>D</v>
      </c>
      <c r="BK29" s="30">
        <f t="shared" si="233"/>
        <v>1</v>
      </c>
      <c r="BL29" s="37" t="str">
        <f t="shared" si="51"/>
        <v>1.0</v>
      </c>
      <c r="BM29" s="64">
        <v>3</v>
      </c>
      <c r="BN29" s="68">
        <v>3</v>
      </c>
      <c r="BO29" s="21">
        <v>6.1</v>
      </c>
      <c r="BP29" s="24">
        <v>5</v>
      </c>
      <c r="BQ29" s="25"/>
      <c r="BR29" s="27">
        <f t="shared" si="234"/>
        <v>5.4</v>
      </c>
      <c r="BS29" s="28">
        <f t="shared" si="235"/>
        <v>5.4</v>
      </c>
      <c r="BT29" s="28" t="str">
        <f t="shared" si="52"/>
        <v>5.4</v>
      </c>
      <c r="BU29" s="32" t="str">
        <f t="shared" si="236"/>
        <v>D+</v>
      </c>
      <c r="BV29" s="66">
        <f t="shared" si="237"/>
        <v>1.5</v>
      </c>
      <c r="BW29" s="37" t="str">
        <f t="shared" si="53"/>
        <v>1.5</v>
      </c>
      <c r="BX29" s="64">
        <v>2</v>
      </c>
      <c r="BY29" s="75">
        <v>2</v>
      </c>
      <c r="BZ29" s="21">
        <v>7</v>
      </c>
      <c r="CA29" s="24">
        <v>4</v>
      </c>
      <c r="CB29" s="25"/>
      <c r="CC29" s="27">
        <f t="shared" si="238"/>
        <v>5.2</v>
      </c>
      <c r="CD29" s="28">
        <f t="shared" si="239"/>
        <v>5.2</v>
      </c>
      <c r="CE29" s="28" t="str">
        <f t="shared" si="54"/>
        <v>5.2</v>
      </c>
      <c r="CF29" s="32" t="str">
        <f t="shared" si="240"/>
        <v>D+</v>
      </c>
      <c r="CG29" s="30">
        <f t="shared" si="241"/>
        <v>1.5</v>
      </c>
      <c r="CH29" s="37" t="str">
        <f t="shared" si="57"/>
        <v>1.5</v>
      </c>
      <c r="CI29" s="64">
        <v>3</v>
      </c>
      <c r="CJ29" s="68">
        <v>3</v>
      </c>
      <c r="CK29" s="85">
        <f t="shared" si="242"/>
        <v>17</v>
      </c>
      <c r="CL29" s="86">
        <f t="shared" si="59"/>
        <v>5.7411764705882353</v>
      </c>
      <c r="CM29" s="87" t="str">
        <f t="shared" si="60"/>
        <v>5.74</v>
      </c>
      <c r="CN29" s="86">
        <f t="shared" si="243"/>
        <v>1.8823529411764706</v>
      </c>
      <c r="CO29" s="87" t="str">
        <f t="shared" si="61"/>
        <v>1.88</v>
      </c>
      <c r="CP29" s="52" t="str">
        <f t="shared" si="174"/>
        <v>Lên lớp</v>
      </c>
      <c r="CQ29" s="52">
        <f t="shared" si="175"/>
        <v>15</v>
      </c>
      <c r="CR29" s="86">
        <f t="shared" si="62"/>
        <v>5.84</v>
      </c>
      <c r="CS29" s="127" t="str">
        <f t="shared" si="63"/>
        <v>5.84</v>
      </c>
      <c r="CT29" s="86">
        <f t="shared" si="176"/>
        <v>1.9333333333333333</v>
      </c>
      <c r="CU29" s="127" t="str">
        <f t="shared" si="64"/>
        <v>1.93</v>
      </c>
      <c r="CV29" s="52" t="str">
        <f t="shared" si="65"/>
        <v>Lên lớp</v>
      </c>
      <c r="CW29" s="232">
        <v>6.4</v>
      </c>
      <c r="CX29" s="52">
        <v>4</v>
      </c>
      <c r="CY29" s="52"/>
      <c r="CZ29" s="27">
        <f t="shared" si="66"/>
        <v>5</v>
      </c>
      <c r="DA29" s="28">
        <f t="shared" si="67"/>
        <v>5</v>
      </c>
      <c r="DB29" s="29" t="str">
        <f t="shared" si="68"/>
        <v>5.0</v>
      </c>
      <c r="DC29" s="32" t="str">
        <f t="shared" si="69"/>
        <v>D+</v>
      </c>
      <c r="DD29" s="30">
        <f t="shared" si="70"/>
        <v>1.5</v>
      </c>
      <c r="DE29" s="29" t="str">
        <f t="shared" si="71"/>
        <v>1.5</v>
      </c>
      <c r="DF29" s="71"/>
      <c r="DG29" s="203"/>
      <c r="DH29" s="229">
        <v>6</v>
      </c>
      <c r="DI29" s="230">
        <v>4</v>
      </c>
      <c r="DJ29" s="230"/>
      <c r="DK29" s="27">
        <f t="shared" si="72"/>
        <v>4.8</v>
      </c>
      <c r="DL29" s="28">
        <f t="shared" si="73"/>
        <v>4.8</v>
      </c>
      <c r="DM29" s="30" t="str">
        <f t="shared" si="74"/>
        <v>4.8</v>
      </c>
      <c r="DN29" s="32" t="str">
        <f t="shared" si="75"/>
        <v>D</v>
      </c>
      <c r="DO29" s="30">
        <f t="shared" si="76"/>
        <v>1</v>
      </c>
      <c r="DP29" s="30" t="str">
        <f t="shared" si="77"/>
        <v>1.0</v>
      </c>
      <c r="DQ29" s="71"/>
      <c r="DR29" s="203"/>
      <c r="DS29" s="204">
        <f t="shared" si="78"/>
        <v>4.9000000000000004</v>
      </c>
      <c r="DT29" s="30" t="str">
        <f t="shared" si="79"/>
        <v>4.9</v>
      </c>
      <c r="DU29" s="32" t="str">
        <f t="shared" si="80"/>
        <v>D</v>
      </c>
      <c r="DV29" s="30">
        <f t="shared" si="81"/>
        <v>1</v>
      </c>
      <c r="DW29" s="30" t="str">
        <f t="shared" si="82"/>
        <v>1.0</v>
      </c>
      <c r="DX29" s="71">
        <v>3</v>
      </c>
      <c r="DY29" s="203">
        <v>3</v>
      </c>
      <c r="DZ29" s="232">
        <v>6.2</v>
      </c>
      <c r="EA29" s="52">
        <v>2</v>
      </c>
      <c r="EB29" s="52">
        <v>5</v>
      </c>
      <c r="EC29" s="27">
        <f t="shared" si="83"/>
        <v>3.7</v>
      </c>
      <c r="ED29" s="28">
        <f t="shared" si="84"/>
        <v>5.5</v>
      </c>
      <c r="EE29" s="29" t="str">
        <f t="shared" si="85"/>
        <v>5.5</v>
      </c>
      <c r="EF29" s="32" t="str">
        <f t="shared" si="86"/>
        <v>C</v>
      </c>
      <c r="EG29" s="30">
        <f t="shared" si="87"/>
        <v>2</v>
      </c>
      <c r="EH29" s="29" t="str">
        <f t="shared" si="88"/>
        <v>2.0</v>
      </c>
      <c r="EI29" s="71">
        <v>3</v>
      </c>
      <c r="EJ29" s="203">
        <v>3</v>
      </c>
      <c r="EK29" s="232">
        <v>6.6</v>
      </c>
      <c r="EL29" s="52">
        <v>2</v>
      </c>
      <c r="EM29" s="52">
        <v>0</v>
      </c>
      <c r="EN29" s="27">
        <f t="shared" si="89"/>
        <v>3.8</v>
      </c>
      <c r="EO29" s="28">
        <f t="shared" si="90"/>
        <v>3.8</v>
      </c>
      <c r="EP29" s="29" t="str">
        <f t="shared" si="91"/>
        <v>3.8</v>
      </c>
      <c r="EQ29" s="32" t="str">
        <f t="shared" si="92"/>
        <v>F</v>
      </c>
      <c r="ER29" s="29">
        <f t="shared" si="93"/>
        <v>0</v>
      </c>
      <c r="ES29" s="29" t="str">
        <f t="shared" si="94"/>
        <v>0.0</v>
      </c>
      <c r="ET29" s="71">
        <v>3</v>
      </c>
      <c r="EU29" s="203"/>
      <c r="EV29" s="232">
        <v>6</v>
      </c>
      <c r="EW29" s="52"/>
      <c r="EX29" s="52">
        <v>5</v>
      </c>
      <c r="EY29" s="27">
        <f t="shared" si="95"/>
        <v>2.4</v>
      </c>
      <c r="EZ29" s="28">
        <f t="shared" si="96"/>
        <v>5.4</v>
      </c>
      <c r="FA29" s="29" t="str">
        <f t="shared" si="97"/>
        <v>5.4</v>
      </c>
      <c r="FB29" s="32" t="str">
        <f t="shared" si="98"/>
        <v>D+</v>
      </c>
      <c r="FC29" s="30">
        <f t="shared" si="99"/>
        <v>1.5</v>
      </c>
      <c r="FD29" s="29" t="str">
        <f t="shared" si="100"/>
        <v>1.5</v>
      </c>
      <c r="FE29" s="71">
        <v>2</v>
      </c>
      <c r="FF29" s="203">
        <v>2</v>
      </c>
      <c r="FG29" s="258">
        <v>5.9</v>
      </c>
      <c r="FH29" s="259"/>
      <c r="FI29" s="259">
        <v>0</v>
      </c>
      <c r="FJ29" s="27">
        <f t="shared" si="101"/>
        <v>2.4</v>
      </c>
      <c r="FK29" s="28">
        <f t="shared" si="102"/>
        <v>2.4</v>
      </c>
      <c r="FL29" s="29" t="str">
        <f t="shared" si="103"/>
        <v>2.4</v>
      </c>
      <c r="FM29" s="32" t="str">
        <f t="shared" si="104"/>
        <v>F</v>
      </c>
      <c r="FN29" s="30">
        <f t="shared" si="105"/>
        <v>0</v>
      </c>
      <c r="FO29" s="29" t="str">
        <f t="shared" si="106"/>
        <v>0.0</v>
      </c>
      <c r="FP29" s="71">
        <v>3</v>
      </c>
      <c r="FQ29" s="203"/>
      <c r="FR29" s="232">
        <v>6.3</v>
      </c>
      <c r="FS29" s="52">
        <v>8</v>
      </c>
      <c r="FT29" s="52"/>
      <c r="FU29" s="27">
        <f t="shared" si="107"/>
        <v>7.3</v>
      </c>
      <c r="FV29" s="28">
        <f t="shared" si="108"/>
        <v>7.3</v>
      </c>
      <c r="FW29" s="29" t="str">
        <f t="shared" si="109"/>
        <v>7.3</v>
      </c>
      <c r="FX29" s="32" t="str">
        <f t="shared" si="110"/>
        <v>B</v>
      </c>
      <c r="FY29" s="30">
        <f t="shared" si="111"/>
        <v>3</v>
      </c>
      <c r="FZ29" s="29" t="str">
        <f t="shared" si="112"/>
        <v>3.0</v>
      </c>
      <c r="GA29" s="71">
        <v>2</v>
      </c>
      <c r="GB29" s="203">
        <v>2</v>
      </c>
      <c r="GC29" s="232">
        <v>5</v>
      </c>
      <c r="GD29" s="52">
        <v>3</v>
      </c>
      <c r="GE29" s="52">
        <v>0</v>
      </c>
      <c r="GF29" s="27">
        <f t="shared" si="113"/>
        <v>3.8</v>
      </c>
      <c r="GG29" s="28">
        <f t="shared" si="114"/>
        <v>3.8</v>
      </c>
      <c r="GH29" s="29" t="str">
        <f t="shared" si="115"/>
        <v>3.8</v>
      </c>
      <c r="GI29" s="32" t="str">
        <f t="shared" si="116"/>
        <v>F</v>
      </c>
      <c r="GJ29" s="30">
        <f t="shared" si="117"/>
        <v>0</v>
      </c>
      <c r="GK29" s="29" t="str">
        <f t="shared" si="118"/>
        <v>0.0</v>
      </c>
      <c r="GL29" s="71">
        <v>2</v>
      </c>
      <c r="GM29" s="203"/>
      <c r="GN29" s="246">
        <v>5</v>
      </c>
      <c r="GO29" s="247"/>
      <c r="GP29" s="247">
        <v>0</v>
      </c>
      <c r="GQ29" s="27">
        <f t="shared" si="119"/>
        <v>2</v>
      </c>
      <c r="GR29" s="28">
        <f t="shared" si="120"/>
        <v>2</v>
      </c>
      <c r="GS29" s="29" t="str">
        <f t="shared" si="121"/>
        <v>2.0</v>
      </c>
      <c r="GT29" s="32" t="str">
        <f t="shared" si="122"/>
        <v>F</v>
      </c>
      <c r="GU29" s="29">
        <f t="shared" si="123"/>
        <v>0</v>
      </c>
      <c r="GV29" s="29" t="str">
        <f t="shared" si="124"/>
        <v>0.0</v>
      </c>
      <c r="GW29" s="71">
        <v>2</v>
      </c>
      <c r="GX29" s="203"/>
      <c r="GY29" s="85">
        <f t="shared" si="125"/>
        <v>20</v>
      </c>
      <c r="GZ29" s="86">
        <f t="shared" si="126"/>
        <v>4.339999999999999</v>
      </c>
      <c r="HA29" s="124" t="str">
        <f t="shared" si="127"/>
        <v>4.34</v>
      </c>
      <c r="HB29" s="86">
        <f t="shared" si="128"/>
        <v>0.9</v>
      </c>
      <c r="HC29" s="124" t="str">
        <f t="shared" si="129"/>
        <v>0.90</v>
      </c>
      <c r="HD29" s="52" t="str">
        <f t="shared" si="130"/>
        <v>Cảnh báo KQHT</v>
      </c>
      <c r="HE29" s="52">
        <f t="shared" si="131"/>
        <v>10</v>
      </c>
      <c r="HF29" s="86">
        <f t="shared" si="132"/>
        <v>5.66</v>
      </c>
      <c r="HG29" s="127" t="str">
        <f t="shared" si="133"/>
        <v>5.66</v>
      </c>
      <c r="HH29" s="86">
        <f t="shared" si="134"/>
        <v>1.8</v>
      </c>
      <c r="HI29" s="127" t="str">
        <f t="shared" si="135"/>
        <v>1.80</v>
      </c>
      <c r="HJ29" s="227">
        <f t="shared" si="136"/>
        <v>37</v>
      </c>
      <c r="HK29" s="58">
        <f t="shared" si="137"/>
        <v>25</v>
      </c>
      <c r="HL29" s="228">
        <f t="shared" si="10"/>
        <v>5.7679999999999998</v>
      </c>
      <c r="HM29" s="127" t="str">
        <f t="shared" si="138"/>
        <v>5.77</v>
      </c>
      <c r="HN29" s="228">
        <f t="shared" si="11"/>
        <v>1.88</v>
      </c>
      <c r="HO29" s="127" t="str">
        <f t="shared" si="139"/>
        <v>1.88</v>
      </c>
      <c r="HP29" s="52" t="str">
        <f t="shared" si="140"/>
        <v>Lên lớp</v>
      </c>
      <c r="HQ29" s="58" t="s">
        <v>987</v>
      </c>
      <c r="HR29" s="98">
        <v>6.9</v>
      </c>
      <c r="HS29" s="99">
        <v>6</v>
      </c>
      <c r="HT29" s="187"/>
      <c r="HU29" s="27">
        <f t="shared" si="177"/>
        <v>6.4</v>
      </c>
      <c r="HV29" s="282">
        <f t="shared" si="178"/>
        <v>6.4</v>
      </c>
      <c r="HW29" s="26" t="str">
        <f t="shared" si="210"/>
        <v>6.4</v>
      </c>
      <c r="HX29" s="283" t="str">
        <f t="shared" si="179"/>
        <v>C</v>
      </c>
      <c r="HY29" s="281">
        <f t="shared" si="180"/>
        <v>2</v>
      </c>
      <c r="HZ29" s="44" t="str">
        <f t="shared" si="181"/>
        <v>2.0</v>
      </c>
      <c r="IA29" s="64">
        <v>3</v>
      </c>
      <c r="IB29" s="68">
        <v>3</v>
      </c>
      <c r="IC29" s="110">
        <v>6</v>
      </c>
      <c r="ID29" s="322">
        <v>0</v>
      </c>
      <c r="IE29" s="216">
        <v>0</v>
      </c>
      <c r="IF29" s="27">
        <f t="shared" si="182"/>
        <v>2.4</v>
      </c>
      <c r="IG29" s="282">
        <f t="shared" si="183"/>
        <v>2.4</v>
      </c>
      <c r="IH29" s="26" t="str">
        <f t="shared" si="211"/>
        <v>2.4</v>
      </c>
      <c r="II29" s="283" t="str">
        <f t="shared" si="184"/>
        <v>F</v>
      </c>
      <c r="IJ29" s="281">
        <f t="shared" si="185"/>
        <v>0</v>
      </c>
      <c r="IK29" s="44" t="str">
        <f t="shared" si="186"/>
        <v>0.0</v>
      </c>
      <c r="IL29" s="64">
        <v>1</v>
      </c>
      <c r="IM29" s="68">
        <v>1</v>
      </c>
      <c r="IN29" s="21">
        <v>7</v>
      </c>
      <c r="IO29" s="24">
        <v>4</v>
      </c>
      <c r="IP29" s="25"/>
      <c r="IQ29" s="27">
        <f t="shared" si="187"/>
        <v>5.2</v>
      </c>
      <c r="IR29" s="28">
        <f t="shared" si="188"/>
        <v>5.2</v>
      </c>
      <c r="IS29" s="26" t="str">
        <f t="shared" si="189"/>
        <v>5.2</v>
      </c>
      <c r="IT29" s="32" t="str">
        <f t="shared" si="190"/>
        <v>D+</v>
      </c>
      <c r="IU29" s="30">
        <f t="shared" si="191"/>
        <v>1.5</v>
      </c>
      <c r="IV29" s="37" t="str">
        <f t="shared" si="192"/>
        <v>1.5</v>
      </c>
      <c r="IW29" s="64">
        <v>2</v>
      </c>
      <c r="IX29" s="68">
        <v>2</v>
      </c>
      <c r="IY29" s="21">
        <v>5.2</v>
      </c>
      <c r="IZ29" s="24">
        <v>7</v>
      </c>
      <c r="JA29" s="25"/>
      <c r="JB29" s="19">
        <f t="shared" ref="JB29:JB35" si="244">ROUND((IY29*0.4+IZ29*0.6),1)</f>
        <v>6.3</v>
      </c>
      <c r="JC29" s="26">
        <f t="shared" ref="JC29:JC35" si="245">ROUND(MAX((IY29*0.4+IZ29*0.6),(IY29*0.4+JA29*0.6)),1)</f>
        <v>6.3</v>
      </c>
      <c r="JD29" s="26" t="str">
        <f t="shared" si="143"/>
        <v>6.3</v>
      </c>
      <c r="JE29" s="32" t="str">
        <f t="shared" ref="JE29:JE35" si="246">IF(JC29&gt;=8.5,"A",IF(JC29&gt;=8,"B+",IF(JC29&gt;=7,"B",IF(JC29&gt;=6.5,"C+",IF(JC29&gt;=5.5,"C",IF(JC29&gt;=5,"D+",IF(JC29&gt;=4,"D","F")))))))</f>
        <v>C</v>
      </c>
      <c r="JF29" s="30">
        <f t="shared" si="145"/>
        <v>2</v>
      </c>
      <c r="JG29" s="37" t="str">
        <f t="shared" si="146"/>
        <v>2.0</v>
      </c>
      <c r="JH29" s="64">
        <v>2</v>
      </c>
      <c r="JI29" s="68">
        <v>2</v>
      </c>
      <c r="JJ29" s="96">
        <v>0</v>
      </c>
      <c r="JK29" s="106"/>
      <c r="JL29" s="285"/>
      <c r="JM29" s="19">
        <f t="shared" si="193"/>
        <v>0</v>
      </c>
      <c r="JN29" s="26">
        <f t="shared" si="147"/>
        <v>0</v>
      </c>
      <c r="JO29" s="26" t="str">
        <f t="shared" si="148"/>
        <v>0.0</v>
      </c>
      <c r="JP29" s="32" t="str">
        <f t="shared" si="149"/>
        <v>F</v>
      </c>
      <c r="JQ29" s="30">
        <f t="shared" si="150"/>
        <v>0</v>
      </c>
      <c r="JR29" s="37" t="str">
        <f t="shared" si="151"/>
        <v>0.0</v>
      </c>
      <c r="JS29" s="64">
        <v>1</v>
      </c>
      <c r="JT29" s="68">
        <v>1</v>
      </c>
      <c r="JU29" s="98">
        <v>0</v>
      </c>
      <c r="JV29" s="99"/>
      <c r="JW29" s="187"/>
      <c r="JX29" s="27">
        <f t="shared" si="12"/>
        <v>0</v>
      </c>
      <c r="JY29" s="28">
        <f t="shared" si="13"/>
        <v>0</v>
      </c>
      <c r="JZ29" s="28" t="str">
        <f t="shared" si="152"/>
        <v>0.0</v>
      </c>
      <c r="KA29" s="32" t="str">
        <f t="shared" si="14"/>
        <v>F</v>
      </c>
      <c r="KB29" s="30">
        <f t="shared" si="15"/>
        <v>0</v>
      </c>
      <c r="KC29" s="37" t="str">
        <f t="shared" si="16"/>
        <v>0.0</v>
      </c>
      <c r="KD29" s="64">
        <v>2</v>
      </c>
      <c r="KE29" s="68">
        <v>2</v>
      </c>
      <c r="KF29" s="96">
        <v>0</v>
      </c>
      <c r="KG29" s="106"/>
      <c r="KH29" s="285"/>
      <c r="KI29" s="27">
        <f>ROUND((KF29*0.4+KG29*0.6),1)</f>
        <v>0</v>
      </c>
      <c r="KJ29" s="28">
        <f>ROUND(MAX((KF29*0.4+KG29*0.6),(KF29*0.4+KH29*0.6)),1)</f>
        <v>0</v>
      </c>
      <c r="KK29" s="28" t="str">
        <f>TEXT(KJ29,"0.0")</f>
        <v>0.0</v>
      </c>
      <c r="KL29" s="32" t="str">
        <f>IF(KJ29&gt;=8.5,"A",IF(KJ29&gt;=8,"B+",IF(KJ29&gt;=7,"B",IF(KJ29&gt;=6.5,"C+",IF(KJ29&gt;=5.5,"C",IF(KJ29&gt;=5,"D+",IF(KJ29&gt;=4,"D","F")))))))</f>
        <v>F</v>
      </c>
      <c r="KM29" s="30">
        <f>IF(KL29="A",4,IF(KL29="B+",3.5,IF(KL29="B",3,IF(KL29="C+",2.5,IF(KL29="C",2,IF(KL29="D+",1.5,IF(KL29="D",1,0)))))))</f>
        <v>0</v>
      </c>
      <c r="KN29" s="37" t="str">
        <f>TEXT(KM29,"0.0")</f>
        <v>0.0</v>
      </c>
      <c r="KO29" s="64">
        <v>2</v>
      </c>
      <c r="KP29" s="68">
        <v>2</v>
      </c>
      <c r="KQ29" s="96">
        <v>0.6</v>
      </c>
      <c r="KR29" s="106"/>
      <c r="KS29" s="285"/>
      <c r="KT29" s="19">
        <f>ROUND((KQ29*0.4+KR29*0.6),1)</f>
        <v>0.2</v>
      </c>
      <c r="KU29" s="26">
        <f>ROUND(MAX((KQ29*0.4+KR29*0.6),(KQ29*0.4+KS29*0.6)),1)</f>
        <v>0.2</v>
      </c>
      <c r="KV29" s="26" t="str">
        <f>TEXT(KU29,"0.0")</f>
        <v>0.2</v>
      </c>
      <c r="KW29" s="32" t="str">
        <f>IF(KU29&gt;=8.5,"A",IF(KU29&gt;=8,"B+",IF(KU29&gt;=7,"B",IF(KU29&gt;=6.5,"C+",IF(KU29&gt;=5.5,"C",IF(KU29&gt;=5,"D+",IF(KU29&gt;=4,"D","F")))))))</f>
        <v>F</v>
      </c>
      <c r="KX29" s="30">
        <f>IF(KW29="A",4,IF(KW29="B+",3.5,IF(KW29="B",3,IF(KW29="C+",2.5,IF(KW29="C",2,IF(KW29="D+",1.5,IF(KW29="D",1,0)))))))</f>
        <v>0</v>
      </c>
      <c r="KY29" s="37" t="str">
        <f>TEXT(KX29,"0.0")</f>
        <v>0.0</v>
      </c>
      <c r="KZ29" s="64">
        <v>2</v>
      </c>
      <c r="LA29" s="68">
        <v>2</v>
      </c>
      <c r="LB29" s="21">
        <v>3</v>
      </c>
      <c r="LC29" s="24"/>
      <c r="LD29" s="25"/>
      <c r="LE29" s="27">
        <f>ROUND((LB29*0.4+LC29*0.6),1)</f>
        <v>1.2</v>
      </c>
      <c r="LF29" s="28">
        <f>ROUND(MAX((LB29*0.4+LC29*0.6),(LB29*0.4+LD29*0.6)),1)</f>
        <v>1.2</v>
      </c>
      <c r="LG29" s="28" t="str">
        <f>TEXT(LF29,"0.0")</f>
        <v>1.2</v>
      </c>
      <c r="LH29" s="32" t="str">
        <f>IF(LF29&gt;=8.5,"A",IF(LF29&gt;=8,"B+",IF(LF29&gt;=7,"B",IF(LF29&gt;=6.5,"C+",IF(LF29&gt;=5.5,"C",IF(LF29&gt;=5,"D+",IF(LF29&gt;=4,"D","F")))))))</f>
        <v>F</v>
      </c>
      <c r="LI29" s="30">
        <f>IF(LH29="A",4,IF(LH29="B+",3.5,IF(LH29="B",3,IF(LH29="C+",2.5,IF(LH29="C",2,IF(LH29="D+",1.5,IF(LH29="D",1,0)))))))</f>
        <v>0</v>
      </c>
      <c r="LJ29" s="37" t="str">
        <f>TEXT(LI29,"0.0")</f>
        <v>0.0</v>
      </c>
      <c r="LK29" s="62">
        <v>3</v>
      </c>
      <c r="LL29" s="279">
        <v>3</v>
      </c>
      <c r="LM29" s="85">
        <f t="shared" si="159"/>
        <v>18</v>
      </c>
      <c r="LN29" s="86">
        <f t="shared" si="160"/>
        <v>2.7</v>
      </c>
      <c r="LO29" s="124" t="str">
        <f t="shared" si="161"/>
        <v>2.70</v>
      </c>
      <c r="LP29" s="86">
        <f t="shared" si="162"/>
        <v>0.72222222222222221</v>
      </c>
      <c r="LQ29" s="124" t="str">
        <f t="shared" si="163"/>
        <v>0.72</v>
      </c>
      <c r="LR29" s="330" t="str">
        <f t="shared" si="164"/>
        <v>Cảnh báo KQHT</v>
      </c>
      <c r="LS29" s="331">
        <f t="shared" si="165"/>
        <v>18</v>
      </c>
      <c r="LT29" s="332">
        <f t="shared" si="166"/>
        <v>2.7</v>
      </c>
      <c r="LU29" s="332">
        <f t="shared" si="167"/>
        <v>0.72222222222222221</v>
      </c>
      <c r="LV29" s="334">
        <f t="shared" si="168"/>
        <v>55</v>
      </c>
      <c r="LW29" s="335">
        <f t="shared" si="169"/>
        <v>43</v>
      </c>
      <c r="LX29" s="336">
        <f t="shared" si="170"/>
        <v>4.4837209302325576</v>
      </c>
      <c r="LY29" s="337">
        <f t="shared" si="171"/>
        <v>1.3953488372093024</v>
      </c>
      <c r="LZ29" s="336" t="str">
        <f t="shared" si="172"/>
        <v>1.40</v>
      </c>
      <c r="MA29" s="330" t="str">
        <f t="shared" si="173"/>
        <v>Cảnh báo KQHT</v>
      </c>
    </row>
    <row r="30" spans="1:339" s="233" customFormat="1" ht="18">
      <c r="A30" s="10">
        <v>31</v>
      </c>
      <c r="B30" s="76" t="s">
        <v>317</v>
      </c>
      <c r="C30" s="77" t="s">
        <v>389</v>
      </c>
      <c r="D30" s="78" t="s">
        <v>390</v>
      </c>
      <c r="E30" s="79" t="s">
        <v>391</v>
      </c>
      <c r="F30" s="185" t="s">
        <v>614</v>
      </c>
      <c r="G30" s="50" t="s">
        <v>646</v>
      </c>
      <c r="H30" s="50" t="s">
        <v>17</v>
      </c>
      <c r="I30" s="82" t="s">
        <v>671</v>
      </c>
      <c r="J30" s="82" t="s">
        <v>775</v>
      </c>
      <c r="K30" s="12"/>
      <c r="L30" s="28" t="str">
        <f t="shared" si="26"/>
        <v>0.0</v>
      </c>
      <c r="M30" s="32" t="str">
        <f t="shared" si="214"/>
        <v>F</v>
      </c>
      <c r="N30" s="39">
        <f t="shared" si="215"/>
        <v>0</v>
      </c>
      <c r="O30" s="37" t="str">
        <f t="shared" si="29"/>
        <v>0.0</v>
      </c>
      <c r="P30" s="11">
        <v>2</v>
      </c>
      <c r="Q30" s="16">
        <v>6</v>
      </c>
      <c r="R30" s="28" t="str">
        <f t="shared" si="30"/>
        <v>6.0</v>
      </c>
      <c r="S30" s="32" t="str">
        <f t="shared" si="216"/>
        <v>C</v>
      </c>
      <c r="T30" s="39">
        <f t="shared" si="217"/>
        <v>2</v>
      </c>
      <c r="U30" s="37" t="str">
        <f t="shared" si="33"/>
        <v>2.0</v>
      </c>
      <c r="V30" s="11">
        <v>3</v>
      </c>
      <c r="W30" s="98">
        <v>7.7</v>
      </c>
      <c r="X30" s="99">
        <v>5</v>
      </c>
      <c r="Y30" s="25"/>
      <c r="Z30" s="27">
        <f t="shared" si="218"/>
        <v>6.1</v>
      </c>
      <c r="AA30" s="28">
        <f t="shared" si="219"/>
        <v>6.1</v>
      </c>
      <c r="AB30" s="28" t="str">
        <f t="shared" si="34"/>
        <v>6.1</v>
      </c>
      <c r="AC30" s="32" t="str">
        <f t="shared" si="220"/>
        <v>C</v>
      </c>
      <c r="AD30" s="30">
        <f t="shared" si="221"/>
        <v>2</v>
      </c>
      <c r="AE30" s="37" t="str">
        <f t="shared" si="35"/>
        <v>2.0</v>
      </c>
      <c r="AF30" s="64">
        <v>4</v>
      </c>
      <c r="AG30" s="68">
        <v>4</v>
      </c>
      <c r="AH30" s="21">
        <v>7.3</v>
      </c>
      <c r="AI30" s="24">
        <v>6</v>
      </c>
      <c r="AJ30" s="25"/>
      <c r="AK30" s="27">
        <f t="shared" si="222"/>
        <v>6.5</v>
      </c>
      <c r="AL30" s="28">
        <f t="shared" si="223"/>
        <v>6.5</v>
      </c>
      <c r="AM30" s="28" t="str">
        <f t="shared" si="38"/>
        <v>6.5</v>
      </c>
      <c r="AN30" s="32" t="str">
        <f t="shared" si="224"/>
        <v>C+</v>
      </c>
      <c r="AO30" s="30">
        <f t="shared" si="225"/>
        <v>2.5</v>
      </c>
      <c r="AP30" s="37" t="str">
        <f t="shared" si="41"/>
        <v>2.5</v>
      </c>
      <c r="AQ30" s="71">
        <v>2</v>
      </c>
      <c r="AR30" s="73"/>
      <c r="AS30" s="21">
        <v>6.3</v>
      </c>
      <c r="AT30" s="24">
        <v>4</v>
      </c>
      <c r="AU30" s="25"/>
      <c r="AV30" s="27">
        <f t="shared" si="226"/>
        <v>4.9000000000000004</v>
      </c>
      <c r="AW30" s="28">
        <f t="shared" si="227"/>
        <v>4.9000000000000004</v>
      </c>
      <c r="AX30" s="28" t="str">
        <f t="shared" si="44"/>
        <v>4.9</v>
      </c>
      <c r="AY30" s="32" t="str">
        <f t="shared" si="228"/>
        <v>D</v>
      </c>
      <c r="AZ30" s="30">
        <f t="shared" si="229"/>
        <v>1</v>
      </c>
      <c r="BA30" s="37" t="str">
        <f t="shared" si="47"/>
        <v>1.0</v>
      </c>
      <c r="BB30" s="64">
        <v>3</v>
      </c>
      <c r="BC30" s="68">
        <v>3</v>
      </c>
      <c r="BD30" s="98">
        <v>5.2</v>
      </c>
      <c r="BE30" s="99">
        <v>5</v>
      </c>
      <c r="BF30" s="25"/>
      <c r="BG30" s="27">
        <f t="shared" si="230"/>
        <v>5.0999999999999996</v>
      </c>
      <c r="BH30" s="28">
        <f t="shared" si="231"/>
        <v>5.0999999999999996</v>
      </c>
      <c r="BI30" s="28" t="str">
        <f t="shared" si="48"/>
        <v>5.1</v>
      </c>
      <c r="BJ30" s="32" t="str">
        <f t="shared" si="232"/>
        <v>D+</v>
      </c>
      <c r="BK30" s="30">
        <f t="shared" si="233"/>
        <v>1.5</v>
      </c>
      <c r="BL30" s="37" t="str">
        <f t="shared" si="51"/>
        <v>1.5</v>
      </c>
      <c r="BM30" s="64">
        <v>3</v>
      </c>
      <c r="BN30" s="68">
        <v>3</v>
      </c>
      <c r="BO30" s="21">
        <v>6</v>
      </c>
      <c r="BP30" s="24">
        <v>6</v>
      </c>
      <c r="BQ30" s="25"/>
      <c r="BR30" s="27">
        <f t="shared" si="234"/>
        <v>6</v>
      </c>
      <c r="BS30" s="28">
        <f t="shared" si="235"/>
        <v>6</v>
      </c>
      <c r="BT30" s="28" t="str">
        <f t="shared" si="52"/>
        <v>6.0</v>
      </c>
      <c r="BU30" s="32" t="str">
        <f t="shared" si="236"/>
        <v>C</v>
      </c>
      <c r="BV30" s="66">
        <f t="shared" si="237"/>
        <v>2</v>
      </c>
      <c r="BW30" s="37" t="str">
        <f t="shared" si="53"/>
        <v>2.0</v>
      </c>
      <c r="BX30" s="64">
        <v>2</v>
      </c>
      <c r="BY30" s="75">
        <v>2</v>
      </c>
      <c r="BZ30" s="21">
        <v>7.2</v>
      </c>
      <c r="CA30" s="24">
        <v>5</v>
      </c>
      <c r="CB30" s="25"/>
      <c r="CC30" s="27">
        <f t="shared" si="238"/>
        <v>5.9</v>
      </c>
      <c r="CD30" s="28">
        <f t="shared" si="239"/>
        <v>5.9</v>
      </c>
      <c r="CE30" s="28" t="str">
        <f t="shared" si="54"/>
        <v>5.9</v>
      </c>
      <c r="CF30" s="32" t="str">
        <f t="shared" si="240"/>
        <v>C</v>
      </c>
      <c r="CG30" s="30">
        <f t="shared" si="241"/>
        <v>2</v>
      </c>
      <c r="CH30" s="37" t="str">
        <f t="shared" si="57"/>
        <v>2.0</v>
      </c>
      <c r="CI30" s="64">
        <v>3</v>
      </c>
      <c r="CJ30" s="68">
        <v>3</v>
      </c>
      <c r="CK30" s="85">
        <f t="shared" si="242"/>
        <v>17</v>
      </c>
      <c r="CL30" s="86">
        <f t="shared" si="59"/>
        <v>5.7117647058823531</v>
      </c>
      <c r="CM30" s="87" t="str">
        <f t="shared" si="60"/>
        <v>5.71</v>
      </c>
      <c r="CN30" s="86">
        <f t="shared" si="243"/>
        <v>1.7941176470588236</v>
      </c>
      <c r="CO30" s="87" t="str">
        <f t="shared" si="61"/>
        <v>1.79</v>
      </c>
      <c r="CP30" s="52" t="str">
        <f t="shared" si="174"/>
        <v>Lên lớp</v>
      </c>
      <c r="CQ30" s="52">
        <f t="shared" si="175"/>
        <v>15</v>
      </c>
      <c r="CR30" s="86">
        <f t="shared" si="62"/>
        <v>5.6066666666666674</v>
      </c>
      <c r="CS30" s="127" t="str">
        <f t="shared" si="63"/>
        <v>5.61</v>
      </c>
      <c r="CT30" s="86">
        <f t="shared" si="176"/>
        <v>1.7</v>
      </c>
      <c r="CU30" s="127" t="str">
        <f t="shared" si="64"/>
        <v>1.70</v>
      </c>
      <c r="CV30" s="52" t="str">
        <f t="shared" si="65"/>
        <v>Lên lớp</v>
      </c>
      <c r="CW30" s="232">
        <v>7.4</v>
      </c>
      <c r="CX30" s="52">
        <v>7</v>
      </c>
      <c r="CY30" s="52"/>
      <c r="CZ30" s="27">
        <f t="shared" si="66"/>
        <v>7.2</v>
      </c>
      <c r="DA30" s="28">
        <f t="shared" si="67"/>
        <v>7.2</v>
      </c>
      <c r="DB30" s="29" t="str">
        <f t="shared" si="68"/>
        <v>7.2</v>
      </c>
      <c r="DC30" s="32" t="str">
        <f t="shared" si="69"/>
        <v>B</v>
      </c>
      <c r="DD30" s="30">
        <f t="shared" si="70"/>
        <v>3</v>
      </c>
      <c r="DE30" s="29" t="str">
        <f t="shared" si="71"/>
        <v>3.0</v>
      </c>
      <c r="DF30" s="71"/>
      <c r="DG30" s="203"/>
      <c r="DH30" s="229">
        <v>6.2</v>
      </c>
      <c r="DI30" s="230">
        <v>8</v>
      </c>
      <c r="DJ30" s="230"/>
      <c r="DK30" s="27">
        <f t="shared" si="72"/>
        <v>7.3</v>
      </c>
      <c r="DL30" s="28">
        <f t="shared" si="73"/>
        <v>7.3</v>
      </c>
      <c r="DM30" s="30" t="str">
        <f t="shared" si="74"/>
        <v>7.3</v>
      </c>
      <c r="DN30" s="32" t="str">
        <f t="shared" si="75"/>
        <v>B</v>
      </c>
      <c r="DO30" s="30">
        <f t="shared" si="76"/>
        <v>3</v>
      </c>
      <c r="DP30" s="30" t="str">
        <f t="shared" si="77"/>
        <v>3.0</v>
      </c>
      <c r="DQ30" s="71"/>
      <c r="DR30" s="203"/>
      <c r="DS30" s="204">
        <f t="shared" si="78"/>
        <v>7.25</v>
      </c>
      <c r="DT30" s="30" t="str">
        <f t="shared" si="79"/>
        <v>7.3</v>
      </c>
      <c r="DU30" s="32" t="str">
        <f t="shared" si="80"/>
        <v>B</v>
      </c>
      <c r="DV30" s="30">
        <f t="shared" si="81"/>
        <v>3</v>
      </c>
      <c r="DW30" s="30" t="str">
        <f t="shared" si="82"/>
        <v>3.0</v>
      </c>
      <c r="DX30" s="71">
        <v>3</v>
      </c>
      <c r="DY30" s="203">
        <v>3</v>
      </c>
      <c r="DZ30" s="232">
        <v>6.2</v>
      </c>
      <c r="EA30" s="52">
        <v>9</v>
      </c>
      <c r="EB30" s="52"/>
      <c r="EC30" s="27">
        <f t="shared" si="83"/>
        <v>7.9</v>
      </c>
      <c r="ED30" s="28">
        <f t="shared" si="84"/>
        <v>7.9</v>
      </c>
      <c r="EE30" s="29" t="str">
        <f t="shared" si="85"/>
        <v>7.9</v>
      </c>
      <c r="EF30" s="32" t="str">
        <f t="shared" si="86"/>
        <v>B</v>
      </c>
      <c r="EG30" s="30">
        <f t="shared" si="87"/>
        <v>3</v>
      </c>
      <c r="EH30" s="29" t="str">
        <f t="shared" si="88"/>
        <v>3.0</v>
      </c>
      <c r="EI30" s="71">
        <v>3</v>
      </c>
      <c r="EJ30" s="203">
        <v>3</v>
      </c>
      <c r="EK30" s="232">
        <v>5.3</v>
      </c>
      <c r="EL30" s="52">
        <v>3</v>
      </c>
      <c r="EM30" s="52">
        <v>3</v>
      </c>
      <c r="EN30" s="27">
        <f t="shared" si="89"/>
        <v>3.9</v>
      </c>
      <c r="EO30" s="28">
        <f t="shared" si="90"/>
        <v>3.9</v>
      </c>
      <c r="EP30" s="29" t="str">
        <f t="shared" si="91"/>
        <v>3.9</v>
      </c>
      <c r="EQ30" s="32" t="str">
        <f t="shared" si="92"/>
        <v>F</v>
      </c>
      <c r="ER30" s="29">
        <f t="shared" si="93"/>
        <v>0</v>
      </c>
      <c r="ES30" s="29" t="str">
        <f t="shared" si="94"/>
        <v>0.0</v>
      </c>
      <c r="ET30" s="71">
        <v>3</v>
      </c>
      <c r="EU30" s="203"/>
      <c r="EV30" s="232">
        <v>5.3</v>
      </c>
      <c r="EW30" s="52">
        <v>5</v>
      </c>
      <c r="EX30" s="52"/>
      <c r="EY30" s="27">
        <f t="shared" si="95"/>
        <v>5.0999999999999996</v>
      </c>
      <c r="EZ30" s="28">
        <f t="shared" si="96"/>
        <v>5.0999999999999996</v>
      </c>
      <c r="FA30" s="29" t="str">
        <f t="shared" si="97"/>
        <v>5.1</v>
      </c>
      <c r="FB30" s="32" t="str">
        <f t="shared" si="98"/>
        <v>D+</v>
      </c>
      <c r="FC30" s="30">
        <f t="shared" si="99"/>
        <v>1.5</v>
      </c>
      <c r="FD30" s="29" t="str">
        <f t="shared" si="100"/>
        <v>1.5</v>
      </c>
      <c r="FE30" s="71">
        <v>2</v>
      </c>
      <c r="FF30" s="203">
        <v>2</v>
      </c>
      <c r="FG30" s="235">
        <v>2.9</v>
      </c>
      <c r="FH30" s="188"/>
      <c r="FI30" s="188"/>
      <c r="FJ30" s="27">
        <f t="shared" si="101"/>
        <v>1.2</v>
      </c>
      <c r="FK30" s="28">
        <f t="shared" si="102"/>
        <v>1.2</v>
      </c>
      <c r="FL30" s="29" t="str">
        <f t="shared" si="103"/>
        <v>1.2</v>
      </c>
      <c r="FM30" s="32" t="str">
        <f t="shared" si="104"/>
        <v>F</v>
      </c>
      <c r="FN30" s="30">
        <f t="shared" si="105"/>
        <v>0</v>
      </c>
      <c r="FO30" s="29" t="str">
        <f t="shared" si="106"/>
        <v>0.0</v>
      </c>
      <c r="FP30" s="71">
        <v>3</v>
      </c>
      <c r="FQ30" s="203"/>
      <c r="FR30" s="232">
        <v>7.7</v>
      </c>
      <c r="FS30" s="52">
        <v>8</v>
      </c>
      <c r="FT30" s="52"/>
      <c r="FU30" s="27">
        <f t="shared" si="107"/>
        <v>7.9</v>
      </c>
      <c r="FV30" s="28">
        <f t="shared" si="108"/>
        <v>7.9</v>
      </c>
      <c r="FW30" s="29" t="str">
        <f t="shared" si="109"/>
        <v>7.9</v>
      </c>
      <c r="FX30" s="32" t="str">
        <f t="shared" si="110"/>
        <v>B</v>
      </c>
      <c r="FY30" s="30">
        <f t="shared" si="111"/>
        <v>3</v>
      </c>
      <c r="FZ30" s="29" t="str">
        <f t="shared" si="112"/>
        <v>3.0</v>
      </c>
      <c r="GA30" s="71">
        <v>2</v>
      </c>
      <c r="GB30" s="203">
        <v>2</v>
      </c>
      <c r="GC30" s="232">
        <v>5.7</v>
      </c>
      <c r="GD30" s="52">
        <v>3</v>
      </c>
      <c r="GE30" s="52"/>
      <c r="GF30" s="27">
        <f t="shared" si="113"/>
        <v>4.0999999999999996</v>
      </c>
      <c r="GG30" s="28">
        <f t="shared" si="114"/>
        <v>4.0999999999999996</v>
      </c>
      <c r="GH30" s="29" t="str">
        <f t="shared" si="115"/>
        <v>4.1</v>
      </c>
      <c r="GI30" s="32" t="str">
        <f t="shared" si="116"/>
        <v>D</v>
      </c>
      <c r="GJ30" s="30">
        <f t="shared" si="117"/>
        <v>1</v>
      </c>
      <c r="GK30" s="29" t="str">
        <f t="shared" si="118"/>
        <v>1.0</v>
      </c>
      <c r="GL30" s="71">
        <v>2</v>
      </c>
      <c r="GM30" s="203">
        <v>2</v>
      </c>
      <c r="GN30" s="232">
        <v>5</v>
      </c>
      <c r="GO30" s="52">
        <v>1</v>
      </c>
      <c r="GP30" s="52">
        <v>4</v>
      </c>
      <c r="GQ30" s="27">
        <f t="shared" si="119"/>
        <v>2.6</v>
      </c>
      <c r="GR30" s="28">
        <f t="shared" si="120"/>
        <v>4.4000000000000004</v>
      </c>
      <c r="GS30" s="29" t="str">
        <f t="shared" si="121"/>
        <v>4.4</v>
      </c>
      <c r="GT30" s="32" t="str">
        <f t="shared" si="122"/>
        <v>D</v>
      </c>
      <c r="GU30" s="29">
        <f t="shared" si="123"/>
        <v>1</v>
      </c>
      <c r="GV30" s="29" t="str">
        <f t="shared" si="124"/>
        <v>1.0</v>
      </c>
      <c r="GW30" s="71">
        <v>2</v>
      </c>
      <c r="GX30" s="203">
        <v>2</v>
      </c>
      <c r="GY30" s="85">
        <f t="shared" si="125"/>
        <v>20</v>
      </c>
      <c r="GZ30" s="86">
        <f t="shared" si="126"/>
        <v>5.1875</v>
      </c>
      <c r="HA30" s="124" t="str">
        <f t="shared" si="127"/>
        <v>5.19</v>
      </c>
      <c r="HB30" s="86">
        <f t="shared" si="128"/>
        <v>1.55</v>
      </c>
      <c r="HC30" s="124" t="str">
        <f t="shared" si="129"/>
        <v>1.55</v>
      </c>
      <c r="HD30" s="52" t="str">
        <f t="shared" si="130"/>
        <v>Lên lớp</v>
      </c>
      <c r="HE30" s="52">
        <f t="shared" si="131"/>
        <v>14</v>
      </c>
      <c r="HF30" s="86">
        <f t="shared" si="132"/>
        <v>6.3178571428571431</v>
      </c>
      <c r="HG30" s="127" t="str">
        <f t="shared" si="133"/>
        <v>6.32</v>
      </c>
      <c r="HH30" s="86">
        <f t="shared" si="134"/>
        <v>2.2142857142857144</v>
      </c>
      <c r="HI30" s="127" t="str">
        <f t="shared" si="135"/>
        <v>2.21</v>
      </c>
      <c r="HJ30" s="227">
        <f t="shared" si="136"/>
        <v>37</v>
      </c>
      <c r="HK30" s="58">
        <f t="shared" si="137"/>
        <v>29</v>
      </c>
      <c r="HL30" s="228">
        <f t="shared" si="10"/>
        <v>5.95</v>
      </c>
      <c r="HM30" s="127" t="str">
        <f t="shared" si="138"/>
        <v>5.95</v>
      </c>
      <c r="HN30" s="228">
        <f t="shared" si="11"/>
        <v>1.9482758620689655</v>
      </c>
      <c r="HO30" s="127" t="str">
        <f t="shared" si="139"/>
        <v>1.95</v>
      </c>
      <c r="HP30" s="52" t="str">
        <f t="shared" si="140"/>
        <v>Lên lớp</v>
      </c>
      <c r="HQ30" s="58" t="s">
        <v>986</v>
      </c>
      <c r="HR30" s="98">
        <v>7.1</v>
      </c>
      <c r="HS30" s="99">
        <v>6</v>
      </c>
      <c r="HT30" s="187"/>
      <c r="HU30" s="27">
        <f t="shared" si="177"/>
        <v>6.4</v>
      </c>
      <c r="HV30" s="282">
        <f t="shared" si="178"/>
        <v>6.4</v>
      </c>
      <c r="HW30" s="26" t="str">
        <f t="shared" si="210"/>
        <v>6.4</v>
      </c>
      <c r="HX30" s="283" t="str">
        <f t="shared" si="179"/>
        <v>C</v>
      </c>
      <c r="HY30" s="281">
        <f t="shared" si="180"/>
        <v>2</v>
      </c>
      <c r="HZ30" s="44" t="str">
        <f t="shared" si="181"/>
        <v>2.0</v>
      </c>
      <c r="IA30" s="64">
        <v>3</v>
      </c>
      <c r="IB30" s="68">
        <v>3</v>
      </c>
      <c r="IC30" s="21">
        <v>8.3000000000000007</v>
      </c>
      <c r="ID30" s="24">
        <v>6</v>
      </c>
      <c r="IE30" s="25"/>
      <c r="IF30" s="27">
        <f t="shared" si="182"/>
        <v>6.9</v>
      </c>
      <c r="IG30" s="282">
        <f t="shared" si="183"/>
        <v>6.9</v>
      </c>
      <c r="IH30" s="26" t="str">
        <f t="shared" si="211"/>
        <v>6.9</v>
      </c>
      <c r="II30" s="283" t="str">
        <f t="shared" si="184"/>
        <v>C+</v>
      </c>
      <c r="IJ30" s="281">
        <f t="shared" si="185"/>
        <v>2.5</v>
      </c>
      <c r="IK30" s="44" t="str">
        <f t="shared" si="186"/>
        <v>2.5</v>
      </c>
      <c r="IL30" s="64">
        <v>1</v>
      </c>
      <c r="IM30" s="68">
        <v>1</v>
      </c>
      <c r="IN30" s="21">
        <v>7.7</v>
      </c>
      <c r="IO30" s="24">
        <v>4</v>
      </c>
      <c r="IP30" s="25"/>
      <c r="IQ30" s="27">
        <f t="shared" si="187"/>
        <v>5.5</v>
      </c>
      <c r="IR30" s="28">
        <f t="shared" si="188"/>
        <v>5.5</v>
      </c>
      <c r="IS30" s="28" t="str">
        <f t="shared" si="189"/>
        <v>5.5</v>
      </c>
      <c r="IT30" s="32" t="str">
        <f t="shared" si="190"/>
        <v>C</v>
      </c>
      <c r="IU30" s="30">
        <f t="shared" si="191"/>
        <v>2</v>
      </c>
      <c r="IV30" s="37" t="str">
        <f t="shared" si="192"/>
        <v>2.0</v>
      </c>
      <c r="IW30" s="64">
        <v>2</v>
      </c>
      <c r="IX30" s="68">
        <v>2</v>
      </c>
      <c r="IY30" s="21">
        <v>6</v>
      </c>
      <c r="IZ30" s="24">
        <v>7</v>
      </c>
      <c r="JA30" s="25"/>
      <c r="JB30" s="19">
        <f t="shared" si="244"/>
        <v>6.6</v>
      </c>
      <c r="JC30" s="26">
        <f t="shared" si="245"/>
        <v>6.6</v>
      </c>
      <c r="JD30" s="26" t="str">
        <f t="shared" si="143"/>
        <v>6.6</v>
      </c>
      <c r="JE30" s="32" t="str">
        <f t="shared" si="246"/>
        <v>C+</v>
      </c>
      <c r="JF30" s="30">
        <f t="shared" si="145"/>
        <v>2.5</v>
      </c>
      <c r="JG30" s="37" t="str">
        <f t="shared" si="146"/>
        <v>2.5</v>
      </c>
      <c r="JH30" s="64">
        <v>2</v>
      </c>
      <c r="JI30" s="68">
        <v>2</v>
      </c>
      <c r="JJ30" s="98">
        <v>7</v>
      </c>
      <c r="JK30" s="99">
        <v>7</v>
      </c>
      <c r="JL30" s="187"/>
      <c r="JM30" s="19">
        <f t="shared" si="193"/>
        <v>7</v>
      </c>
      <c r="JN30" s="26">
        <f t="shared" si="147"/>
        <v>7</v>
      </c>
      <c r="JO30" s="26" t="str">
        <f t="shared" si="148"/>
        <v>7.0</v>
      </c>
      <c r="JP30" s="32" t="str">
        <f t="shared" si="149"/>
        <v>B</v>
      </c>
      <c r="JQ30" s="30">
        <f t="shared" si="150"/>
        <v>3</v>
      </c>
      <c r="JR30" s="37" t="str">
        <f t="shared" si="151"/>
        <v>3.0</v>
      </c>
      <c r="JS30" s="64">
        <v>1</v>
      </c>
      <c r="JT30" s="68">
        <v>1</v>
      </c>
      <c r="JU30" s="98">
        <v>6.3</v>
      </c>
      <c r="JV30" s="99">
        <v>8</v>
      </c>
      <c r="JW30" s="187"/>
      <c r="JX30" s="19">
        <f t="shared" si="12"/>
        <v>7.3</v>
      </c>
      <c r="JY30" s="26">
        <f t="shared" si="13"/>
        <v>7.3</v>
      </c>
      <c r="JZ30" s="26" t="str">
        <f t="shared" si="152"/>
        <v>7.3</v>
      </c>
      <c r="KA30" s="32" t="str">
        <f t="shared" si="14"/>
        <v>B</v>
      </c>
      <c r="KB30" s="30">
        <f t="shared" si="15"/>
        <v>3</v>
      </c>
      <c r="KC30" s="37" t="str">
        <f t="shared" si="16"/>
        <v>3.0</v>
      </c>
      <c r="KD30" s="64">
        <v>2</v>
      </c>
      <c r="KE30" s="68">
        <v>2</v>
      </c>
      <c r="KF30" s="21">
        <v>6.4</v>
      </c>
      <c r="KG30" s="24">
        <v>5</v>
      </c>
      <c r="KH30" s="25"/>
      <c r="KI30" s="27">
        <f t="shared" ref="KI30:KI35" si="247">ROUND((KF30*0.4+KG30*0.6),1)</f>
        <v>5.6</v>
      </c>
      <c r="KJ30" s="28">
        <f t="shared" ref="KJ30:KJ35" si="248">ROUND(MAX((KF30*0.4+KG30*0.6),(KF30*0.4+KH30*0.6)),1)</f>
        <v>5.6</v>
      </c>
      <c r="KK30" s="28" t="str">
        <f t="shared" ref="KK30:KK35" si="249">TEXT(KJ30,"0.0")</f>
        <v>5.6</v>
      </c>
      <c r="KL30" s="32" t="str">
        <f t="shared" ref="KL30:KL35" si="250">IF(KJ30&gt;=8.5,"A",IF(KJ30&gt;=8,"B+",IF(KJ30&gt;=7,"B",IF(KJ30&gt;=6.5,"C+",IF(KJ30&gt;=5.5,"C",IF(KJ30&gt;=5,"D+",IF(KJ30&gt;=4,"D","F")))))))</f>
        <v>C</v>
      </c>
      <c r="KM30" s="30">
        <f t="shared" ref="KM30:KM35" si="251">IF(KL30="A",4,IF(KL30="B+",3.5,IF(KL30="B",3,IF(KL30="C+",2.5,IF(KL30="C",2,IF(KL30="D+",1.5,IF(KL30="D",1,0)))))))</f>
        <v>2</v>
      </c>
      <c r="KN30" s="37" t="str">
        <f t="shared" ref="KN30:KN35" si="252">TEXT(KM30,"0.0")</f>
        <v>2.0</v>
      </c>
      <c r="KO30" s="64">
        <v>2</v>
      </c>
      <c r="KP30" s="68">
        <v>2</v>
      </c>
      <c r="KQ30" s="98">
        <v>6.6</v>
      </c>
      <c r="KR30" s="99">
        <v>5</v>
      </c>
      <c r="KS30" s="187"/>
      <c r="KT30" s="19">
        <f t="shared" ref="KT30:KT35" si="253">ROUND((KQ30*0.4+KR30*0.6),1)</f>
        <v>5.6</v>
      </c>
      <c r="KU30" s="26">
        <f t="shared" ref="KU30:KU35" si="254">ROUND(MAX((KQ30*0.4+KR30*0.6),(KQ30*0.4+KS30*0.6)),1)</f>
        <v>5.6</v>
      </c>
      <c r="KV30" s="26" t="str">
        <f t="shared" ref="KV30:KV35" si="255">TEXT(KU30,"0.0")</f>
        <v>5.6</v>
      </c>
      <c r="KW30" s="32" t="str">
        <f t="shared" ref="KW30:KW35" si="256">IF(KU30&gt;=8.5,"A",IF(KU30&gt;=8,"B+",IF(KU30&gt;=7,"B",IF(KU30&gt;=6.5,"C+",IF(KU30&gt;=5.5,"C",IF(KU30&gt;=5,"D+",IF(KU30&gt;=4,"D","F")))))))</f>
        <v>C</v>
      </c>
      <c r="KX30" s="30">
        <f t="shared" ref="KX30:KX35" si="257">IF(KW30="A",4,IF(KW30="B+",3.5,IF(KW30="B",3,IF(KW30="C+",2.5,IF(KW30="C",2,IF(KW30="D+",1.5,IF(KW30="D",1,0)))))))</f>
        <v>2</v>
      </c>
      <c r="KY30" s="37" t="str">
        <f t="shared" ref="KY30:KY35" si="258">TEXT(KX30,"0.0")</f>
        <v>2.0</v>
      </c>
      <c r="KZ30" s="64">
        <v>2</v>
      </c>
      <c r="LA30" s="68">
        <v>2</v>
      </c>
      <c r="LB30" s="21">
        <v>8.5</v>
      </c>
      <c r="LC30" s="24">
        <v>4</v>
      </c>
      <c r="LD30" s="25"/>
      <c r="LE30" s="27">
        <f t="shared" ref="LE30:LE35" si="259">ROUND((LB30*0.4+LC30*0.6),1)</f>
        <v>5.8</v>
      </c>
      <c r="LF30" s="28">
        <f t="shared" ref="LF30:LF35" si="260">ROUND(MAX((LB30*0.4+LC30*0.6),(LB30*0.4+LD30*0.6)),1)</f>
        <v>5.8</v>
      </c>
      <c r="LG30" s="28" t="str">
        <f t="shared" ref="LG30:LG35" si="261">TEXT(LF30,"0.0")</f>
        <v>5.8</v>
      </c>
      <c r="LH30" s="32" t="str">
        <f t="shared" ref="LH30:LH35" si="262">IF(LF30&gt;=8.5,"A",IF(LF30&gt;=8,"B+",IF(LF30&gt;=7,"B",IF(LF30&gt;=6.5,"C+",IF(LF30&gt;=5.5,"C",IF(LF30&gt;=5,"D+",IF(LF30&gt;=4,"D","F")))))))</f>
        <v>C</v>
      </c>
      <c r="LI30" s="30">
        <f t="shared" ref="LI30:LI35" si="263">IF(LH30="A",4,IF(LH30="B+",3.5,IF(LH30="B",3,IF(LH30="C+",2.5,IF(LH30="C",2,IF(LH30="D+",1.5,IF(LH30="D",1,0)))))))</f>
        <v>2</v>
      </c>
      <c r="LJ30" s="37" t="str">
        <f t="shared" ref="LJ30:LJ35" si="264">TEXT(LI30,"0.0")</f>
        <v>2.0</v>
      </c>
      <c r="LK30" s="62">
        <v>3</v>
      </c>
      <c r="LL30" s="279">
        <v>3</v>
      </c>
      <c r="LM30" s="85">
        <f t="shared" si="159"/>
        <v>18</v>
      </c>
      <c r="LN30" s="86">
        <f t="shared" si="160"/>
        <v>6.2055555555555548</v>
      </c>
      <c r="LO30" s="124" t="str">
        <f t="shared" si="161"/>
        <v>6.21</v>
      </c>
      <c r="LP30" s="86">
        <f t="shared" si="162"/>
        <v>2.25</v>
      </c>
      <c r="LQ30" s="124" t="str">
        <f t="shared" si="163"/>
        <v>2.25</v>
      </c>
      <c r="LR30" s="330" t="str">
        <f>IF(AND(LP30&lt;1),"Cảnh báo KQHT","Lên lớp")</f>
        <v>Lên lớp</v>
      </c>
      <c r="LS30" s="331">
        <f t="shared" si="165"/>
        <v>18</v>
      </c>
      <c r="LT30" s="332">
        <f t="shared" si="166"/>
        <v>6.2055555555555548</v>
      </c>
      <c r="LU30" s="332">
        <f t="shared" si="167"/>
        <v>2.25</v>
      </c>
      <c r="LV30" s="334">
        <f t="shared" si="168"/>
        <v>55</v>
      </c>
      <c r="LW30" s="335">
        <f t="shared" si="169"/>
        <v>47</v>
      </c>
      <c r="LX30" s="336">
        <f t="shared" si="170"/>
        <v>6.0478723404255321</v>
      </c>
      <c r="LY30" s="337">
        <f t="shared" si="171"/>
        <v>2.0638297872340425</v>
      </c>
      <c r="LZ30" s="336" t="str">
        <f t="shared" si="172"/>
        <v>2.06</v>
      </c>
      <c r="MA30" s="330" t="str">
        <f>IF(AND(LY30&lt;1.4),"Cảnh báo KQHT","Lên lớp")</f>
        <v>Lên lớp</v>
      </c>
    </row>
    <row r="31" spans="1:339" s="233" customFormat="1" ht="18">
      <c r="A31" s="10">
        <v>32</v>
      </c>
      <c r="B31" s="76" t="s">
        <v>317</v>
      </c>
      <c r="C31" s="77" t="s">
        <v>405</v>
      </c>
      <c r="D31" s="78" t="s">
        <v>360</v>
      </c>
      <c r="E31" s="79" t="s">
        <v>296</v>
      </c>
      <c r="F31" s="185" t="s">
        <v>614</v>
      </c>
      <c r="G31" s="50" t="s">
        <v>647</v>
      </c>
      <c r="H31" s="50" t="s">
        <v>17</v>
      </c>
      <c r="I31" s="82" t="s">
        <v>672</v>
      </c>
      <c r="J31" s="82" t="s">
        <v>787</v>
      </c>
      <c r="K31" s="12"/>
      <c r="L31" s="28" t="str">
        <f t="shared" si="26"/>
        <v>0.0</v>
      </c>
      <c r="M31" s="32" t="str">
        <f t="shared" si="214"/>
        <v>F</v>
      </c>
      <c r="N31" s="39">
        <f t="shared" si="215"/>
        <v>0</v>
      </c>
      <c r="O31" s="37" t="str">
        <f t="shared" si="29"/>
        <v>0.0</v>
      </c>
      <c r="P31" s="11">
        <v>2</v>
      </c>
      <c r="Q31" s="16">
        <v>6</v>
      </c>
      <c r="R31" s="28" t="str">
        <f t="shared" si="30"/>
        <v>6.0</v>
      </c>
      <c r="S31" s="32" t="str">
        <f t="shared" si="216"/>
        <v>C</v>
      </c>
      <c r="T31" s="39">
        <f t="shared" si="217"/>
        <v>2</v>
      </c>
      <c r="U31" s="37" t="str">
        <f t="shared" si="33"/>
        <v>2.0</v>
      </c>
      <c r="V31" s="11">
        <v>3</v>
      </c>
      <c r="W31" s="98">
        <v>8</v>
      </c>
      <c r="X31" s="99">
        <v>8</v>
      </c>
      <c r="Y31" s="25"/>
      <c r="Z31" s="27">
        <f t="shared" si="218"/>
        <v>8</v>
      </c>
      <c r="AA31" s="28">
        <f t="shared" si="219"/>
        <v>8</v>
      </c>
      <c r="AB31" s="28" t="str">
        <f t="shared" si="34"/>
        <v>8.0</v>
      </c>
      <c r="AC31" s="32" t="str">
        <f t="shared" si="220"/>
        <v>B+</v>
      </c>
      <c r="AD31" s="30">
        <f t="shared" si="221"/>
        <v>3.5</v>
      </c>
      <c r="AE31" s="37" t="str">
        <f t="shared" si="35"/>
        <v>3.5</v>
      </c>
      <c r="AF31" s="64">
        <v>4</v>
      </c>
      <c r="AG31" s="68">
        <v>4</v>
      </c>
      <c r="AH31" s="21">
        <v>7.3</v>
      </c>
      <c r="AI31" s="24">
        <v>8</v>
      </c>
      <c r="AJ31" s="25"/>
      <c r="AK31" s="27">
        <f t="shared" si="222"/>
        <v>7.7</v>
      </c>
      <c r="AL31" s="28">
        <f t="shared" si="223"/>
        <v>7.7</v>
      </c>
      <c r="AM31" s="28" t="str">
        <f t="shared" si="38"/>
        <v>7.7</v>
      </c>
      <c r="AN31" s="32" t="str">
        <f t="shared" si="224"/>
        <v>B</v>
      </c>
      <c r="AO31" s="30">
        <f t="shared" si="225"/>
        <v>3</v>
      </c>
      <c r="AP31" s="37" t="str">
        <f t="shared" si="41"/>
        <v>3.0</v>
      </c>
      <c r="AQ31" s="71">
        <v>2</v>
      </c>
      <c r="AR31" s="73"/>
      <c r="AS31" s="21">
        <v>6</v>
      </c>
      <c r="AT31" s="24">
        <v>5</v>
      </c>
      <c r="AU31" s="25"/>
      <c r="AV31" s="27">
        <f t="shared" si="226"/>
        <v>5.4</v>
      </c>
      <c r="AW31" s="28">
        <f t="shared" si="227"/>
        <v>5.4</v>
      </c>
      <c r="AX31" s="28" t="str">
        <f t="shared" si="44"/>
        <v>5.4</v>
      </c>
      <c r="AY31" s="32" t="str">
        <f t="shared" si="228"/>
        <v>D+</v>
      </c>
      <c r="AZ31" s="30">
        <f t="shared" si="229"/>
        <v>1.5</v>
      </c>
      <c r="BA31" s="37" t="str">
        <f t="shared" si="47"/>
        <v>1.5</v>
      </c>
      <c r="BB31" s="64">
        <v>3</v>
      </c>
      <c r="BC31" s="68">
        <v>3</v>
      </c>
      <c r="BD31" s="98">
        <v>5.8</v>
      </c>
      <c r="BE31" s="99">
        <v>6</v>
      </c>
      <c r="BF31" s="25"/>
      <c r="BG31" s="27">
        <f t="shared" si="230"/>
        <v>5.9</v>
      </c>
      <c r="BH31" s="28">
        <f t="shared" si="231"/>
        <v>5.9</v>
      </c>
      <c r="BI31" s="28" t="str">
        <f t="shared" si="48"/>
        <v>5.9</v>
      </c>
      <c r="BJ31" s="32" t="str">
        <f t="shared" si="232"/>
        <v>C</v>
      </c>
      <c r="BK31" s="30">
        <f t="shared" si="233"/>
        <v>2</v>
      </c>
      <c r="BL31" s="37" t="str">
        <f t="shared" si="51"/>
        <v>2.0</v>
      </c>
      <c r="BM31" s="64">
        <v>3</v>
      </c>
      <c r="BN31" s="68">
        <v>3</v>
      </c>
      <c r="BO31" s="21">
        <v>5.8</v>
      </c>
      <c r="BP31" s="24">
        <v>7</v>
      </c>
      <c r="BQ31" s="25"/>
      <c r="BR31" s="27">
        <f t="shared" si="234"/>
        <v>6.5</v>
      </c>
      <c r="BS31" s="28">
        <f t="shared" si="235"/>
        <v>6.5</v>
      </c>
      <c r="BT31" s="28" t="str">
        <f t="shared" si="52"/>
        <v>6.5</v>
      </c>
      <c r="BU31" s="32" t="str">
        <f t="shared" si="236"/>
        <v>C+</v>
      </c>
      <c r="BV31" s="66">
        <f t="shared" si="237"/>
        <v>2.5</v>
      </c>
      <c r="BW31" s="37" t="str">
        <f t="shared" si="53"/>
        <v>2.5</v>
      </c>
      <c r="BX31" s="64">
        <v>2</v>
      </c>
      <c r="BY31" s="75">
        <v>2</v>
      </c>
      <c r="BZ31" s="21">
        <v>7</v>
      </c>
      <c r="CA31" s="24">
        <v>6</v>
      </c>
      <c r="CB31" s="25"/>
      <c r="CC31" s="27">
        <f t="shared" si="238"/>
        <v>6.4</v>
      </c>
      <c r="CD31" s="28">
        <f t="shared" si="239"/>
        <v>6.4</v>
      </c>
      <c r="CE31" s="28" t="str">
        <f t="shared" si="54"/>
        <v>6.4</v>
      </c>
      <c r="CF31" s="32" t="str">
        <f t="shared" si="240"/>
        <v>C</v>
      </c>
      <c r="CG31" s="30">
        <f t="shared" si="241"/>
        <v>2</v>
      </c>
      <c r="CH31" s="37" t="str">
        <f t="shared" si="57"/>
        <v>2.0</v>
      </c>
      <c r="CI31" s="64">
        <v>3</v>
      </c>
      <c r="CJ31" s="68">
        <v>3</v>
      </c>
      <c r="CK31" s="85">
        <f t="shared" si="242"/>
        <v>17</v>
      </c>
      <c r="CL31" s="86">
        <f t="shared" si="59"/>
        <v>6.6764705882352953</v>
      </c>
      <c r="CM31" s="87" t="str">
        <f t="shared" si="60"/>
        <v>6.68</v>
      </c>
      <c r="CN31" s="86">
        <f t="shared" si="243"/>
        <v>2.4411764705882355</v>
      </c>
      <c r="CO31" s="87" t="str">
        <f t="shared" si="61"/>
        <v>2.44</v>
      </c>
      <c r="CP31" s="52" t="str">
        <f t="shared" si="174"/>
        <v>Lên lớp</v>
      </c>
      <c r="CQ31" s="52">
        <f t="shared" si="175"/>
        <v>15</v>
      </c>
      <c r="CR31" s="86">
        <f t="shared" si="62"/>
        <v>6.5400000000000009</v>
      </c>
      <c r="CS31" s="127" t="str">
        <f t="shared" si="63"/>
        <v>6.54</v>
      </c>
      <c r="CT31" s="86">
        <f t="shared" si="176"/>
        <v>2.3666666666666667</v>
      </c>
      <c r="CU31" s="127" t="str">
        <f t="shared" si="64"/>
        <v>2.37</v>
      </c>
      <c r="CV31" s="52" t="str">
        <f t="shared" si="65"/>
        <v>Lên lớp</v>
      </c>
      <c r="CW31" s="232">
        <v>6.6</v>
      </c>
      <c r="CX31" s="52">
        <v>8</v>
      </c>
      <c r="CY31" s="52"/>
      <c r="CZ31" s="27">
        <f t="shared" si="66"/>
        <v>7.4</v>
      </c>
      <c r="DA31" s="28">
        <f t="shared" si="67"/>
        <v>7.4</v>
      </c>
      <c r="DB31" s="29" t="str">
        <f t="shared" si="68"/>
        <v>7.4</v>
      </c>
      <c r="DC31" s="32" t="str">
        <f t="shared" si="69"/>
        <v>B</v>
      </c>
      <c r="DD31" s="30">
        <f t="shared" si="70"/>
        <v>3</v>
      </c>
      <c r="DE31" s="29" t="str">
        <f t="shared" si="71"/>
        <v>3.0</v>
      </c>
      <c r="DF31" s="71"/>
      <c r="DG31" s="203"/>
      <c r="DH31" s="229">
        <v>7</v>
      </c>
      <c r="DI31" s="230">
        <v>7</v>
      </c>
      <c r="DJ31" s="230"/>
      <c r="DK31" s="27">
        <f t="shared" si="72"/>
        <v>7</v>
      </c>
      <c r="DL31" s="28">
        <f t="shared" si="73"/>
        <v>7</v>
      </c>
      <c r="DM31" s="30" t="str">
        <f t="shared" si="74"/>
        <v>7.0</v>
      </c>
      <c r="DN31" s="32" t="str">
        <f t="shared" si="75"/>
        <v>B</v>
      </c>
      <c r="DO31" s="30">
        <f t="shared" si="76"/>
        <v>3</v>
      </c>
      <c r="DP31" s="30" t="str">
        <f t="shared" si="77"/>
        <v>3.0</v>
      </c>
      <c r="DQ31" s="71"/>
      <c r="DR31" s="203"/>
      <c r="DS31" s="204">
        <f t="shared" si="78"/>
        <v>7.2</v>
      </c>
      <c r="DT31" s="30" t="str">
        <f t="shared" si="79"/>
        <v>7.2</v>
      </c>
      <c r="DU31" s="32" t="str">
        <f t="shared" si="80"/>
        <v>B</v>
      </c>
      <c r="DV31" s="30">
        <f t="shared" si="81"/>
        <v>3</v>
      </c>
      <c r="DW31" s="30" t="str">
        <f t="shared" si="82"/>
        <v>3.0</v>
      </c>
      <c r="DX31" s="71">
        <v>3</v>
      </c>
      <c r="DY31" s="203">
        <v>3</v>
      </c>
      <c r="DZ31" s="232">
        <v>6.4</v>
      </c>
      <c r="EA31" s="52">
        <v>7</v>
      </c>
      <c r="EB31" s="52"/>
      <c r="EC31" s="27">
        <f t="shared" si="83"/>
        <v>6.8</v>
      </c>
      <c r="ED31" s="28">
        <f t="shared" si="84"/>
        <v>6.8</v>
      </c>
      <c r="EE31" s="29" t="str">
        <f t="shared" si="85"/>
        <v>6.8</v>
      </c>
      <c r="EF31" s="32" t="str">
        <f t="shared" si="86"/>
        <v>C+</v>
      </c>
      <c r="EG31" s="30">
        <f t="shared" si="87"/>
        <v>2.5</v>
      </c>
      <c r="EH31" s="29" t="str">
        <f t="shared" si="88"/>
        <v>2.5</v>
      </c>
      <c r="EI31" s="71">
        <v>3</v>
      </c>
      <c r="EJ31" s="203">
        <v>3</v>
      </c>
      <c r="EK31" s="232">
        <v>5.3</v>
      </c>
      <c r="EL31" s="52">
        <v>3</v>
      </c>
      <c r="EM31" s="52">
        <v>6</v>
      </c>
      <c r="EN31" s="27">
        <f t="shared" si="89"/>
        <v>3.9</v>
      </c>
      <c r="EO31" s="28">
        <f t="shared" si="90"/>
        <v>5.7</v>
      </c>
      <c r="EP31" s="29" t="str">
        <f t="shared" si="91"/>
        <v>5.7</v>
      </c>
      <c r="EQ31" s="32" t="str">
        <f t="shared" si="92"/>
        <v>C</v>
      </c>
      <c r="ER31" s="29">
        <f t="shared" si="93"/>
        <v>2</v>
      </c>
      <c r="ES31" s="29" t="str">
        <f t="shared" si="94"/>
        <v>2.0</v>
      </c>
      <c r="ET31" s="71">
        <v>3</v>
      </c>
      <c r="EU31" s="203">
        <v>3</v>
      </c>
      <c r="EV31" s="232">
        <v>6</v>
      </c>
      <c r="EW31" s="52">
        <v>7</v>
      </c>
      <c r="EX31" s="52"/>
      <c r="EY31" s="27">
        <f t="shared" si="95"/>
        <v>6.6</v>
      </c>
      <c r="EZ31" s="28">
        <f t="shared" si="96"/>
        <v>6.6</v>
      </c>
      <c r="FA31" s="29" t="str">
        <f t="shared" si="97"/>
        <v>6.6</v>
      </c>
      <c r="FB31" s="32" t="str">
        <f t="shared" si="98"/>
        <v>C+</v>
      </c>
      <c r="FC31" s="30">
        <f t="shared" si="99"/>
        <v>2.5</v>
      </c>
      <c r="FD31" s="29" t="str">
        <f t="shared" si="100"/>
        <v>2.5</v>
      </c>
      <c r="FE31" s="71">
        <v>2</v>
      </c>
      <c r="FF31" s="203">
        <v>2</v>
      </c>
      <c r="FG31" s="232">
        <v>8.3000000000000007</v>
      </c>
      <c r="FH31" s="52">
        <v>8</v>
      </c>
      <c r="FI31" s="52"/>
      <c r="FJ31" s="27">
        <f t="shared" si="101"/>
        <v>8.1</v>
      </c>
      <c r="FK31" s="28">
        <f t="shared" si="102"/>
        <v>8.1</v>
      </c>
      <c r="FL31" s="29" t="str">
        <f t="shared" si="103"/>
        <v>8.1</v>
      </c>
      <c r="FM31" s="32" t="str">
        <f t="shared" si="104"/>
        <v>B+</v>
      </c>
      <c r="FN31" s="30">
        <f t="shared" si="105"/>
        <v>3.5</v>
      </c>
      <c r="FO31" s="29" t="str">
        <f t="shared" si="106"/>
        <v>3.5</v>
      </c>
      <c r="FP31" s="71">
        <v>3</v>
      </c>
      <c r="FQ31" s="203">
        <v>3</v>
      </c>
      <c r="FR31" s="232">
        <v>7.3</v>
      </c>
      <c r="FS31" s="52">
        <v>9</v>
      </c>
      <c r="FT31" s="52"/>
      <c r="FU31" s="27">
        <f t="shared" si="107"/>
        <v>8.3000000000000007</v>
      </c>
      <c r="FV31" s="28">
        <f t="shared" si="108"/>
        <v>8.3000000000000007</v>
      </c>
      <c r="FW31" s="29" t="str">
        <f t="shared" si="109"/>
        <v>8.3</v>
      </c>
      <c r="FX31" s="32" t="str">
        <f t="shared" si="110"/>
        <v>B+</v>
      </c>
      <c r="FY31" s="30">
        <f t="shared" si="111"/>
        <v>3.5</v>
      </c>
      <c r="FZ31" s="29" t="str">
        <f t="shared" si="112"/>
        <v>3.5</v>
      </c>
      <c r="GA31" s="71">
        <v>2</v>
      </c>
      <c r="GB31" s="203">
        <v>2</v>
      </c>
      <c r="GC31" s="232">
        <v>7</v>
      </c>
      <c r="GD31" s="52">
        <v>5</v>
      </c>
      <c r="GE31" s="52"/>
      <c r="GF31" s="27">
        <f t="shared" si="113"/>
        <v>5.8</v>
      </c>
      <c r="GG31" s="28">
        <f t="shared" si="114"/>
        <v>5.8</v>
      </c>
      <c r="GH31" s="29" t="str">
        <f t="shared" si="115"/>
        <v>5.8</v>
      </c>
      <c r="GI31" s="32" t="str">
        <f t="shared" si="116"/>
        <v>C</v>
      </c>
      <c r="GJ31" s="30">
        <f t="shared" si="117"/>
        <v>2</v>
      </c>
      <c r="GK31" s="29" t="str">
        <f t="shared" si="118"/>
        <v>2.0</v>
      </c>
      <c r="GL31" s="71">
        <v>2</v>
      </c>
      <c r="GM31" s="203">
        <v>2</v>
      </c>
      <c r="GN31" s="232">
        <v>5</v>
      </c>
      <c r="GO31" s="52">
        <v>6</v>
      </c>
      <c r="GP31" s="52"/>
      <c r="GQ31" s="27">
        <f t="shared" si="119"/>
        <v>5.6</v>
      </c>
      <c r="GR31" s="28">
        <f t="shared" si="120"/>
        <v>5.6</v>
      </c>
      <c r="GS31" s="29" t="str">
        <f t="shared" si="121"/>
        <v>5.6</v>
      </c>
      <c r="GT31" s="32" t="str">
        <f t="shared" si="122"/>
        <v>C</v>
      </c>
      <c r="GU31" s="29">
        <f t="shared" si="123"/>
        <v>2</v>
      </c>
      <c r="GV31" s="29" t="str">
        <f t="shared" si="124"/>
        <v>2.0</v>
      </c>
      <c r="GW31" s="71">
        <v>2</v>
      </c>
      <c r="GX31" s="203">
        <v>2</v>
      </c>
      <c r="GY31" s="85">
        <f t="shared" si="125"/>
        <v>20</v>
      </c>
      <c r="GZ31" s="86">
        <f t="shared" si="126"/>
        <v>6.8</v>
      </c>
      <c r="HA31" s="124" t="str">
        <f t="shared" si="127"/>
        <v>6.80</v>
      </c>
      <c r="HB31" s="86">
        <f t="shared" si="128"/>
        <v>2.65</v>
      </c>
      <c r="HC31" s="124" t="str">
        <f t="shared" si="129"/>
        <v>2.65</v>
      </c>
      <c r="HD31" s="52" t="str">
        <f t="shared" si="130"/>
        <v>Lên lớp</v>
      </c>
      <c r="HE31" s="52">
        <f t="shared" si="131"/>
        <v>20</v>
      </c>
      <c r="HF31" s="86">
        <f t="shared" si="132"/>
        <v>6.8</v>
      </c>
      <c r="HG31" s="127" t="str">
        <f t="shared" si="133"/>
        <v>6.80</v>
      </c>
      <c r="HH31" s="86">
        <f t="shared" si="134"/>
        <v>2.65</v>
      </c>
      <c r="HI31" s="127" t="str">
        <f t="shared" si="135"/>
        <v>2.65</v>
      </c>
      <c r="HJ31" s="227">
        <f t="shared" si="136"/>
        <v>37</v>
      </c>
      <c r="HK31" s="58">
        <f t="shared" si="137"/>
        <v>35</v>
      </c>
      <c r="HL31" s="228">
        <f t="shared" si="10"/>
        <v>6.6885714285714295</v>
      </c>
      <c r="HM31" s="127" t="str">
        <f t="shared" si="138"/>
        <v>6.69</v>
      </c>
      <c r="HN31" s="228">
        <f t="shared" si="11"/>
        <v>2.5285714285714285</v>
      </c>
      <c r="HO31" s="127" t="str">
        <f t="shared" si="139"/>
        <v>2.53</v>
      </c>
      <c r="HP31" s="52" t="str">
        <f t="shared" si="140"/>
        <v>Lên lớp</v>
      </c>
      <c r="HQ31" s="58" t="s">
        <v>986</v>
      </c>
      <c r="HR31" s="98">
        <v>6.6</v>
      </c>
      <c r="HS31" s="99">
        <v>6</v>
      </c>
      <c r="HT31" s="187"/>
      <c r="HU31" s="27">
        <f t="shared" si="177"/>
        <v>6.2</v>
      </c>
      <c r="HV31" s="282">
        <f t="shared" si="178"/>
        <v>6.2</v>
      </c>
      <c r="HW31" s="26" t="str">
        <f t="shared" si="210"/>
        <v>6.2</v>
      </c>
      <c r="HX31" s="283" t="str">
        <f t="shared" si="179"/>
        <v>C</v>
      </c>
      <c r="HY31" s="281">
        <f t="shared" si="180"/>
        <v>2</v>
      </c>
      <c r="HZ31" s="44" t="str">
        <f t="shared" si="181"/>
        <v>2.0</v>
      </c>
      <c r="IA31" s="64">
        <v>3</v>
      </c>
      <c r="IB31" s="68">
        <v>3</v>
      </c>
      <c r="IC31" s="21">
        <v>7.7</v>
      </c>
      <c r="ID31" s="24">
        <v>6</v>
      </c>
      <c r="IE31" s="25"/>
      <c r="IF31" s="27">
        <f t="shared" si="182"/>
        <v>6.7</v>
      </c>
      <c r="IG31" s="282">
        <f t="shared" si="183"/>
        <v>6.7</v>
      </c>
      <c r="IH31" s="26" t="str">
        <f t="shared" si="211"/>
        <v>6.7</v>
      </c>
      <c r="II31" s="283" t="str">
        <f t="shared" si="184"/>
        <v>C+</v>
      </c>
      <c r="IJ31" s="281">
        <f t="shared" si="185"/>
        <v>2.5</v>
      </c>
      <c r="IK31" s="44" t="str">
        <f t="shared" si="186"/>
        <v>2.5</v>
      </c>
      <c r="IL31" s="64">
        <v>1</v>
      </c>
      <c r="IM31" s="68">
        <v>1</v>
      </c>
      <c r="IN31" s="21">
        <v>7</v>
      </c>
      <c r="IO31" s="24">
        <v>3</v>
      </c>
      <c r="IP31" s="25"/>
      <c r="IQ31" s="27">
        <f t="shared" si="187"/>
        <v>4.5999999999999996</v>
      </c>
      <c r="IR31" s="28">
        <f t="shared" si="188"/>
        <v>4.5999999999999996</v>
      </c>
      <c r="IS31" s="26" t="str">
        <f t="shared" si="189"/>
        <v>4.6</v>
      </c>
      <c r="IT31" s="32" t="str">
        <f t="shared" si="190"/>
        <v>D</v>
      </c>
      <c r="IU31" s="30">
        <f t="shared" si="191"/>
        <v>1</v>
      </c>
      <c r="IV31" s="37" t="str">
        <f t="shared" si="192"/>
        <v>1.0</v>
      </c>
      <c r="IW31" s="64">
        <v>2</v>
      </c>
      <c r="IX31" s="68">
        <v>2</v>
      </c>
      <c r="IY31" s="21">
        <v>6.4</v>
      </c>
      <c r="IZ31" s="24">
        <v>7</v>
      </c>
      <c r="JA31" s="25"/>
      <c r="JB31" s="19">
        <f t="shared" si="244"/>
        <v>6.8</v>
      </c>
      <c r="JC31" s="26">
        <f t="shared" si="245"/>
        <v>6.8</v>
      </c>
      <c r="JD31" s="26" t="str">
        <f t="shared" si="143"/>
        <v>6.8</v>
      </c>
      <c r="JE31" s="32" t="str">
        <f t="shared" si="246"/>
        <v>C+</v>
      </c>
      <c r="JF31" s="30">
        <f t="shared" si="145"/>
        <v>2.5</v>
      </c>
      <c r="JG31" s="37" t="str">
        <f t="shared" si="146"/>
        <v>2.5</v>
      </c>
      <c r="JH31" s="64">
        <v>2</v>
      </c>
      <c r="JI31" s="68">
        <v>2</v>
      </c>
      <c r="JJ31" s="98">
        <v>5.8</v>
      </c>
      <c r="JK31" s="99">
        <v>6</v>
      </c>
      <c r="JL31" s="187"/>
      <c r="JM31" s="19">
        <f t="shared" si="193"/>
        <v>5.9</v>
      </c>
      <c r="JN31" s="26">
        <f t="shared" si="147"/>
        <v>5.9</v>
      </c>
      <c r="JO31" s="26" t="str">
        <f t="shared" si="148"/>
        <v>5.9</v>
      </c>
      <c r="JP31" s="32" t="str">
        <f t="shared" si="149"/>
        <v>C</v>
      </c>
      <c r="JQ31" s="30">
        <f t="shared" si="150"/>
        <v>2</v>
      </c>
      <c r="JR31" s="37" t="str">
        <f t="shared" si="151"/>
        <v>2.0</v>
      </c>
      <c r="JS31" s="64">
        <v>1</v>
      </c>
      <c r="JT31" s="68">
        <v>1</v>
      </c>
      <c r="JU31" s="98">
        <v>7</v>
      </c>
      <c r="JV31" s="99">
        <v>7</v>
      </c>
      <c r="JW31" s="187"/>
      <c r="JX31" s="19">
        <f t="shared" si="12"/>
        <v>7</v>
      </c>
      <c r="JY31" s="26">
        <f t="shared" si="13"/>
        <v>7</v>
      </c>
      <c r="JZ31" s="26" t="str">
        <f t="shared" si="152"/>
        <v>7.0</v>
      </c>
      <c r="KA31" s="32" t="str">
        <f t="shared" si="14"/>
        <v>B</v>
      </c>
      <c r="KB31" s="30">
        <f t="shared" si="15"/>
        <v>3</v>
      </c>
      <c r="KC31" s="37" t="str">
        <f t="shared" si="16"/>
        <v>3.0</v>
      </c>
      <c r="KD31" s="64">
        <v>2</v>
      </c>
      <c r="KE31" s="68">
        <v>2</v>
      </c>
      <c r="KF31" s="21">
        <v>7.2</v>
      </c>
      <c r="KG31" s="24">
        <v>6</v>
      </c>
      <c r="KH31" s="25"/>
      <c r="KI31" s="27">
        <f t="shared" si="247"/>
        <v>6.5</v>
      </c>
      <c r="KJ31" s="28">
        <f t="shared" si="248"/>
        <v>6.5</v>
      </c>
      <c r="KK31" s="28" t="str">
        <f t="shared" si="249"/>
        <v>6.5</v>
      </c>
      <c r="KL31" s="32" t="str">
        <f t="shared" si="250"/>
        <v>C+</v>
      </c>
      <c r="KM31" s="30">
        <f t="shared" si="251"/>
        <v>2.5</v>
      </c>
      <c r="KN31" s="37" t="str">
        <f t="shared" si="252"/>
        <v>2.5</v>
      </c>
      <c r="KO31" s="64">
        <v>2</v>
      </c>
      <c r="KP31" s="68">
        <v>2</v>
      </c>
      <c r="KQ31" s="98">
        <v>6.8</v>
      </c>
      <c r="KR31" s="99">
        <v>6</v>
      </c>
      <c r="KS31" s="187"/>
      <c r="KT31" s="19">
        <f t="shared" si="253"/>
        <v>6.3</v>
      </c>
      <c r="KU31" s="26">
        <f t="shared" si="254"/>
        <v>6.3</v>
      </c>
      <c r="KV31" s="26" t="str">
        <f t="shared" si="255"/>
        <v>6.3</v>
      </c>
      <c r="KW31" s="32" t="str">
        <f t="shared" si="256"/>
        <v>C</v>
      </c>
      <c r="KX31" s="30">
        <f t="shared" si="257"/>
        <v>2</v>
      </c>
      <c r="KY31" s="37" t="str">
        <f t="shared" si="258"/>
        <v>2.0</v>
      </c>
      <c r="KZ31" s="64">
        <v>2</v>
      </c>
      <c r="LA31" s="68">
        <v>2</v>
      </c>
      <c r="LB31" s="21">
        <v>7</v>
      </c>
      <c r="LC31" s="24">
        <v>4</v>
      </c>
      <c r="LD31" s="25"/>
      <c r="LE31" s="27">
        <f t="shared" si="259"/>
        <v>5.2</v>
      </c>
      <c r="LF31" s="28">
        <f t="shared" si="260"/>
        <v>5.2</v>
      </c>
      <c r="LG31" s="28" t="str">
        <f t="shared" si="261"/>
        <v>5.2</v>
      </c>
      <c r="LH31" s="32" t="str">
        <f t="shared" si="262"/>
        <v>D+</v>
      </c>
      <c r="LI31" s="30">
        <f t="shared" si="263"/>
        <v>1.5</v>
      </c>
      <c r="LJ31" s="37" t="str">
        <f t="shared" si="264"/>
        <v>1.5</v>
      </c>
      <c r="LK31" s="62">
        <v>3</v>
      </c>
      <c r="LL31" s="279">
        <v>3</v>
      </c>
      <c r="LM31" s="85">
        <f t="shared" si="159"/>
        <v>18</v>
      </c>
      <c r="LN31" s="86">
        <f t="shared" si="160"/>
        <v>6.0666666666666664</v>
      </c>
      <c r="LO31" s="124" t="str">
        <f t="shared" si="161"/>
        <v>6.07</v>
      </c>
      <c r="LP31" s="86">
        <f t="shared" si="162"/>
        <v>2.0555555555555554</v>
      </c>
      <c r="LQ31" s="124" t="str">
        <f t="shared" si="163"/>
        <v>2.06</v>
      </c>
      <c r="LR31" s="330" t="str">
        <f>IF(AND(LP31&lt;1),"Cảnh báo KQHT","Lên lớp")</f>
        <v>Lên lớp</v>
      </c>
      <c r="LS31" s="331">
        <f t="shared" si="165"/>
        <v>18</v>
      </c>
      <c r="LT31" s="332">
        <f t="shared" si="166"/>
        <v>6.0666666666666664</v>
      </c>
      <c r="LU31" s="332">
        <f t="shared" si="167"/>
        <v>2.0555555555555554</v>
      </c>
      <c r="LV31" s="334">
        <f t="shared" si="168"/>
        <v>55</v>
      </c>
      <c r="LW31" s="335">
        <f t="shared" si="169"/>
        <v>53</v>
      </c>
      <c r="LX31" s="336">
        <f t="shared" si="170"/>
        <v>6.4773584905660382</v>
      </c>
      <c r="LY31" s="337">
        <f t="shared" si="171"/>
        <v>2.3679245283018866</v>
      </c>
      <c r="LZ31" s="336" t="str">
        <f t="shared" si="172"/>
        <v>2.37</v>
      </c>
      <c r="MA31" s="330" t="str">
        <f>IF(AND(LY31&lt;1.4),"Cảnh báo KQHT","Lên lớp")</f>
        <v>Lên lớp</v>
      </c>
    </row>
    <row r="32" spans="1:339" s="233" customFormat="1" ht="18">
      <c r="A32" s="10">
        <v>33</v>
      </c>
      <c r="B32" s="76" t="s">
        <v>317</v>
      </c>
      <c r="C32" s="77" t="s">
        <v>464</v>
      </c>
      <c r="D32" s="78" t="s">
        <v>465</v>
      </c>
      <c r="E32" s="79" t="s">
        <v>285</v>
      </c>
      <c r="F32" s="185" t="s">
        <v>614</v>
      </c>
      <c r="G32" s="50" t="s">
        <v>648</v>
      </c>
      <c r="H32" s="50" t="s">
        <v>17</v>
      </c>
      <c r="I32" s="82" t="s">
        <v>612</v>
      </c>
      <c r="J32" s="82" t="s">
        <v>777</v>
      </c>
      <c r="K32" s="12"/>
      <c r="L32" s="28" t="str">
        <f t="shared" si="26"/>
        <v>0.0</v>
      </c>
      <c r="M32" s="32" t="str">
        <f t="shared" si="214"/>
        <v>F</v>
      </c>
      <c r="N32" s="39">
        <f t="shared" si="215"/>
        <v>0</v>
      </c>
      <c r="O32" s="37" t="str">
        <f t="shared" si="29"/>
        <v>0.0</v>
      </c>
      <c r="P32" s="11">
        <v>2</v>
      </c>
      <c r="Q32" s="16">
        <v>7</v>
      </c>
      <c r="R32" s="28" t="str">
        <f t="shared" si="30"/>
        <v>7.0</v>
      </c>
      <c r="S32" s="32" t="str">
        <f t="shared" si="216"/>
        <v>B</v>
      </c>
      <c r="T32" s="39">
        <f t="shared" si="217"/>
        <v>3</v>
      </c>
      <c r="U32" s="37" t="str">
        <f t="shared" si="33"/>
        <v>3.0</v>
      </c>
      <c r="V32" s="11">
        <v>3</v>
      </c>
      <c r="W32" s="98">
        <v>7.3</v>
      </c>
      <c r="X32" s="99">
        <v>6</v>
      </c>
      <c r="Y32" s="25"/>
      <c r="Z32" s="27">
        <f t="shared" si="218"/>
        <v>6.5</v>
      </c>
      <c r="AA32" s="28">
        <f t="shared" si="219"/>
        <v>6.5</v>
      </c>
      <c r="AB32" s="28" t="str">
        <f t="shared" si="34"/>
        <v>6.5</v>
      </c>
      <c r="AC32" s="32" t="str">
        <f t="shared" si="220"/>
        <v>C+</v>
      </c>
      <c r="AD32" s="30">
        <f t="shared" si="221"/>
        <v>2.5</v>
      </c>
      <c r="AE32" s="37" t="str">
        <f t="shared" si="35"/>
        <v>2.5</v>
      </c>
      <c r="AF32" s="64">
        <v>4</v>
      </c>
      <c r="AG32" s="68">
        <v>4</v>
      </c>
      <c r="AH32" s="21">
        <v>8</v>
      </c>
      <c r="AI32" s="24">
        <v>6</v>
      </c>
      <c r="AJ32" s="25"/>
      <c r="AK32" s="27">
        <f t="shared" si="222"/>
        <v>6.8</v>
      </c>
      <c r="AL32" s="28">
        <f t="shared" si="223"/>
        <v>6.8</v>
      </c>
      <c r="AM32" s="28" t="str">
        <f t="shared" si="38"/>
        <v>6.8</v>
      </c>
      <c r="AN32" s="32" t="str">
        <f t="shared" si="224"/>
        <v>C+</v>
      </c>
      <c r="AO32" s="30">
        <f t="shared" si="225"/>
        <v>2.5</v>
      </c>
      <c r="AP32" s="37" t="str">
        <f t="shared" si="41"/>
        <v>2.5</v>
      </c>
      <c r="AQ32" s="71">
        <v>2</v>
      </c>
      <c r="AR32" s="73"/>
      <c r="AS32" s="21">
        <v>5.8</v>
      </c>
      <c r="AT32" s="24">
        <v>6</v>
      </c>
      <c r="AU32" s="25"/>
      <c r="AV32" s="27">
        <f t="shared" si="226"/>
        <v>5.9</v>
      </c>
      <c r="AW32" s="28">
        <f t="shared" si="227"/>
        <v>5.9</v>
      </c>
      <c r="AX32" s="28" t="str">
        <f t="shared" si="44"/>
        <v>5.9</v>
      </c>
      <c r="AY32" s="32" t="str">
        <f t="shared" si="228"/>
        <v>C</v>
      </c>
      <c r="AZ32" s="30">
        <f t="shared" si="229"/>
        <v>2</v>
      </c>
      <c r="BA32" s="37" t="str">
        <f t="shared" si="47"/>
        <v>2.0</v>
      </c>
      <c r="BB32" s="64">
        <v>3</v>
      </c>
      <c r="BC32" s="68">
        <v>3</v>
      </c>
      <c r="BD32" s="98">
        <v>7</v>
      </c>
      <c r="BE32" s="99">
        <v>3</v>
      </c>
      <c r="BF32" s="25"/>
      <c r="BG32" s="27">
        <f t="shared" si="230"/>
        <v>4.5999999999999996</v>
      </c>
      <c r="BH32" s="28">
        <f t="shared" si="231"/>
        <v>4.5999999999999996</v>
      </c>
      <c r="BI32" s="28" t="str">
        <f t="shared" si="48"/>
        <v>4.6</v>
      </c>
      <c r="BJ32" s="32" t="str">
        <f t="shared" si="232"/>
        <v>D</v>
      </c>
      <c r="BK32" s="30">
        <f t="shared" si="233"/>
        <v>1</v>
      </c>
      <c r="BL32" s="37" t="str">
        <f t="shared" si="51"/>
        <v>1.0</v>
      </c>
      <c r="BM32" s="64">
        <v>3</v>
      </c>
      <c r="BN32" s="68">
        <v>3</v>
      </c>
      <c r="BO32" s="21">
        <v>6</v>
      </c>
      <c r="BP32" s="24">
        <v>5</v>
      </c>
      <c r="BQ32" s="25"/>
      <c r="BR32" s="27">
        <f t="shared" si="234"/>
        <v>5.4</v>
      </c>
      <c r="BS32" s="28">
        <f t="shared" si="235"/>
        <v>5.4</v>
      </c>
      <c r="BT32" s="28" t="str">
        <f t="shared" si="52"/>
        <v>5.4</v>
      </c>
      <c r="BU32" s="32" t="str">
        <f t="shared" si="236"/>
        <v>D+</v>
      </c>
      <c r="BV32" s="66">
        <f t="shared" si="237"/>
        <v>1.5</v>
      </c>
      <c r="BW32" s="37" t="str">
        <f t="shared" si="53"/>
        <v>1.5</v>
      </c>
      <c r="BX32" s="64">
        <v>2</v>
      </c>
      <c r="BY32" s="75">
        <v>2</v>
      </c>
      <c r="BZ32" s="21">
        <v>6.7</v>
      </c>
      <c r="CA32" s="24">
        <v>5</v>
      </c>
      <c r="CB32" s="25"/>
      <c r="CC32" s="27">
        <f t="shared" si="238"/>
        <v>5.7</v>
      </c>
      <c r="CD32" s="28">
        <f t="shared" si="239"/>
        <v>5.7</v>
      </c>
      <c r="CE32" s="28" t="str">
        <f t="shared" si="54"/>
        <v>5.7</v>
      </c>
      <c r="CF32" s="32" t="str">
        <f t="shared" si="240"/>
        <v>C</v>
      </c>
      <c r="CG32" s="30">
        <f t="shared" si="241"/>
        <v>2</v>
      </c>
      <c r="CH32" s="37" t="str">
        <f t="shared" si="57"/>
        <v>2.0</v>
      </c>
      <c r="CI32" s="64">
        <v>3</v>
      </c>
      <c r="CJ32" s="68">
        <v>3</v>
      </c>
      <c r="CK32" s="85">
        <f t="shared" si="242"/>
        <v>17</v>
      </c>
      <c r="CL32" s="86">
        <f t="shared" si="59"/>
        <v>5.8235294117647056</v>
      </c>
      <c r="CM32" s="87" t="str">
        <f t="shared" si="60"/>
        <v>5.82</v>
      </c>
      <c r="CN32" s="86">
        <f t="shared" si="243"/>
        <v>1.9411764705882353</v>
      </c>
      <c r="CO32" s="87" t="str">
        <f t="shared" si="61"/>
        <v>1.94</v>
      </c>
      <c r="CP32" s="52" t="str">
        <f t="shared" si="174"/>
        <v>Lên lớp</v>
      </c>
      <c r="CQ32" s="52">
        <f t="shared" si="175"/>
        <v>15</v>
      </c>
      <c r="CR32" s="86">
        <f t="shared" si="62"/>
        <v>5.6933333333333334</v>
      </c>
      <c r="CS32" s="127" t="str">
        <f t="shared" si="63"/>
        <v>5.69</v>
      </c>
      <c r="CT32" s="86">
        <f t="shared" si="176"/>
        <v>1.8666666666666667</v>
      </c>
      <c r="CU32" s="127" t="str">
        <f t="shared" si="64"/>
        <v>1.87</v>
      </c>
      <c r="CV32" s="52" t="str">
        <f t="shared" si="65"/>
        <v>Lên lớp</v>
      </c>
      <c r="CW32" s="232">
        <v>8</v>
      </c>
      <c r="CX32" s="52">
        <v>4</v>
      </c>
      <c r="CY32" s="52"/>
      <c r="CZ32" s="27">
        <f t="shared" si="66"/>
        <v>5.6</v>
      </c>
      <c r="DA32" s="28">
        <f t="shared" si="67"/>
        <v>5.6</v>
      </c>
      <c r="DB32" s="29" t="str">
        <f t="shared" si="68"/>
        <v>5.6</v>
      </c>
      <c r="DC32" s="32" t="str">
        <f t="shared" si="69"/>
        <v>C</v>
      </c>
      <c r="DD32" s="30">
        <f t="shared" si="70"/>
        <v>2</v>
      </c>
      <c r="DE32" s="29" t="str">
        <f t="shared" si="71"/>
        <v>2.0</v>
      </c>
      <c r="DF32" s="71"/>
      <c r="DG32" s="203"/>
      <c r="DH32" s="229">
        <v>7.4</v>
      </c>
      <c r="DI32" s="230">
        <v>10</v>
      </c>
      <c r="DJ32" s="230"/>
      <c r="DK32" s="27">
        <f t="shared" si="72"/>
        <v>9</v>
      </c>
      <c r="DL32" s="28">
        <f t="shared" si="73"/>
        <v>9</v>
      </c>
      <c r="DM32" s="30" t="str">
        <f t="shared" si="74"/>
        <v>9.0</v>
      </c>
      <c r="DN32" s="32" t="str">
        <f t="shared" si="75"/>
        <v>A</v>
      </c>
      <c r="DO32" s="30">
        <f t="shared" si="76"/>
        <v>4</v>
      </c>
      <c r="DP32" s="30" t="str">
        <f t="shared" si="77"/>
        <v>4.0</v>
      </c>
      <c r="DQ32" s="71"/>
      <c r="DR32" s="203"/>
      <c r="DS32" s="204">
        <f t="shared" si="78"/>
        <v>7.3</v>
      </c>
      <c r="DT32" s="30" t="str">
        <f t="shared" si="79"/>
        <v>7.3</v>
      </c>
      <c r="DU32" s="32" t="str">
        <f t="shared" si="80"/>
        <v>B</v>
      </c>
      <c r="DV32" s="30">
        <f t="shared" si="81"/>
        <v>3</v>
      </c>
      <c r="DW32" s="30" t="str">
        <f t="shared" si="82"/>
        <v>3.0</v>
      </c>
      <c r="DX32" s="71">
        <v>3</v>
      </c>
      <c r="DY32" s="203">
        <v>3</v>
      </c>
      <c r="DZ32" s="232">
        <v>6.6</v>
      </c>
      <c r="EA32" s="52">
        <v>9</v>
      </c>
      <c r="EB32" s="52"/>
      <c r="EC32" s="27">
        <f t="shared" si="83"/>
        <v>8</v>
      </c>
      <c r="ED32" s="28">
        <f t="shared" si="84"/>
        <v>8</v>
      </c>
      <c r="EE32" s="29" t="str">
        <f t="shared" si="85"/>
        <v>8.0</v>
      </c>
      <c r="EF32" s="32" t="str">
        <f t="shared" si="86"/>
        <v>B+</v>
      </c>
      <c r="EG32" s="30">
        <f t="shared" si="87"/>
        <v>3.5</v>
      </c>
      <c r="EH32" s="29" t="str">
        <f t="shared" si="88"/>
        <v>3.5</v>
      </c>
      <c r="EI32" s="71">
        <v>3</v>
      </c>
      <c r="EJ32" s="203">
        <v>3</v>
      </c>
      <c r="EK32" s="232">
        <v>6</v>
      </c>
      <c r="EL32" s="52">
        <v>6</v>
      </c>
      <c r="EM32" s="52"/>
      <c r="EN32" s="27">
        <f t="shared" si="89"/>
        <v>6</v>
      </c>
      <c r="EO32" s="28">
        <f t="shared" si="90"/>
        <v>6</v>
      </c>
      <c r="EP32" s="29" t="str">
        <f t="shared" si="91"/>
        <v>6.0</v>
      </c>
      <c r="EQ32" s="32" t="str">
        <f t="shared" si="92"/>
        <v>C</v>
      </c>
      <c r="ER32" s="29">
        <f t="shared" si="93"/>
        <v>2</v>
      </c>
      <c r="ES32" s="29" t="str">
        <f t="shared" si="94"/>
        <v>2.0</v>
      </c>
      <c r="ET32" s="71">
        <v>3</v>
      </c>
      <c r="EU32" s="203">
        <v>3</v>
      </c>
      <c r="EV32" s="232">
        <v>8.6999999999999993</v>
      </c>
      <c r="EW32" s="52">
        <v>9</v>
      </c>
      <c r="EX32" s="52"/>
      <c r="EY32" s="27">
        <f t="shared" si="95"/>
        <v>8.9</v>
      </c>
      <c r="EZ32" s="28">
        <f t="shared" si="96"/>
        <v>8.9</v>
      </c>
      <c r="FA32" s="29" t="str">
        <f t="shared" si="97"/>
        <v>8.9</v>
      </c>
      <c r="FB32" s="32" t="str">
        <f t="shared" si="98"/>
        <v>A</v>
      </c>
      <c r="FC32" s="30">
        <f t="shared" si="99"/>
        <v>4</v>
      </c>
      <c r="FD32" s="29" t="str">
        <f t="shared" si="100"/>
        <v>4.0</v>
      </c>
      <c r="FE32" s="71">
        <v>2</v>
      </c>
      <c r="FF32" s="203">
        <v>2</v>
      </c>
      <c r="FG32" s="232">
        <v>7.6</v>
      </c>
      <c r="FH32" s="52">
        <v>9</v>
      </c>
      <c r="FI32" s="52"/>
      <c r="FJ32" s="27">
        <f t="shared" si="101"/>
        <v>8.4</v>
      </c>
      <c r="FK32" s="28">
        <f t="shared" si="102"/>
        <v>8.4</v>
      </c>
      <c r="FL32" s="29" t="str">
        <f t="shared" si="103"/>
        <v>8.4</v>
      </c>
      <c r="FM32" s="32" t="str">
        <f t="shared" si="104"/>
        <v>B+</v>
      </c>
      <c r="FN32" s="30">
        <f t="shared" si="105"/>
        <v>3.5</v>
      </c>
      <c r="FO32" s="29" t="str">
        <f t="shared" si="106"/>
        <v>3.5</v>
      </c>
      <c r="FP32" s="71">
        <v>3</v>
      </c>
      <c r="FQ32" s="203">
        <v>3</v>
      </c>
      <c r="FR32" s="232">
        <v>7.3</v>
      </c>
      <c r="FS32" s="52">
        <v>9</v>
      </c>
      <c r="FT32" s="52"/>
      <c r="FU32" s="27">
        <f t="shared" si="107"/>
        <v>8.3000000000000007</v>
      </c>
      <c r="FV32" s="28">
        <f t="shared" si="108"/>
        <v>8.3000000000000007</v>
      </c>
      <c r="FW32" s="29" t="str">
        <f t="shared" si="109"/>
        <v>8.3</v>
      </c>
      <c r="FX32" s="32" t="str">
        <f t="shared" si="110"/>
        <v>B+</v>
      </c>
      <c r="FY32" s="30">
        <f t="shared" si="111"/>
        <v>3.5</v>
      </c>
      <c r="FZ32" s="29" t="str">
        <f t="shared" si="112"/>
        <v>3.5</v>
      </c>
      <c r="GA32" s="71">
        <v>2</v>
      </c>
      <c r="GB32" s="203">
        <v>2</v>
      </c>
      <c r="GC32" s="232">
        <v>7.7</v>
      </c>
      <c r="GD32" s="52">
        <v>5</v>
      </c>
      <c r="GE32" s="52"/>
      <c r="GF32" s="27">
        <f t="shared" si="113"/>
        <v>6.1</v>
      </c>
      <c r="GG32" s="28">
        <f t="shared" si="114"/>
        <v>6.1</v>
      </c>
      <c r="GH32" s="29" t="str">
        <f t="shared" si="115"/>
        <v>6.1</v>
      </c>
      <c r="GI32" s="32" t="str">
        <f t="shared" si="116"/>
        <v>C</v>
      </c>
      <c r="GJ32" s="30">
        <f t="shared" si="117"/>
        <v>2</v>
      </c>
      <c r="GK32" s="29" t="str">
        <f t="shared" si="118"/>
        <v>2.0</v>
      </c>
      <c r="GL32" s="71">
        <v>2</v>
      </c>
      <c r="GM32" s="203">
        <v>2</v>
      </c>
      <c r="GN32" s="232">
        <v>5</v>
      </c>
      <c r="GO32" s="52">
        <v>1</v>
      </c>
      <c r="GP32" s="52">
        <v>3</v>
      </c>
      <c r="GQ32" s="27">
        <f t="shared" si="119"/>
        <v>2.6</v>
      </c>
      <c r="GR32" s="28">
        <f t="shared" si="120"/>
        <v>3.8</v>
      </c>
      <c r="GS32" s="29" t="str">
        <f t="shared" si="121"/>
        <v>3.8</v>
      </c>
      <c r="GT32" s="32" t="str">
        <f t="shared" si="122"/>
        <v>F</v>
      </c>
      <c r="GU32" s="29">
        <f t="shared" si="123"/>
        <v>0</v>
      </c>
      <c r="GV32" s="29" t="str">
        <f t="shared" si="124"/>
        <v>0.0</v>
      </c>
      <c r="GW32" s="71">
        <v>2</v>
      </c>
      <c r="GX32" s="203"/>
      <c r="GY32" s="85">
        <f t="shared" si="125"/>
        <v>20</v>
      </c>
      <c r="GZ32" s="86">
        <f t="shared" si="126"/>
        <v>7.1649999999999991</v>
      </c>
      <c r="HA32" s="124" t="str">
        <f t="shared" si="127"/>
        <v>7.17</v>
      </c>
      <c r="HB32" s="86">
        <f t="shared" si="128"/>
        <v>2.75</v>
      </c>
      <c r="HC32" s="124" t="str">
        <f t="shared" si="129"/>
        <v>2.75</v>
      </c>
      <c r="HD32" s="52" t="str">
        <f t="shared" si="130"/>
        <v>Lên lớp</v>
      </c>
      <c r="HE32" s="52">
        <f t="shared" si="131"/>
        <v>18</v>
      </c>
      <c r="HF32" s="86">
        <f t="shared" si="132"/>
        <v>7.5388888888888879</v>
      </c>
      <c r="HG32" s="127" t="str">
        <f t="shared" si="133"/>
        <v>7.54</v>
      </c>
      <c r="HH32" s="86">
        <f t="shared" si="134"/>
        <v>3.0555555555555554</v>
      </c>
      <c r="HI32" s="127" t="str">
        <f t="shared" si="135"/>
        <v>3.06</v>
      </c>
      <c r="HJ32" s="227">
        <f t="shared" ref="HJ32:HJ34" si="265">GY32+CK32</f>
        <v>37</v>
      </c>
      <c r="HK32" s="58">
        <f t="shared" ref="HK32:HK34" si="266">HE32+CQ32</f>
        <v>33</v>
      </c>
      <c r="HL32" s="228">
        <f t="shared" ref="HL32:HL34" si="267">(HF32*HE32+CR32*CQ32)/HK32</f>
        <v>6.7</v>
      </c>
      <c r="HM32" s="127" t="str">
        <f t="shared" si="138"/>
        <v>6.70</v>
      </c>
      <c r="HN32" s="228">
        <f t="shared" ref="HN32:HN34" si="268">(HH32*HE32+CT32*CQ32)/HK32</f>
        <v>2.5151515151515151</v>
      </c>
      <c r="HO32" s="127" t="str">
        <f t="shared" si="139"/>
        <v>2.52</v>
      </c>
      <c r="HP32" s="52" t="str">
        <f t="shared" ref="HP32:HP34" si="269">IF(AND(HN32&lt;1.2),"Cảnh báo KQHT","Lên lớp")</f>
        <v>Lên lớp</v>
      </c>
      <c r="HQ32" s="233" t="s">
        <v>986</v>
      </c>
      <c r="HR32" s="98">
        <v>8.1</v>
      </c>
      <c r="HS32" s="99">
        <v>8</v>
      </c>
      <c r="HT32" s="187"/>
      <c r="HU32" s="27">
        <f t="shared" si="177"/>
        <v>8</v>
      </c>
      <c r="HV32" s="282">
        <f t="shared" si="178"/>
        <v>8</v>
      </c>
      <c r="HW32" s="26" t="str">
        <f t="shared" si="210"/>
        <v>8.0</v>
      </c>
      <c r="HX32" s="283" t="str">
        <f t="shared" si="179"/>
        <v>B+</v>
      </c>
      <c r="HY32" s="281">
        <f t="shared" si="180"/>
        <v>3.5</v>
      </c>
      <c r="HZ32" s="44" t="str">
        <f t="shared" si="181"/>
        <v>3.5</v>
      </c>
      <c r="IA32" s="64">
        <v>3</v>
      </c>
      <c r="IB32" s="68">
        <v>3</v>
      </c>
      <c r="IC32" s="21">
        <v>9.3000000000000007</v>
      </c>
      <c r="ID32" s="24">
        <v>8</v>
      </c>
      <c r="IE32" s="25"/>
      <c r="IF32" s="27">
        <f t="shared" si="182"/>
        <v>8.5</v>
      </c>
      <c r="IG32" s="282">
        <f t="shared" si="183"/>
        <v>8.5</v>
      </c>
      <c r="IH32" s="26" t="str">
        <f t="shared" si="211"/>
        <v>8.5</v>
      </c>
      <c r="II32" s="283" t="str">
        <f t="shared" si="184"/>
        <v>A</v>
      </c>
      <c r="IJ32" s="281">
        <f t="shared" si="185"/>
        <v>4</v>
      </c>
      <c r="IK32" s="44" t="str">
        <f t="shared" si="186"/>
        <v>4.0</v>
      </c>
      <c r="IL32" s="64">
        <v>1</v>
      </c>
      <c r="IM32" s="68">
        <v>1</v>
      </c>
      <c r="IN32" s="21">
        <v>9</v>
      </c>
      <c r="IO32" s="24">
        <v>6</v>
      </c>
      <c r="IP32" s="25"/>
      <c r="IQ32" s="27">
        <f t="shared" si="187"/>
        <v>7.2</v>
      </c>
      <c r="IR32" s="28">
        <f t="shared" si="188"/>
        <v>7.2</v>
      </c>
      <c r="IS32" s="26" t="str">
        <f t="shared" si="189"/>
        <v>7.2</v>
      </c>
      <c r="IT32" s="32" t="str">
        <f t="shared" si="190"/>
        <v>B</v>
      </c>
      <c r="IU32" s="30">
        <f t="shared" si="191"/>
        <v>3</v>
      </c>
      <c r="IV32" s="37" t="str">
        <f t="shared" si="192"/>
        <v>3.0</v>
      </c>
      <c r="IW32" s="64">
        <v>2</v>
      </c>
      <c r="IX32" s="68">
        <v>2</v>
      </c>
      <c r="IY32" s="21">
        <v>7.2</v>
      </c>
      <c r="IZ32" s="24">
        <v>8</v>
      </c>
      <c r="JA32" s="25"/>
      <c r="JB32" s="19">
        <f t="shared" si="244"/>
        <v>7.7</v>
      </c>
      <c r="JC32" s="26">
        <f t="shared" si="245"/>
        <v>7.7</v>
      </c>
      <c r="JD32" s="26" t="str">
        <f t="shared" si="143"/>
        <v>7.7</v>
      </c>
      <c r="JE32" s="32" t="str">
        <f t="shared" si="246"/>
        <v>B</v>
      </c>
      <c r="JF32" s="30">
        <f t="shared" si="145"/>
        <v>3</v>
      </c>
      <c r="JG32" s="37" t="str">
        <f t="shared" si="146"/>
        <v>3.0</v>
      </c>
      <c r="JH32" s="64">
        <v>2</v>
      </c>
      <c r="JI32" s="68">
        <v>2</v>
      </c>
      <c r="JJ32" s="98">
        <v>7.4</v>
      </c>
      <c r="JK32" s="99">
        <v>7</v>
      </c>
      <c r="JL32" s="187"/>
      <c r="JM32" s="19">
        <f t="shared" si="193"/>
        <v>7.2</v>
      </c>
      <c r="JN32" s="26">
        <f t="shared" si="147"/>
        <v>7.2</v>
      </c>
      <c r="JO32" s="26" t="str">
        <f t="shared" si="148"/>
        <v>7.2</v>
      </c>
      <c r="JP32" s="32" t="str">
        <f t="shared" si="149"/>
        <v>B</v>
      </c>
      <c r="JQ32" s="30">
        <f t="shared" si="150"/>
        <v>3</v>
      </c>
      <c r="JR32" s="37" t="str">
        <f t="shared" si="151"/>
        <v>3.0</v>
      </c>
      <c r="JS32" s="64">
        <v>1</v>
      </c>
      <c r="JT32" s="68">
        <v>1</v>
      </c>
      <c r="JU32" s="98">
        <v>9</v>
      </c>
      <c r="JV32" s="99">
        <v>9</v>
      </c>
      <c r="JW32" s="187"/>
      <c r="JX32" s="27">
        <f t="shared" si="12"/>
        <v>9</v>
      </c>
      <c r="JY32" s="28">
        <f t="shared" si="13"/>
        <v>9</v>
      </c>
      <c r="JZ32" s="28" t="str">
        <f t="shared" si="152"/>
        <v>9.0</v>
      </c>
      <c r="KA32" s="32" t="str">
        <f t="shared" si="14"/>
        <v>A</v>
      </c>
      <c r="KB32" s="30">
        <f t="shared" si="15"/>
        <v>4</v>
      </c>
      <c r="KC32" s="37" t="str">
        <f t="shared" si="16"/>
        <v>4.0</v>
      </c>
      <c r="KD32" s="64">
        <v>2</v>
      </c>
      <c r="KE32" s="68">
        <v>2</v>
      </c>
      <c r="KF32" s="21">
        <v>7.6</v>
      </c>
      <c r="KG32" s="24">
        <v>8</v>
      </c>
      <c r="KH32" s="25"/>
      <c r="KI32" s="27">
        <f t="shared" si="247"/>
        <v>7.8</v>
      </c>
      <c r="KJ32" s="28">
        <f t="shared" si="248"/>
        <v>7.8</v>
      </c>
      <c r="KK32" s="28" t="str">
        <f t="shared" si="249"/>
        <v>7.8</v>
      </c>
      <c r="KL32" s="32" t="str">
        <f t="shared" si="250"/>
        <v>B</v>
      </c>
      <c r="KM32" s="30">
        <f t="shared" si="251"/>
        <v>3</v>
      </c>
      <c r="KN32" s="37" t="str">
        <f t="shared" si="252"/>
        <v>3.0</v>
      </c>
      <c r="KO32" s="64">
        <v>2</v>
      </c>
      <c r="KP32" s="68">
        <v>2</v>
      </c>
      <c r="KQ32" s="98">
        <v>9.1999999999999993</v>
      </c>
      <c r="KR32" s="99">
        <v>9</v>
      </c>
      <c r="KS32" s="187"/>
      <c r="KT32" s="19">
        <f t="shared" si="253"/>
        <v>9.1</v>
      </c>
      <c r="KU32" s="26">
        <f t="shared" si="254"/>
        <v>9.1</v>
      </c>
      <c r="KV32" s="26" t="str">
        <f t="shared" si="255"/>
        <v>9.1</v>
      </c>
      <c r="KW32" s="32" t="str">
        <f t="shared" si="256"/>
        <v>A</v>
      </c>
      <c r="KX32" s="30">
        <f t="shared" si="257"/>
        <v>4</v>
      </c>
      <c r="KY32" s="37" t="str">
        <f t="shared" si="258"/>
        <v>4.0</v>
      </c>
      <c r="KZ32" s="64">
        <v>2</v>
      </c>
      <c r="LA32" s="68">
        <v>2</v>
      </c>
      <c r="LB32" s="21">
        <v>9.3000000000000007</v>
      </c>
      <c r="LC32" s="24">
        <v>2</v>
      </c>
      <c r="LD32" s="25">
        <v>9</v>
      </c>
      <c r="LE32" s="27">
        <f t="shared" si="259"/>
        <v>4.9000000000000004</v>
      </c>
      <c r="LF32" s="28">
        <f t="shared" si="260"/>
        <v>9.1</v>
      </c>
      <c r="LG32" s="28" t="str">
        <f t="shared" si="261"/>
        <v>9.1</v>
      </c>
      <c r="LH32" s="32" t="str">
        <f t="shared" si="262"/>
        <v>A</v>
      </c>
      <c r="LI32" s="30">
        <f t="shared" si="263"/>
        <v>4</v>
      </c>
      <c r="LJ32" s="37" t="str">
        <f t="shared" si="264"/>
        <v>4.0</v>
      </c>
      <c r="LK32" s="62">
        <v>3</v>
      </c>
      <c r="LL32" s="279">
        <v>3</v>
      </c>
      <c r="LM32" s="85">
        <f t="shared" si="159"/>
        <v>18</v>
      </c>
      <c r="LN32" s="86">
        <f t="shared" si="160"/>
        <v>8.2555555555555546</v>
      </c>
      <c r="LO32" s="124" t="str">
        <f t="shared" si="161"/>
        <v>8.26</v>
      </c>
      <c r="LP32" s="86">
        <f t="shared" si="162"/>
        <v>3.5277777777777777</v>
      </c>
      <c r="LQ32" s="124" t="str">
        <f t="shared" si="163"/>
        <v>3.53</v>
      </c>
      <c r="LR32" s="330" t="str">
        <f t="shared" ref="LR32:LR35" si="270">IF(AND(LP32&lt;1),"Cảnh báo KQHT","Lên lớp")</f>
        <v>Lên lớp</v>
      </c>
      <c r="LS32" s="331">
        <f t="shared" ref="LS32:LS35" si="271">IB32+IM32+IX32+JI32+JT32+KE32+KP32+LA32+LL32</f>
        <v>18</v>
      </c>
      <c r="LT32" s="332">
        <f t="shared" ref="LT32:LT35" si="272">(HV32*IB32+IG32*IM32+IR32*IX32+JC32*JI32+JN32*JT32+JY32*KE32+KJ32*KP32+KV32*LA32+LF32*LL32)/LS32</f>
        <v>8.2555555555555546</v>
      </c>
      <c r="LU32" s="332">
        <f t="shared" ref="LU32:LU35" si="273">(HY32*IB32+IJ32*IM32+IV32*IX32+JF32*JI32+JQ32*JT32+KB32*KE32+KM32*KP32+KX32*LA32+LI32*LL32)/LS32</f>
        <v>3.5277777777777777</v>
      </c>
      <c r="LV32" s="334">
        <f t="shared" ref="LV32:LV35" si="274">HJ32+LM32</f>
        <v>55</v>
      </c>
      <c r="LW32" s="335">
        <f t="shared" ref="LW32:LW35" si="275">HK32+LS32</f>
        <v>51</v>
      </c>
      <c r="LX32" s="336">
        <f t="shared" ref="LX32:LX35" si="276">(HL32*HK32+LT32*LS32)/LW32</f>
        <v>7.2490196078431373</v>
      </c>
      <c r="LY32" s="337">
        <f t="shared" ref="LY32:LY35" si="277">(HK32*HN32+LU32*LS32)/LW32</f>
        <v>2.8725490196078431</v>
      </c>
      <c r="LZ32" s="336" t="str">
        <f t="shared" si="172"/>
        <v>2.87</v>
      </c>
      <c r="MA32" s="330" t="str">
        <f t="shared" ref="MA32:MA35" si="278">IF(AND(LY32&lt;1.4),"Cảnh báo KQHT","Lên lớp")</f>
        <v>Lên lớp</v>
      </c>
    </row>
    <row r="33" spans="1:339" s="233" customFormat="1" ht="18">
      <c r="A33" s="10">
        <v>34</v>
      </c>
      <c r="B33" s="76" t="s">
        <v>317</v>
      </c>
      <c r="C33" s="77" t="s">
        <v>732</v>
      </c>
      <c r="D33" s="78" t="s">
        <v>733</v>
      </c>
      <c r="E33" s="79" t="s">
        <v>17</v>
      </c>
      <c r="F33" s="186" t="s">
        <v>735</v>
      </c>
      <c r="G33" s="50" t="s">
        <v>625</v>
      </c>
      <c r="H33" s="50" t="s">
        <v>17</v>
      </c>
      <c r="I33" s="82" t="s">
        <v>734</v>
      </c>
      <c r="J33" s="82" t="s">
        <v>796</v>
      </c>
      <c r="K33" s="12">
        <v>5.8</v>
      </c>
      <c r="L33" s="28" t="str">
        <f t="shared" si="26"/>
        <v>5.8</v>
      </c>
      <c r="M33" s="32" t="str">
        <f t="shared" si="214"/>
        <v>C</v>
      </c>
      <c r="N33" s="39">
        <f t="shared" si="215"/>
        <v>2</v>
      </c>
      <c r="O33" s="37" t="str">
        <f t="shared" si="29"/>
        <v>2.0</v>
      </c>
      <c r="P33" s="11">
        <v>3</v>
      </c>
      <c r="Q33" s="16">
        <v>6.2</v>
      </c>
      <c r="R33" s="28" t="str">
        <f t="shared" si="30"/>
        <v>6.2</v>
      </c>
      <c r="S33" s="32" t="str">
        <f t="shared" si="216"/>
        <v>C</v>
      </c>
      <c r="T33" s="39">
        <f t="shared" si="217"/>
        <v>2</v>
      </c>
      <c r="U33" s="37" t="str">
        <f t="shared" si="33"/>
        <v>2.0</v>
      </c>
      <c r="V33" s="11">
        <v>3</v>
      </c>
      <c r="W33" s="98">
        <v>6.3</v>
      </c>
      <c r="X33" s="99">
        <v>7</v>
      </c>
      <c r="Y33" s="25"/>
      <c r="Z33" s="27">
        <f t="shared" si="218"/>
        <v>6.7</v>
      </c>
      <c r="AA33" s="28">
        <f t="shared" si="219"/>
        <v>6.7</v>
      </c>
      <c r="AB33" s="28" t="str">
        <f t="shared" si="34"/>
        <v>6.7</v>
      </c>
      <c r="AC33" s="32" t="str">
        <f t="shared" si="220"/>
        <v>C+</v>
      </c>
      <c r="AD33" s="30">
        <f t="shared" si="221"/>
        <v>2.5</v>
      </c>
      <c r="AE33" s="37" t="str">
        <f t="shared" si="35"/>
        <v>2.5</v>
      </c>
      <c r="AF33" s="64">
        <v>4</v>
      </c>
      <c r="AG33" s="68">
        <v>4</v>
      </c>
      <c r="AH33" s="21">
        <v>7.3</v>
      </c>
      <c r="AI33" s="24">
        <v>7</v>
      </c>
      <c r="AJ33" s="25"/>
      <c r="AK33" s="27">
        <f t="shared" si="222"/>
        <v>7.1</v>
      </c>
      <c r="AL33" s="28">
        <f t="shared" si="223"/>
        <v>7.1</v>
      </c>
      <c r="AM33" s="28" t="str">
        <f t="shared" si="38"/>
        <v>7.1</v>
      </c>
      <c r="AN33" s="32" t="str">
        <f t="shared" si="224"/>
        <v>B</v>
      </c>
      <c r="AO33" s="30">
        <f t="shared" si="225"/>
        <v>3</v>
      </c>
      <c r="AP33" s="37" t="str">
        <f t="shared" si="41"/>
        <v>3.0</v>
      </c>
      <c r="AQ33" s="71">
        <v>2</v>
      </c>
      <c r="AR33" s="73">
        <v>2</v>
      </c>
      <c r="AS33" s="21">
        <v>5.3</v>
      </c>
      <c r="AT33" s="24">
        <v>2</v>
      </c>
      <c r="AU33" s="25">
        <v>4</v>
      </c>
      <c r="AV33" s="27">
        <f t="shared" si="226"/>
        <v>3.3</v>
      </c>
      <c r="AW33" s="28">
        <f t="shared" si="227"/>
        <v>4.5</v>
      </c>
      <c r="AX33" s="28" t="str">
        <f t="shared" si="44"/>
        <v>4.5</v>
      </c>
      <c r="AY33" s="32" t="str">
        <f t="shared" si="228"/>
        <v>D</v>
      </c>
      <c r="AZ33" s="30">
        <f t="shared" si="229"/>
        <v>1</v>
      </c>
      <c r="BA33" s="37" t="str">
        <f t="shared" si="47"/>
        <v>1.0</v>
      </c>
      <c r="BB33" s="64">
        <v>3</v>
      </c>
      <c r="BC33" s="68">
        <v>3</v>
      </c>
      <c r="BD33" s="98"/>
      <c r="BE33" s="99"/>
      <c r="BF33" s="25"/>
      <c r="BG33" s="27">
        <f t="shared" si="230"/>
        <v>0</v>
      </c>
      <c r="BH33" s="28">
        <f t="shared" si="231"/>
        <v>0</v>
      </c>
      <c r="BI33" s="28" t="str">
        <f t="shared" si="48"/>
        <v>0.0</v>
      </c>
      <c r="BJ33" s="32" t="str">
        <f t="shared" si="232"/>
        <v>F</v>
      </c>
      <c r="BK33" s="30">
        <f t="shared" si="233"/>
        <v>0</v>
      </c>
      <c r="BL33" s="37" t="str">
        <f t="shared" si="51"/>
        <v>0.0</v>
      </c>
      <c r="BM33" s="64">
        <v>3</v>
      </c>
      <c r="BN33" s="68"/>
      <c r="BO33" s="21">
        <v>6.1</v>
      </c>
      <c r="BP33" s="24">
        <v>4</v>
      </c>
      <c r="BQ33" s="25"/>
      <c r="BR33" s="27">
        <f t="shared" si="234"/>
        <v>4.8</v>
      </c>
      <c r="BS33" s="28">
        <f t="shared" si="235"/>
        <v>4.8</v>
      </c>
      <c r="BT33" s="28" t="str">
        <f t="shared" si="52"/>
        <v>4.8</v>
      </c>
      <c r="BU33" s="32" t="str">
        <f t="shared" si="236"/>
        <v>D</v>
      </c>
      <c r="BV33" s="66">
        <f t="shared" si="237"/>
        <v>1</v>
      </c>
      <c r="BW33" s="37" t="str">
        <f t="shared" si="53"/>
        <v>1.0</v>
      </c>
      <c r="BX33" s="64">
        <v>2</v>
      </c>
      <c r="BY33" s="75">
        <v>2</v>
      </c>
      <c r="BZ33" s="21">
        <v>6.2</v>
      </c>
      <c r="CA33" s="24">
        <v>6</v>
      </c>
      <c r="CB33" s="25"/>
      <c r="CC33" s="27">
        <f t="shared" si="238"/>
        <v>6.1</v>
      </c>
      <c r="CD33" s="28">
        <f t="shared" si="239"/>
        <v>6.1</v>
      </c>
      <c r="CE33" s="28" t="str">
        <f t="shared" si="54"/>
        <v>6.1</v>
      </c>
      <c r="CF33" s="32" t="str">
        <f t="shared" si="240"/>
        <v>C</v>
      </c>
      <c r="CG33" s="30">
        <f t="shared" si="241"/>
        <v>2</v>
      </c>
      <c r="CH33" s="37" t="str">
        <f t="shared" si="57"/>
        <v>2.0</v>
      </c>
      <c r="CI33" s="64">
        <v>3</v>
      </c>
      <c r="CJ33" s="68">
        <v>3</v>
      </c>
      <c r="CK33" s="85">
        <f t="shared" si="242"/>
        <v>17</v>
      </c>
      <c r="CL33" s="86">
        <f t="shared" si="59"/>
        <v>4.8470588235294114</v>
      </c>
      <c r="CM33" s="87" t="str">
        <f t="shared" si="60"/>
        <v>4.85</v>
      </c>
      <c r="CN33" s="86">
        <f t="shared" si="243"/>
        <v>1.588235294117647</v>
      </c>
      <c r="CO33" s="87" t="str">
        <f t="shared" si="61"/>
        <v>1.59</v>
      </c>
      <c r="CP33" s="52" t="str">
        <f t="shared" si="174"/>
        <v>Lên lớp</v>
      </c>
      <c r="CQ33" s="52">
        <f t="shared" si="175"/>
        <v>14</v>
      </c>
      <c r="CR33" s="86">
        <f t="shared" si="62"/>
        <v>5.8857142857142852</v>
      </c>
      <c r="CS33" s="127" t="str">
        <f t="shared" si="63"/>
        <v>5.89</v>
      </c>
      <c r="CT33" s="86">
        <f t="shared" si="176"/>
        <v>1.9285714285714286</v>
      </c>
      <c r="CU33" s="127" t="str">
        <f t="shared" si="64"/>
        <v>1.93</v>
      </c>
      <c r="CV33" s="52" t="str">
        <f t="shared" si="65"/>
        <v>Lên lớp</v>
      </c>
      <c r="CW33" s="232">
        <v>6</v>
      </c>
      <c r="CX33" s="52">
        <v>2</v>
      </c>
      <c r="CY33" s="52">
        <v>3</v>
      </c>
      <c r="CZ33" s="27">
        <f t="shared" ref="CZ33:CZ34" si="279">ROUND((CW33*0.4+CX33*0.6),1)</f>
        <v>3.6</v>
      </c>
      <c r="DA33" s="28">
        <f t="shared" ref="DA33:DA34" si="280">ROUND(MAX((CW33*0.4+CX33*0.6),(CW33*0.4+CY33*0.6)),1)</f>
        <v>4.2</v>
      </c>
      <c r="DB33" s="29" t="str">
        <f t="shared" si="68"/>
        <v>4.2</v>
      </c>
      <c r="DC33" s="32" t="str">
        <f t="shared" ref="DC33:DC34" si="281">IF(DA33&gt;=8.5,"A",IF(DA33&gt;=8,"B+",IF(DA33&gt;=7,"B",IF(DA33&gt;=6.5,"C+",IF(DA33&gt;=5.5,"C",IF(DA33&gt;=5,"D+",IF(DA33&gt;=4,"D","F")))))))</f>
        <v>D</v>
      </c>
      <c r="DD33" s="30">
        <f t="shared" si="70"/>
        <v>1</v>
      </c>
      <c r="DE33" s="29" t="str">
        <f t="shared" si="71"/>
        <v>1.0</v>
      </c>
      <c r="DF33" s="71"/>
      <c r="DG33" s="203"/>
      <c r="DH33" s="229">
        <v>6</v>
      </c>
      <c r="DI33" s="230">
        <v>2</v>
      </c>
      <c r="DJ33" s="230">
        <v>3</v>
      </c>
      <c r="DK33" s="27">
        <f t="shared" ref="DK33:DK34" si="282">ROUND((DH33*0.4+DI33*0.6),1)</f>
        <v>3.6</v>
      </c>
      <c r="DL33" s="28">
        <f t="shared" ref="DL33:DL34" si="283">ROUND(MAX((DH33*0.4+DI33*0.6),(DH33*0.4+DJ33*0.6)),1)</f>
        <v>4.2</v>
      </c>
      <c r="DM33" s="30" t="str">
        <f t="shared" si="74"/>
        <v>4.2</v>
      </c>
      <c r="DN33" s="32" t="str">
        <f t="shared" ref="DN33:DN34" si="284">IF(DL33&gt;=8.5,"A",IF(DL33&gt;=8,"B+",IF(DL33&gt;=7,"B",IF(DL33&gt;=6.5,"C+",IF(DL33&gt;=5.5,"C",IF(DL33&gt;=5,"D+",IF(DL33&gt;=4,"D","F")))))))</f>
        <v>D</v>
      </c>
      <c r="DO33" s="30">
        <f t="shared" si="76"/>
        <v>1</v>
      </c>
      <c r="DP33" s="30" t="str">
        <f t="shared" si="77"/>
        <v>1.0</v>
      </c>
      <c r="DQ33" s="71"/>
      <c r="DR33" s="203"/>
      <c r="DS33" s="204">
        <f t="shared" ref="DS33" si="285">(DA33+DL33)/2</f>
        <v>4.2</v>
      </c>
      <c r="DT33" s="30" t="str">
        <f t="shared" si="79"/>
        <v>4.2</v>
      </c>
      <c r="DU33" s="32" t="str">
        <f t="shared" ref="DU33:DU34" si="286">IF(DS33&gt;=8.5,"A",IF(DS33&gt;=8,"B+",IF(DS33&gt;=7,"B",IF(DS33&gt;=6.5,"C+",IF(DS33&gt;=5.5,"C",IF(DS33&gt;=5,"D+",IF(DS33&gt;=4,"D","F")))))))</f>
        <v>D</v>
      </c>
      <c r="DV33" s="30">
        <f t="shared" si="81"/>
        <v>1</v>
      </c>
      <c r="DW33" s="30" t="str">
        <f t="shared" si="82"/>
        <v>1.0</v>
      </c>
      <c r="DX33" s="71">
        <v>3</v>
      </c>
      <c r="DY33" s="203">
        <v>3</v>
      </c>
      <c r="DZ33" s="232">
        <v>6</v>
      </c>
      <c r="EA33" s="52">
        <v>3</v>
      </c>
      <c r="EB33" s="52"/>
      <c r="EC33" s="27">
        <f t="shared" ref="EC33" si="287">ROUND((DZ33*0.4+EA33*0.6),1)</f>
        <v>4.2</v>
      </c>
      <c r="ED33" s="28">
        <f t="shared" ref="ED33" si="288">ROUND(MAX((DZ33*0.4+EA33*0.6),(DZ33*0.4+EB33*0.6)),1)</f>
        <v>4.2</v>
      </c>
      <c r="EE33" s="29" t="str">
        <f t="shared" si="85"/>
        <v>4.2</v>
      </c>
      <c r="EF33" s="32" t="str">
        <f t="shared" ref="EF33:EF34" si="289">IF(ED33&gt;=8.5,"A",IF(ED33&gt;=8,"B+",IF(ED33&gt;=7,"B",IF(ED33&gt;=6.5,"C+",IF(ED33&gt;=5.5,"C",IF(ED33&gt;=5,"D+",IF(ED33&gt;=4,"D","F")))))))</f>
        <v>D</v>
      </c>
      <c r="EG33" s="30">
        <f t="shared" si="87"/>
        <v>1</v>
      </c>
      <c r="EH33" s="29" t="str">
        <f t="shared" si="88"/>
        <v>1.0</v>
      </c>
      <c r="EI33" s="71">
        <v>3</v>
      </c>
      <c r="EJ33" s="203">
        <v>3</v>
      </c>
      <c r="EK33" s="235">
        <v>4.0999999999999996</v>
      </c>
      <c r="EL33" s="188"/>
      <c r="EM33" s="52"/>
      <c r="EN33" s="27">
        <f t="shared" ref="EN33:EN34" si="290">ROUND((EK33*0.4+EL33*0.6),1)</f>
        <v>1.6</v>
      </c>
      <c r="EO33" s="28">
        <f t="shared" ref="EO33:EO34" si="291">ROUND(MAX((EK33*0.4+EL33*0.6),(EK33*0.4+EM33*0.6)),1)</f>
        <v>1.6</v>
      </c>
      <c r="EP33" s="29" t="str">
        <f t="shared" si="91"/>
        <v>1.6</v>
      </c>
      <c r="EQ33" s="32" t="str">
        <f t="shared" ref="EQ33:EQ34" si="292">IF(EO33&gt;=8.5,"A",IF(EO33&gt;=8,"B+",IF(EO33&gt;=7,"B",IF(EO33&gt;=6.5,"C+",IF(EO33&gt;=5.5,"C",IF(EO33&gt;=5,"D+",IF(EO33&gt;=4,"D","F")))))))</f>
        <v>F</v>
      </c>
      <c r="ER33" s="29">
        <f t="shared" si="93"/>
        <v>0</v>
      </c>
      <c r="ES33" s="29" t="str">
        <f t="shared" si="94"/>
        <v>0.0</v>
      </c>
      <c r="ET33" s="71">
        <v>3</v>
      </c>
      <c r="EU33" s="203"/>
      <c r="EV33" s="232">
        <v>1.7</v>
      </c>
      <c r="EW33" s="52"/>
      <c r="EX33" s="52"/>
      <c r="EY33" s="27">
        <f t="shared" ref="EY33" si="293">ROUND((EV33*0.4+EW33*0.6),1)</f>
        <v>0.7</v>
      </c>
      <c r="EZ33" s="28">
        <f t="shared" ref="EZ33" si="294">ROUND(MAX((EV33*0.4+EW33*0.6),(EV33*0.4+EX33*0.6)),1)</f>
        <v>0.7</v>
      </c>
      <c r="FA33" s="29" t="str">
        <f t="shared" si="97"/>
        <v>0.7</v>
      </c>
      <c r="FB33" s="32" t="str">
        <f t="shared" ref="FB33:FB34" si="295">IF(EZ33&gt;=8.5,"A",IF(EZ33&gt;=8,"B+",IF(EZ33&gt;=7,"B",IF(EZ33&gt;=6.5,"C+",IF(EZ33&gt;=5.5,"C",IF(EZ33&gt;=5,"D+",IF(EZ33&gt;=4,"D","F")))))))</f>
        <v>F</v>
      </c>
      <c r="FC33" s="30">
        <f t="shared" si="99"/>
        <v>0</v>
      </c>
      <c r="FD33" s="29" t="str">
        <f t="shared" si="100"/>
        <v>0.0</v>
      </c>
      <c r="FE33" s="71">
        <v>2</v>
      </c>
      <c r="FF33" s="203"/>
      <c r="FG33" s="235">
        <v>0</v>
      </c>
      <c r="FH33" s="188"/>
      <c r="FI33" s="188"/>
      <c r="FJ33" s="27">
        <f t="shared" ref="FJ33:FJ34" si="296">ROUND((FG33*0.4+FH33*0.6),1)</f>
        <v>0</v>
      </c>
      <c r="FK33" s="28">
        <f t="shared" ref="FK33:FK34" si="297">ROUND(MAX((FG33*0.4+FH33*0.6),(FG33*0.4+FI33*0.6)),1)</f>
        <v>0</v>
      </c>
      <c r="FL33" s="29" t="str">
        <f t="shared" si="103"/>
        <v>0.0</v>
      </c>
      <c r="FM33" s="32" t="str">
        <f t="shared" ref="FM33:FM34" si="298">IF(FK33&gt;=8.5,"A",IF(FK33&gt;=8,"B+",IF(FK33&gt;=7,"B",IF(FK33&gt;=6.5,"C+",IF(FK33&gt;=5.5,"C",IF(FK33&gt;=5,"D+",IF(FK33&gt;=4,"D","F")))))))</f>
        <v>F</v>
      </c>
      <c r="FN33" s="30">
        <f t="shared" si="105"/>
        <v>0</v>
      </c>
      <c r="FO33" s="29" t="str">
        <f t="shared" si="106"/>
        <v>0.0</v>
      </c>
      <c r="FP33" s="71">
        <v>3</v>
      </c>
      <c r="FQ33" s="203"/>
      <c r="FR33" s="232">
        <v>7.7</v>
      </c>
      <c r="FS33" s="52">
        <v>8</v>
      </c>
      <c r="FT33" s="52"/>
      <c r="FU33" s="27">
        <f t="shared" ref="FU33" si="299">ROUND((FR33*0.4+FS33*0.6),1)</f>
        <v>7.9</v>
      </c>
      <c r="FV33" s="28">
        <f t="shared" ref="FV33" si="300">ROUND(MAX((FR33*0.4+FS33*0.6),(FR33*0.4+FT33*0.6)),1)</f>
        <v>7.9</v>
      </c>
      <c r="FW33" s="29" t="str">
        <f t="shared" si="109"/>
        <v>7.9</v>
      </c>
      <c r="FX33" s="32" t="str">
        <f t="shared" ref="FX33:FX34" si="301">IF(FV33&gt;=8.5,"A",IF(FV33&gt;=8,"B+",IF(FV33&gt;=7,"B",IF(FV33&gt;=6.5,"C+",IF(FV33&gt;=5.5,"C",IF(FV33&gt;=5,"D+",IF(FV33&gt;=4,"D","F")))))))</f>
        <v>B</v>
      </c>
      <c r="FY33" s="30">
        <f t="shared" si="111"/>
        <v>3</v>
      </c>
      <c r="FZ33" s="29" t="str">
        <f t="shared" si="112"/>
        <v>3.0</v>
      </c>
      <c r="GA33" s="71">
        <v>2</v>
      </c>
      <c r="GB33" s="203">
        <v>2</v>
      </c>
      <c r="GC33" s="232">
        <v>5.7</v>
      </c>
      <c r="GD33" s="52">
        <v>5</v>
      </c>
      <c r="GE33" s="52"/>
      <c r="GF33" s="27">
        <f t="shared" ref="GF33" si="302">ROUND((GC33*0.4+GD33*0.6),1)</f>
        <v>5.3</v>
      </c>
      <c r="GG33" s="28">
        <f t="shared" ref="GG33" si="303">ROUND(MAX((GC33*0.4+GD33*0.6),(GC33*0.4+GE33*0.6)),1)</f>
        <v>5.3</v>
      </c>
      <c r="GH33" s="29" t="str">
        <f t="shared" si="115"/>
        <v>5.3</v>
      </c>
      <c r="GI33" s="32" t="str">
        <f t="shared" ref="GI33:GI34" si="304">IF(GG33&gt;=8.5,"A",IF(GG33&gt;=8,"B+",IF(GG33&gt;=7,"B",IF(GG33&gt;=6.5,"C+",IF(GG33&gt;=5.5,"C",IF(GG33&gt;=5,"D+",IF(GG33&gt;=4,"D","F")))))))</f>
        <v>D+</v>
      </c>
      <c r="GJ33" s="30">
        <f t="shared" si="117"/>
        <v>1.5</v>
      </c>
      <c r="GK33" s="29" t="str">
        <f t="shared" si="118"/>
        <v>1.5</v>
      </c>
      <c r="GL33" s="71">
        <v>2</v>
      </c>
      <c r="GM33" s="203">
        <v>2</v>
      </c>
      <c r="GN33" s="235">
        <v>0</v>
      </c>
      <c r="GO33" s="188"/>
      <c r="GP33" s="188"/>
      <c r="GQ33" s="27">
        <f t="shared" ref="GQ33:GQ34" si="305">ROUND((GN33*0.4+GO33*0.6),1)</f>
        <v>0</v>
      </c>
      <c r="GR33" s="28">
        <f t="shared" ref="GR33:GR34" si="306">ROUND(MAX((GN33*0.4+GO33*0.6),(GN33*0.4+GP33*0.6)),1)</f>
        <v>0</v>
      </c>
      <c r="GS33" s="29" t="str">
        <f t="shared" si="121"/>
        <v>0.0</v>
      </c>
      <c r="GT33" s="32" t="str">
        <f t="shared" ref="GT33:GT34" si="307">IF(GR33&gt;=8.5,"A",IF(GR33&gt;=8,"B+",IF(GR33&gt;=7,"B",IF(GR33&gt;=6.5,"C+",IF(GR33&gt;=5.5,"C",IF(GR33&gt;=5,"D+",IF(GR33&gt;=4,"D","F")))))))</f>
        <v>F</v>
      </c>
      <c r="GU33" s="29">
        <f t="shared" si="123"/>
        <v>0</v>
      </c>
      <c r="GV33" s="29" t="str">
        <f t="shared" si="124"/>
        <v>0.0</v>
      </c>
      <c r="GW33" s="71">
        <v>2</v>
      </c>
      <c r="GX33" s="203"/>
      <c r="GY33" s="85">
        <f t="shared" si="125"/>
        <v>20</v>
      </c>
      <c r="GZ33" s="86">
        <f t="shared" si="126"/>
        <v>2.89</v>
      </c>
      <c r="HA33" s="124" t="str">
        <f t="shared" si="127"/>
        <v>2.89</v>
      </c>
      <c r="HB33" s="86">
        <f t="shared" si="128"/>
        <v>0.75</v>
      </c>
      <c r="HC33" s="124" t="str">
        <f t="shared" si="129"/>
        <v>0.75</v>
      </c>
      <c r="HD33" s="52" t="str">
        <f t="shared" si="130"/>
        <v>Cảnh báo KQHT</v>
      </c>
      <c r="HE33" s="52">
        <f t="shared" si="131"/>
        <v>10</v>
      </c>
      <c r="HF33" s="86">
        <f t="shared" si="132"/>
        <v>5.16</v>
      </c>
      <c r="HG33" s="127" t="str">
        <f t="shared" si="133"/>
        <v>5.16</v>
      </c>
      <c r="HH33" s="86">
        <f t="shared" si="134"/>
        <v>1.5</v>
      </c>
      <c r="HI33" s="127" t="str">
        <f t="shared" si="135"/>
        <v>1.50</v>
      </c>
      <c r="HJ33" s="227">
        <f t="shared" si="265"/>
        <v>37</v>
      </c>
      <c r="HK33" s="58">
        <f t="shared" si="266"/>
        <v>24</v>
      </c>
      <c r="HL33" s="228">
        <f t="shared" si="267"/>
        <v>5.583333333333333</v>
      </c>
      <c r="HM33" s="127" t="str">
        <f t="shared" si="138"/>
        <v>5.58</v>
      </c>
      <c r="HN33" s="228">
        <f t="shared" si="268"/>
        <v>1.75</v>
      </c>
      <c r="HO33" s="127" t="str">
        <f t="shared" si="139"/>
        <v>1.75</v>
      </c>
      <c r="HP33" s="52" t="str">
        <f t="shared" si="269"/>
        <v>Lên lớp</v>
      </c>
      <c r="HQ33" s="58" t="s">
        <v>987</v>
      </c>
      <c r="HR33" s="98">
        <v>5.6</v>
      </c>
      <c r="HS33" s="99">
        <v>6</v>
      </c>
      <c r="HT33" s="187"/>
      <c r="HU33" s="27">
        <f t="shared" si="177"/>
        <v>5.8</v>
      </c>
      <c r="HV33" s="282">
        <f t="shared" si="178"/>
        <v>5.8</v>
      </c>
      <c r="HW33" s="26" t="str">
        <f t="shared" si="210"/>
        <v>5.8</v>
      </c>
      <c r="HX33" s="283" t="str">
        <f t="shared" si="179"/>
        <v>C</v>
      </c>
      <c r="HY33" s="281">
        <f t="shared" si="180"/>
        <v>2</v>
      </c>
      <c r="HZ33" s="44" t="str">
        <f t="shared" si="181"/>
        <v>2.0</v>
      </c>
      <c r="IA33" s="64">
        <v>3</v>
      </c>
      <c r="IB33" s="68">
        <v>3</v>
      </c>
      <c r="IC33" s="21">
        <v>6.3</v>
      </c>
      <c r="ID33" s="24">
        <v>4</v>
      </c>
      <c r="IE33" s="25"/>
      <c r="IF33" s="27">
        <f t="shared" si="182"/>
        <v>4.9000000000000004</v>
      </c>
      <c r="IG33" s="282">
        <f t="shared" si="183"/>
        <v>4.9000000000000004</v>
      </c>
      <c r="IH33" s="26" t="str">
        <f t="shared" si="211"/>
        <v>4.9</v>
      </c>
      <c r="II33" s="283" t="str">
        <f t="shared" si="184"/>
        <v>D</v>
      </c>
      <c r="IJ33" s="281">
        <f t="shared" si="185"/>
        <v>1</v>
      </c>
      <c r="IK33" s="44" t="str">
        <f t="shared" si="186"/>
        <v>1.0</v>
      </c>
      <c r="IL33" s="64">
        <v>1</v>
      </c>
      <c r="IM33" s="68">
        <v>1</v>
      </c>
      <c r="IN33" s="96">
        <v>0</v>
      </c>
      <c r="IO33" s="106"/>
      <c r="IP33" s="285"/>
      <c r="IQ33" s="27">
        <f t="shared" si="187"/>
        <v>0</v>
      </c>
      <c r="IR33" s="28">
        <f t="shared" si="188"/>
        <v>0</v>
      </c>
      <c r="IS33" s="26" t="str">
        <f t="shared" si="189"/>
        <v>0.0</v>
      </c>
      <c r="IT33" s="32" t="str">
        <f t="shared" si="190"/>
        <v>F</v>
      </c>
      <c r="IU33" s="30">
        <f t="shared" si="191"/>
        <v>0</v>
      </c>
      <c r="IV33" s="37" t="str">
        <f t="shared" si="192"/>
        <v>0.0</v>
      </c>
      <c r="IW33" s="64">
        <v>2</v>
      </c>
      <c r="IX33" s="68">
        <v>2</v>
      </c>
      <c r="IY33" s="96">
        <v>0</v>
      </c>
      <c r="IZ33" s="106"/>
      <c r="JA33" s="285"/>
      <c r="JB33" s="19">
        <f t="shared" si="244"/>
        <v>0</v>
      </c>
      <c r="JC33" s="26">
        <f t="shared" si="245"/>
        <v>0</v>
      </c>
      <c r="JD33" s="26" t="str">
        <f t="shared" si="143"/>
        <v>0.0</v>
      </c>
      <c r="JE33" s="32" t="str">
        <f t="shared" si="246"/>
        <v>F</v>
      </c>
      <c r="JF33" s="30">
        <f t="shared" si="145"/>
        <v>0</v>
      </c>
      <c r="JG33" s="37" t="str">
        <f t="shared" si="146"/>
        <v>0.0</v>
      </c>
      <c r="JH33" s="64">
        <v>2</v>
      </c>
      <c r="JI33" s="68">
        <v>2</v>
      </c>
      <c r="JJ33" s="98">
        <v>5.8</v>
      </c>
      <c r="JK33" s="99">
        <v>5</v>
      </c>
      <c r="JL33" s="187"/>
      <c r="JM33" s="19">
        <f t="shared" si="193"/>
        <v>5.3</v>
      </c>
      <c r="JN33" s="26">
        <f t="shared" si="147"/>
        <v>5.3</v>
      </c>
      <c r="JO33" s="26" t="str">
        <f t="shared" si="148"/>
        <v>5.3</v>
      </c>
      <c r="JP33" s="32" t="str">
        <f t="shared" si="149"/>
        <v>D+</v>
      </c>
      <c r="JQ33" s="30">
        <f t="shared" si="150"/>
        <v>1.5</v>
      </c>
      <c r="JR33" s="37" t="str">
        <f t="shared" si="151"/>
        <v>1.5</v>
      </c>
      <c r="JS33" s="64">
        <v>1</v>
      </c>
      <c r="JT33" s="68">
        <v>1</v>
      </c>
      <c r="JU33" s="98">
        <v>6</v>
      </c>
      <c r="JV33" s="99">
        <v>4</v>
      </c>
      <c r="JW33" s="187"/>
      <c r="JX33" s="27">
        <f t="shared" si="12"/>
        <v>4.8</v>
      </c>
      <c r="JY33" s="28">
        <f t="shared" si="13"/>
        <v>4.8</v>
      </c>
      <c r="JZ33" s="26" t="str">
        <f t="shared" si="152"/>
        <v>4.8</v>
      </c>
      <c r="KA33" s="32" t="str">
        <f t="shared" si="14"/>
        <v>D</v>
      </c>
      <c r="KB33" s="30">
        <f t="shared" si="15"/>
        <v>1</v>
      </c>
      <c r="KC33" s="37" t="str">
        <f t="shared" si="16"/>
        <v>1.0</v>
      </c>
      <c r="KD33" s="64">
        <v>2</v>
      </c>
      <c r="KE33" s="68">
        <v>2</v>
      </c>
      <c r="KF33" s="96">
        <v>0</v>
      </c>
      <c r="KG33" s="106"/>
      <c r="KH33" s="285"/>
      <c r="KI33" s="27">
        <f t="shared" si="247"/>
        <v>0</v>
      </c>
      <c r="KJ33" s="28">
        <f t="shared" si="248"/>
        <v>0</v>
      </c>
      <c r="KK33" s="28" t="str">
        <f t="shared" si="249"/>
        <v>0.0</v>
      </c>
      <c r="KL33" s="32" t="str">
        <f t="shared" si="250"/>
        <v>F</v>
      </c>
      <c r="KM33" s="30">
        <f t="shared" si="251"/>
        <v>0</v>
      </c>
      <c r="KN33" s="37" t="str">
        <f t="shared" si="252"/>
        <v>0.0</v>
      </c>
      <c r="KO33" s="64">
        <v>2</v>
      </c>
      <c r="KP33" s="68">
        <v>2</v>
      </c>
      <c r="KQ33" s="96">
        <v>1</v>
      </c>
      <c r="KR33" s="106"/>
      <c r="KS33" s="285"/>
      <c r="KT33" s="19">
        <f t="shared" si="253"/>
        <v>0.4</v>
      </c>
      <c r="KU33" s="26">
        <f t="shared" si="254"/>
        <v>0.4</v>
      </c>
      <c r="KV33" s="26" t="str">
        <f t="shared" si="255"/>
        <v>0.4</v>
      </c>
      <c r="KW33" s="32" t="str">
        <f t="shared" si="256"/>
        <v>F</v>
      </c>
      <c r="KX33" s="30">
        <f t="shared" si="257"/>
        <v>0</v>
      </c>
      <c r="KY33" s="37" t="str">
        <f t="shared" si="258"/>
        <v>0.0</v>
      </c>
      <c r="KZ33" s="64">
        <v>2</v>
      </c>
      <c r="LA33" s="68">
        <v>2</v>
      </c>
      <c r="LB33" s="21">
        <v>3</v>
      </c>
      <c r="LC33" s="24"/>
      <c r="LD33" s="25"/>
      <c r="LE33" s="27">
        <f t="shared" si="259"/>
        <v>1.2</v>
      </c>
      <c r="LF33" s="28">
        <f t="shared" si="260"/>
        <v>1.2</v>
      </c>
      <c r="LG33" s="28" t="str">
        <f t="shared" si="261"/>
        <v>1.2</v>
      </c>
      <c r="LH33" s="32" t="str">
        <f t="shared" si="262"/>
        <v>F</v>
      </c>
      <c r="LI33" s="30">
        <f t="shared" si="263"/>
        <v>0</v>
      </c>
      <c r="LJ33" s="37" t="str">
        <f t="shared" si="264"/>
        <v>0.0</v>
      </c>
      <c r="LK33" s="64">
        <v>3</v>
      </c>
      <c r="LL33" s="68">
        <v>3</v>
      </c>
      <c r="LM33" s="85">
        <f t="shared" si="159"/>
        <v>18</v>
      </c>
      <c r="LN33" s="86">
        <f t="shared" si="160"/>
        <v>2.3111111111111109</v>
      </c>
      <c r="LO33" s="124" t="str">
        <f t="shared" si="161"/>
        <v>2.31</v>
      </c>
      <c r="LP33" s="86">
        <f t="shared" si="162"/>
        <v>0.58333333333333337</v>
      </c>
      <c r="LQ33" s="124" t="str">
        <f t="shared" si="163"/>
        <v>0.58</v>
      </c>
      <c r="LR33" s="330" t="str">
        <f t="shared" si="270"/>
        <v>Cảnh báo KQHT</v>
      </c>
      <c r="LS33" s="331">
        <f t="shared" si="271"/>
        <v>18</v>
      </c>
      <c r="LT33" s="332">
        <f t="shared" si="272"/>
        <v>2.3111111111111109</v>
      </c>
      <c r="LU33" s="332">
        <f t="shared" si="273"/>
        <v>0.58333333333333337</v>
      </c>
      <c r="LV33" s="334">
        <f t="shared" si="274"/>
        <v>55</v>
      </c>
      <c r="LW33" s="335">
        <f t="shared" si="275"/>
        <v>42</v>
      </c>
      <c r="LX33" s="336">
        <f t="shared" si="276"/>
        <v>4.1809523809523812</v>
      </c>
      <c r="LY33" s="337">
        <f t="shared" si="277"/>
        <v>1.25</v>
      </c>
      <c r="LZ33" s="336" t="str">
        <f t="shared" si="172"/>
        <v>1.25</v>
      </c>
      <c r="MA33" s="330" t="str">
        <f t="shared" si="278"/>
        <v>Cảnh báo KQHT</v>
      </c>
    </row>
    <row r="34" spans="1:339" s="286" customFormat="1" ht="18">
      <c r="A34" s="292">
        <v>35</v>
      </c>
      <c r="B34" s="76" t="s">
        <v>317</v>
      </c>
      <c r="C34" s="77" t="s">
        <v>958</v>
      </c>
      <c r="D34" s="325" t="s">
        <v>395</v>
      </c>
      <c r="E34" s="79" t="s">
        <v>757</v>
      </c>
      <c r="F34" s="293" t="s">
        <v>957</v>
      </c>
      <c r="G34" s="294"/>
      <c r="H34" s="294" t="s">
        <v>17</v>
      </c>
      <c r="I34" s="295"/>
      <c r="J34" s="295"/>
      <c r="K34" s="114">
        <v>6</v>
      </c>
      <c r="L34" s="296" t="str">
        <f t="shared" si="26"/>
        <v>6.0</v>
      </c>
      <c r="M34" s="297" t="str">
        <f t="shared" ref="M34" si="308">IF(K34&gt;=8.5,"A",IF(K34&gt;=8,"B+",IF(K34&gt;=7,"B",IF(K34&gt;=6.5,"C+",IF(K34&gt;=5.5,"C",IF(K34&gt;=5,"D+",IF(K34&gt;=4,"D","F")))))))</f>
        <v>C</v>
      </c>
      <c r="N34" s="298">
        <f t="shared" ref="N34" si="309">IF(M34="A",4,IF(M34="B+",3.5,IF(M34="B",3,IF(M34="C+",2.5,IF(M34="C",2,IF(M34="D+",1.5,IF(M34="D",1,0)))))))</f>
        <v>2</v>
      </c>
      <c r="O34" s="299" t="str">
        <f t="shared" si="29"/>
        <v>2.0</v>
      </c>
      <c r="P34" s="300">
        <v>3</v>
      </c>
      <c r="Q34" s="301">
        <v>6.1</v>
      </c>
      <c r="R34" s="296" t="str">
        <f t="shared" si="30"/>
        <v>6.1</v>
      </c>
      <c r="S34" s="297" t="str">
        <f t="shared" ref="S34" si="310">IF(Q34&gt;=8.5,"A",IF(Q34&gt;=8,"B+",IF(Q34&gt;=7,"B",IF(Q34&gt;=6.5,"C+",IF(Q34&gt;=5.5,"C",IF(Q34&gt;=5,"D+",IF(Q34&gt;=4,"D","F")))))))</f>
        <v>C</v>
      </c>
      <c r="T34" s="298">
        <f t="shared" ref="T34" si="311">IF(S34="A",4,IF(S34="B+",3.5,IF(S34="B",3,IF(S34="C+",2.5,IF(S34="C",2,IF(S34="D+",1.5,IF(S34="D",1,0)))))))</f>
        <v>2</v>
      </c>
      <c r="U34" s="299" t="str">
        <f t="shared" si="33"/>
        <v>2.0</v>
      </c>
      <c r="V34" s="300">
        <v>3</v>
      </c>
      <c r="W34" s="98"/>
      <c r="X34" s="99"/>
      <c r="Y34" s="187"/>
      <c r="Z34" s="302">
        <f t="shared" ref="Z34" si="312">ROUND((W34*0.4+X34*0.6),1)</f>
        <v>0</v>
      </c>
      <c r="AA34" s="296">
        <f t="shared" ref="AA34" si="313">ROUND(MAX((W34*0.4+X34*0.6),(W34*0.4+Y34*0.6)),1)</f>
        <v>0</v>
      </c>
      <c r="AB34" s="296" t="str">
        <f t="shared" si="34"/>
        <v>0.0</v>
      </c>
      <c r="AC34" s="297" t="str">
        <f t="shared" ref="AC34" si="314">IF(AA34&gt;=8.5,"A",IF(AA34&gt;=8,"B+",IF(AA34&gt;=7,"B",IF(AA34&gt;=6.5,"C+",IF(AA34&gt;=5.5,"C",IF(AA34&gt;=5,"D+",IF(AA34&gt;=4,"D","F")))))))</f>
        <v>F</v>
      </c>
      <c r="AD34" s="296">
        <f t="shared" ref="AD34" si="315">IF(AC34="A",4,IF(AC34="B+",3.5,IF(AC34="B",3,IF(AC34="C+",2.5,IF(AC34="C",2,IF(AC34="D+",1.5,IF(AC34="D",1,0)))))))</f>
        <v>0</v>
      </c>
      <c r="AE34" s="299" t="str">
        <f t="shared" si="35"/>
        <v>0.0</v>
      </c>
      <c r="AF34" s="303">
        <v>4</v>
      </c>
      <c r="AG34" s="300"/>
      <c r="AH34" s="98"/>
      <c r="AI34" s="99"/>
      <c r="AJ34" s="187"/>
      <c r="AK34" s="302">
        <f t="shared" ref="AK34" si="316">ROUND((AH34*0.4+AI34*0.6),1)</f>
        <v>0</v>
      </c>
      <c r="AL34" s="296">
        <f t="shared" ref="AL34" si="317">ROUND(MAX((AH34*0.4+AI34*0.6),(AH34*0.4+AJ34*0.6)),1)</f>
        <v>0</v>
      </c>
      <c r="AM34" s="296" t="str">
        <f t="shared" si="38"/>
        <v>0.0</v>
      </c>
      <c r="AN34" s="297" t="str">
        <f t="shared" ref="AN34" si="318">IF(AL34&gt;=8.5,"A",IF(AL34&gt;=8,"B+",IF(AL34&gt;=7,"B",IF(AL34&gt;=6.5,"C+",IF(AL34&gt;=5.5,"C",IF(AL34&gt;=5,"D+",IF(AL34&gt;=4,"D","F")))))))</f>
        <v>F</v>
      </c>
      <c r="AO34" s="296">
        <f t="shared" ref="AO34" si="319">IF(AN34="A",4,IF(AN34="B+",3.5,IF(AN34="B",3,IF(AN34="C+",2.5,IF(AN34="C",2,IF(AN34="D+",1.5,IF(AN34="D",1,0)))))))</f>
        <v>0</v>
      </c>
      <c r="AP34" s="299" t="str">
        <f t="shared" si="41"/>
        <v>0.0</v>
      </c>
      <c r="AQ34" s="304">
        <v>2</v>
      </c>
      <c r="AR34" s="305"/>
      <c r="AS34" s="98"/>
      <c r="AT34" s="99"/>
      <c r="AU34" s="187"/>
      <c r="AV34" s="302">
        <f t="shared" si="226"/>
        <v>0</v>
      </c>
      <c r="AW34" s="296">
        <v>5</v>
      </c>
      <c r="AX34" s="296" t="str">
        <f t="shared" si="44"/>
        <v>5.0</v>
      </c>
      <c r="AY34" s="297" t="str">
        <f t="shared" ref="AY34" si="320">IF(AW34&gt;=8.5,"A",IF(AW34&gt;=8,"B+",IF(AW34&gt;=7,"B",IF(AW34&gt;=6.5,"C+",IF(AW34&gt;=5.5,"C",IF(AW34&gt;=5,"D+",IF(AW34&gt;=4,"D","F")))))))</f>
        <v>D+</v>
      </c>
      <c r="AZ34" s="296">
        <f t="shared" ref="AZ34" si="321">IF(AY34="A",4,IF(AY34="B+",3.5,IF(AY34="B",3,IF(AY34="C+",2.5,IF(AY34="C",2,IF(AY34="D+",1.5,IF(AY34="D",1,0)))))))</f>
        <v>1.5</v>
      </c>
      <c r="BA34" s="299" t="str">
        <f t="shared" si="47"/>
        <v>1.5</v>
      </c>
      <c r="BB34" s="303">
        <v>3</v>
      </c>
      <c r="BC34" s="300">
        <v>3</v>
      </c>
      <c r="BD34" s="98"/>
      <c r="BE34" s="99"/>
      <c r="BF34" s="187"/>
      <c r="BG34" s="302"/>
      <c r="BH34" s="296">
        <v>6</v>
      </c>
      <c r="BI34" s="296" t="str">
        <f t="shared" si="48"/>
        <v>6.0</v>
      </c>
      <c r="BJ34" s="297" t="str">
        <f t="shared" ref="BJ34" si="322">IF(BH34&gt;=8.5,"A",IF(BH34&gt;=8,"B+",IF(BH34&gt;=7,"B",IF(BH34&gt;=6.5,"C+",IF(BH34&gt;=5.5,"C",IF(BH34&gt;=5,"D+",IF(BH34&gt;=4,"D","F")))))))</f>
        <v>C</v>
      </c>
      <c r="BK34" s="296">
        <f t="shared" ref="BK34" si="323">IF(BJ34="A",4,IF(BJ34="B+",3.5,IF(BJ34="B",3,IF(BJ34="C+",2.5,IF(BJ34="C",2,IF(BJ34="D+",1.5,IF(BJ34="D",1,0)))))))</f>
        <v>2</v>
      </c>
      <c r="BL34" s="299" t="str">
        <f t="shared" si="51"/>
        <v>2.0</v>
      </c>
      <c r="BM34" s="303">
        <v>3</v>
      </c>
      <c r="BN34" s="300">
        <v>3</v>
      </c>
      <c r="BO34" s="98"/>
      <c r="BP34" s="99"/>
      <c r="BQ34" s="187"/>
      <c r="BR34" s="302">
        <f t="shared" ref="BR34" si="324">ROUND((BO34*0.4+BP34*0.6),1)</f>
        <v>0</v>
      </c>
      <c r="BS34" s="296">
        <f t="shared" ref="BS34" si="325">ROUND(MAX((BO34*0.4+BP34*0.6),(BO34*0.4+BQ34*0.6)),1)</f>
        <v>0</v>
      </c>
      <c r="BT34" s="296" t="str">
        <f t="shared" si="52"/>
        <v>0.0</v>
      </c>
      <c r="BU34" s="297" t="str">
        <f t="shared" ref="BU34" si="326">IF(BS34&gt;=8.5,"A",IF(BS34&gt;=8,"B+",IF(BS34&gt;=7,"B",IF(BS34&gt;=6.5,"C+",IF(BS34&gt;=5.5,"C",IF(BS34&gt;=5,"D+",IF(BS34&gt;=4,"D","F")))))))</f>
        <v>F</v>
      </c>
      <c r="BV34" s="306">
        <f t="shared" ref="BV34" si="327">IF(BU34="A",4,IF(BU34="B+",3.5,IF(BU34="B",3,IF(BU34="C+",2.5,IF(BU34="C",2,IF(BU34="D+",1.5,IF(BU34="D",1,0)))))))</f>
        <v>0</v>
      </c>
      <c r="BW34" s="299" t="str">
        <f t="shared" si="53"/>
        <v>0.0</v>
      </c>
      <c r="BX34" s="303">
        <v>2</v>
      </c>
      <c r="BY34" s="303"/>
      <c r="BZ34" s="98"/>
      <c r="CA34" s="99"/>
      <c r="CB34" s="187"/>
      <c r="CC34" s="302"/>
      <c r="CD34" s="296">
        <v>6.3</v>
      </c>
      <c r="CE34" s="296" t="str">
        <f t="shared" si="54"/>
        <v>6.3</v>
      </c>
      <c r="CF34" s="297" t="str">
        <f t="shared" ref="CF34" si="328">IF(CD34&gt;=8.5,"A",IF(CD34&gt;=8,"B+",IF(CD34&gt;=7,"B",IF(CD34&gt;=6.5,"C+",IF(CD34&gt;=5.5,"C",IF(CD34&gt;=5,"D+",IF(CD34&gt;=4,"D","F")))))))</f>
        <v>C</v>
      </c>
      <c r="CG34" s="296">
        <f t="shared" ref="CG34" si="329">IF(CF34="A",4,IF(CF34="B+",3.5,IF(CF34="B",3,IF(CF34="C+",2.5,IF(CF34="C",2,IF(CF34="D+",1.5,IF(CF34="D",1,0)))))))</f>
        <v>2</v>
      </c>
      <c r="CH34" s="299" t="str">
        <f t="shared" si="57"/>
        <v>2.0</v>
      </c>
      <c r="CI34" s="303">
        <v>3</v>
      </c>
      <c r="CJ34" s="300">
        <v>3</v>
      </c>
      <c r="CK34" s="307">
        <f t="shared" ref="CK34" si="330">AF34+AQ34+BB34+BM34+BX34+CI34</f>
        <v>17</v>
      </c>
      <c r="CL34" s="308">
        <f t="shared" si="59"/>
        <v>3.052941176470588</v>
      </c>
      <c r="CM34" s="309" t="str">
        <f t="shared" si="60"/>
        <v>3.05</v>
      </c>
      <c r="CN34" s="308">
        <f t="shared" ref="CN34" si="331">(AD34*AF34+AO34*AQ34+AZ34*BB34+BK34*BM34+BV34*BX34+CG34*CI34)/CK34</f>
        <v>0.97058823529411764</v>
      </c>
      <c r="CO34" s="309" t="str">
        <f t="shared" si="61"/>
        <v>0.97</v>
      </c>
      <c r="CP34" s="230" t="str">
        <f t="shared" ref="CP34" si="332">IF(AND(CN34&lt;0.8),"Cảnh báo KQHT","Lên lớp")</f>
        <v>Lên lớp</v>
      </c>
      <c r="CQ34" s="230">
        <f t="shared" ref="CQ34" si="333">CJ34+BY34+BN34+BC34+AR34+AG34</f>
        <v>9</v>
      </c>
      <c r="CR34" s="308">
        <f t="shared" si="62"/>
        <v>5.7666666666666666</v>
      </c>
      <c r="CS34" s="213" t="str">
        <f t="shared" si="63"/>
        <v>5.77</v>
      </c>
      <c r="CT34" s="308">
        <f t="shared" ref="CT34" si="334">(AD34*AG34+AO34*AR34+AZ34*BC34+BK34*BN34+BV34*BY34+CG34*CJ34)/CQ34</f>
        <v>1.8333333333333333</v>
      </c>
      <c r="CU34" s="213" t="str">
        <f t="shared" si="64"/>
        <v>1.83</v>
      </c>
      <c r="CV34" s="230" t="str">
        <f t="shared" ref="CV34" si="335">IF(AND(CT34&lt;1.2),"Cảnh báo KQHT","Lên lớp")</f>
        <v>Lên lớp</v>
      </c>
      <c r="CW34" s="234">
        <v>0</v>
      </c>
      <c r="CX34" s="230"/>
      <c r="CY34" s="230"/>
      <c r="CZ34" s="302">
        <f t="shared" si="279"/>
        <v>0</v>
      </c>
      <c r="DA34" s="296">
        <f t="shared" si="280"/>
        <v>0</v>
      </c>
      <c r="DB34" s="310" t="str">
        <f t="shared" si="68"/>
        <v>0.0</v>
      </c>
      <c r="DC34" s="297" t="str">
        <f t="shared" si="281"/>
        <v>F</v>
      </c>
      <c r="DD34" s="296">
        <f t="shared" si="70"/>
        <v>0</v>
      </c>
      <c r="DE34" s="310" t="str">
        <f t="shared" si="71"/>
        <v>0.0</v>
      </c>
      <c r="DF34" s="304"/>
      <c r="DG34" s="311"/>
      <c r="DH34" s="229">
        <v>0</v>
      </c>
      <c r="DI34" s="230"/>
      <c r="DJ34" s="230"/>
      <c r="DK34" s="302">
        <f t="shared" si="282"/>
        <v>0</v>
      </c>
      <c r="DL34" s="296">
        <f t="shared" si="283"/>
        <v>0</v>
      </c>
      <c r="DM34" s="296" t="str">
        <f t="shared" si="74"/>
        <v>0.0</v>
      </c>
      <c r="DN34" s="297" t="str">
        <f t="shared" si="284"/>
        <v>F</v>
      </c>
      <c r="DO34" s="296">
        <f t="shared" si="76"/>
        <v>0</v>
      </c>
      <c r="DP34" s="296" t="str">
        <f t="shared" si="77"/>
        <v>0.0</v>
      </c>
      <c r="DQ34" s="304"/>
      <c r="DR34" s="311"/>
      <c r="DS34" s="312">
        <v>5.5</v>
      </c>
      <c r="DT34" s="296" t="str">
        <f t="shared" si="79"/>
        <v>5.5</v>
      </c>
      <c r="DU34" s="297" t="str">
        <f t="shared" si="286"/>
        <v>C</v>
      </c>
      <c r="DV34" s="296">
        <f t="shared" si="81"/>
        <v>2</v>
      </c>
      <c r="DW34" s="296" t="str">
        <f t="shared" si="82"/>
        <v>2.0</v>
      </c>
      <c r="DX34" s="304">
        <v>3</v>
      </c>
      <c r="DY34" s="311">
        <v>3</v>
      </c>
      <c r="DZ34" s="234"/>
      <c r="EA34" s="230"/>
      <c r="EB34" s="230"/>
      <c r="EC34" s="302">
        <v>6</v>
      </c>
      <c r="ED34" s="296">
        <v>6</v>
      </c>
      <c r="EE34" s="310" t="str">
        <f t="shared" si="85"/>
        <v>6.0</v>
      </c>
      <c r="EF34" s="297" t="str">
        <f t="shared" si="289"/>
        <v>C</v>
      </c>
      <c r="EG34" s="296">
        <f t="shared" si="87"/>
        <v>2</v>
      </c>
      <c r="EH34" s="310" t="str">
        <f t="shared" si="88"/>
        <v>2.0</v>
      </c>
      <c r="EI34" s="304">
        <v>3</v>
      </c>
      <c r="EJ34" s="311">
        <v>3</v>
      </c>
      <c r="EK34" s="234">
        <v>6.4</v>
      </c>
      <c r="EL34" s="230">
        <v>0</v>
      </c>
      <c r="EM34" s="230"/>
      <c r="EN34" s="302">
        <f t="shared" si="290"/>
        <v>2.6</v>
      </c>
      <c r="EO34" s="296">
        <f t="shared" si="291"/>
        <v>2.6</v>
      </c>
      <c r="EP34" s="310" t="str">
        <f t="shared" si="91"/>
        <v>2.6</v>
      </c>
      <c r="EQ34" s="297" t="str">
        <f t="shared" si="292"/>
        <v>F</v>
      </c>
      <c r="ER34" s="310">
        <f t="shared" si="93"/>
        <v>0</v>
      </c>
      <c r="ES34" s="310" t="str">
        <f t="shared" si="94"/>
        <v>0.0</v>
      </c>
      <c r="ET34" s="304">
        <v>3</v>
      </c>
      <c r="EU34" s="311"/>
      <c r="EV34" s="234"/>
      <c r="EW34" s="230"/>
      <c r="EX34" s="230"/>
      <c r="EY34" s="302"/>
      <c r="EZ34" s="296">
        <v>6</v>
      </c>
      <c r="FA34" s="310" t="str">
        <f t="shared" si="97"/>
        <v>6.0</v>
      </c>
      <c r="FB34" s="297" t="str">
        <f t="shared" si="295"/>
        <v>C</v>
      </c>
      <c r="FC34" s="296">
        <f t="shared" si="99"/>
        <v>2</v>
      </c>
      <c r="FD34" s="310" t="str">
        <f t="shared" si="100"/>
        <v>2.0</v>
      </c>
      <c r="FE34" s="304">
        <v>2</v>
      </c>
      <c r="FF34" s="311">
        <v>2</v>
      </c>
      <c r="FG34" s="234">
        <v>0</v>
      </c>
      <c r="FH34" s="230"/>
      <c r="FI34" s="230"/>
      <c r="FJ34" s="302">
        <f t="shared" si="296"/>
        <v>0</v>
      </c>
      <c r="FK34" s="296">
        <f t="shared" si="297"/>
        <v>0</v>
      </c>
      <c r="FL34" s="310" t="str">
        <f t="shared" si="103"/>
        <v>0.0</v>
      </c>
      <c r="FM34" s="297" t="str">
        <f t="shared" si="298"/>
        <v>F</v>
      </c>
      <c r="FN34" s="296">
        <f t="shared" si="105"/>
        <v>0</v>
      </c>
      <c r="FO34" s="310" t="str">
        <f t="shared" si="106"/>
        <v>0.0</v>
      </c>
      <c r="FP34" s="304">
        <v>3</v>
      </c>
      <c r="FQ34" s="311"/>
      <c r="FR34" s="234"/>
      <c r="FS34" s="230"/>
      <c r="FT34" s="230"/>
      <c r="FU34" s="302"/>
      <c r="FV34" s="296">
        <v>7</v>
      </c>
      <c r="FW34" s="310" t="str">
        <f t="shared" si="109"/>
        <v>7.0</v>
      </c>
      <c r="FX34" s="297" t="str">
        <f t="shared" si="301"/>
        <v>B</v>
      </c>
      <c r="FY34" s="296">
        <f t="shared" si="111"/>
        <v>3</v>
      </c>
      <c r="FZ34" s="310" t="str">
        <f t="shared" si="112"/>
        <v>3.0</v>
      </c>
      <c r="GA34" s="304">
        <v>2</v>
      </c>
      <c r="GB34" s="311">
        <v>2</v>
      </c>
      <c r="GC34" s="234"/>
      <c r="GD34" s="230"/>
      <c r="GE34" s="230"/>
      <c r="GF34" s="302"/>
      <c r="GG34" s="296">
        <v>5</v>
      </c>
      <c r="GH34" s="310" t="str">
        <f t="shared" si="115"/>
        <v>5.0</v>
      </c>
      <c r="GI34" s="297" t="str">
        <f t="shared" si="304"/>
        <v>D+</v>
      </c>
      <c r="GJ34" s="296">
        <f t="shared" si="117"/>
        <v>1.5</v>
      </c>
      <c r="GK34" s="310" t="str">
        <f t="shared" si="118"/>
        <v>1.5</v>
      </c>
      <c r="GL34" s="304">
        <v>2</v>
      </c>
      <c r="GM34" s="311">
        <v>2</v>
      </c>
      <c r="GN34" s="234">
        <v>0</v>
      </c>
      <c r="GO34" s="230"/>
      <c r="GP34" s="230"/>
      <c r="GQ34" s="302">
        <f t="shared" si="305"/>
        <v>0</v>
      </c>
      <c r="GR34" s="296">
        <f t="shared" si="306"/>
        <v>0</v>
      </c>
      <c r="GS34" s="310" t="str">
        <f t="shared" si="121"/>
        <v>0.0</v>
      </c>
      <c r="GT34" s="297" t="str">
        <f t="shared" si="307"/>
        <v>F</v>
      </c>
      <c r="GU34" s="310">
        <f t="shared" si="123"/>
        <v>0</v>
      </c>
      <c r="GV34" s="310" t="str">
        <f t="shared" si="124"/>
        <v>0.0</v>
      </c>
      <c r="GW34" s="304">
        <v>2</v>
      </c>
      <c r="GX34" s="311"/>
      <c r="GY34" s="307">
        <f t="shared" si="125"/>
        <v>20</v>
      </c>
      <c r="GZ34" s="308">
        <f t="shared" si="126"/>
        <v>3.915</v>
      </c>
      <c r="HA34" s="313" t="str">
        <f t="shared" si="127"/>
        <v>3.92</v>
      </c>
      <c r="HB34" s="308">
        <f t="shared" si="128"/>
        <v>1.25</v>
      </c>
      <c r="HC34" s="313" t="str">
        <f t="shared" si="129"/>
        <v>1.25</v>
      </c>
      <c r="HD34" s="230" t="str">
        <f t="shared" si="130"/>
        <v>Lên lớp</v>
      </c>
      <c r="HE34" s="230">
        <f t="shared" si="131"/>
        <v>12</v>
      </c>
      <c r="HF34" s="308">
        <f t="shared" si="132"/>
        <v>5.875</v>
      </c>
      <c r="HG34" s="213" t="str">
        <f t="shared" si="133"/>
        <v>5.88</v>
      </c>
      <c r="HH34" s="308">
        <f t="shared" si="134"/>
        <v>2.0833333333333335</v>
      </c>
      <c r="HI34" s="213" t="str">
        <f t="shared" si="135"/>
        <v>2.08</v>
      </c>
      <c r="HJ34" s="314">
        <f t="shared" si="265"/>
        <v>37</v>
      </c>
      <c r="HK34" s="315">
        <f t="shared" si="266"/>
        <v>21</v>
      </c>
      <c r="HL34" s="316">
        <f t="shared" si="267"/>
        <v>5.8285714285714292</v>
      </c>
      <c r="HM34" s="213" t="str">
        <f t="shared" si="138"/>
        <v>5.83</v>
      </c>
      <c r="HN34" s="316">
        <f t="shared" si="268"/>
        <v>1.9761904761904763</v>
      </c>
      <c r="HO34" s="213" t="str">
        <f t="shared" si="139"/>
        <v>1.98</v>
      </c>
      <c r="HP34" s="230" t="str">
        <f t="shared" si="269"/>
        <v>Lên lớp</v>
      </c>
      <c r="HQ34" s="315" t="s">
        <v>987</v>
      </c>
      <c r="HR34" s="98">
        <v>6.9</v>
      </c>
      <c r="HS34" s="99">
        <v>7</v>
      </c>
      <c r="HT34" s="187"/>
      <c r="HU34" s="302">
        <f t="shared" si="177"/>
        <v>7</v>
      </c>
      <c r="HV34" s="317">
        <f t="shared" si="178"/>
        <v>7</v>
      </c>
      <c r="HW34" s="318" t="str">
        <f t="shared" si="210"/>
        <v>7.0</v>
      </c>
      <c r="HX34" s="319" t="str">
        <f t="shared" si="179"/>
        <v>B</v>
      </c>
      <c r="HY34" s="317">
        <f t="shared" si="180"/>
        <v>3</v>
      </c>
      <c r="HZ34" s="320" t="str">
        <f t="shared" si="181"/>
        <v>3.0</v>
      </c>
      <c r="IA34" s="303">
        <v>3</v>
      </c>
      <c r="IB34" s="300">
        <v>3</v>
      </c>
      <c r="IC34" s="98">
        <v>8.6999999999999993</v>
      </c>
      <c r="ID34" s="99">
        <v>8</v>
      </c>
      <c r="IE34" s="187"/>
      <c r="IF34" s="302">
        <f t="shared" si="182"/>
        <v>8.3000000000000007</v>
      </c>
      <c r="IG34" s="317">
        <f t="shared" si="183"/>
        <v>8.3000000000000007</v>
      </c>
      <c r="IH34" s="318" t="str">
        <f t="shared" si="211"/>
        <v>8.3</v>
      </c>
      <c r="II34" s="319" t="str">
        <f t="shared" si="184"/>
        <v>B+</v>
      </c>
      <c r="IJ34" s="317">
        <f t="shared" si="185"/>
        <v>3.5</v>
      </c>
      <c r="IK34" s="320" t="str">
        <f t="shared" si="186"/>
        <v>3.5</v>
      </c>
      <c r="IL34" s="303">
        <v>1</v>
      </c>
      <c r="IM34" s="300">
        <v>1</v>
      </c>
      <c r="IN34" s="96">
        <v>0</v>
      </c>
      <c r="IO34" s="106"/>
      <c r="IP34" s="285"/>
      <c r="IQ34" s="302">
        <f t="shared" si="187"/>
        <v>0</v>
      </c>
      <c r="IR34" s="296">
        <f t="shared" si="188"/>
        <v>0</v>
      </c>
      <c r="IS34" s="318" t="str">
        <f t="shared" si="189"/>
        <v>0.0</v>
      </c>
      <c r="IT34" s="297" t="str">
        <f t="shared" si="190"/>
        <v>F</v>
      </c>
      <c r="IU34" s="296">
        <f t="shared" si="191"/>
        <v>0</v>
      </c>
      <c r="IV34" s="299" t="str">
        <f t="shared" si="192"/>
        <v>0.0</v>
      </c>
      <c r="IW34" s="303">
        <v>2</v>
      </c>
      <c r="IX34" s="300">
        <v>2</v>
      </c>
      <c r="IY34" s="96">
        <v>0</v>
      </c>
      <c r="IZ34" s="106"/>
      <c r="JA34" s="285"/>
      <c r="JB34" s="321">
        <f t="shared" si="244"/>
        <v>0</v>
      </c>
      <c r="JC34" s="318">
        <f t="shared" si="245"/>
        <v>0</v>
      </c>
      <c r="JD34" s="318" t="str">
        <f t="shared" si="143"/>
        <v>0.0</v>
      </c>
      <c r="JE34" s="297" t="str">
        <f t="shared" si="246"/>
        <v>F</v>
      </c>
      <c r="JF34" s="296">
        <f t="shared" si="145"/>
        <v>0</v>
      </c>
      <c r="JG34" s="299" t="str">
        <f t="shared" si="146"/>
        <v>0.0</v>
      </c>
      <c r="JH34" s="303">
        <v>2</v>
      </c>
      <c r="JI34" s="68">
        <v>2</v>
      </c>
      <c r="JJ34" s="96">
        <v>0</v>
      </c>
      <c r="JK34" s="106"/>
      <c r="JL34" s="285"/>
      <c r="JM34" s="321">
        <f t="shared" si="193"/>
        <v>0</v>
      </c>
      <c r="JN34" s="318">
        <f t="shared" si="147"/>
        <v>0</v>
      </c>
      <c r="JO34" s="318" t="str">
        <f t="shared" si="148"/>
        <v>0.0</v>
      </c>
      <c r="JP34" s="297" t="str">
        <f t="shared" si="149"/>
        <v>F</v>
      </c>
      <c r="JQ34" s="296">
        <f t="shared" si="150"/>
        <v>0</v>
      </c>
      <c r="JR34" s="299" t="str">
        <f t="shared" si="151"/>
        <v>0.0</v>
      </c>
      <c r="JS34" s="64">
        <v>1</v>
      </c>
      <c r="JT34" s="68">
        <v>1</v>
      </c>
      <c r="JU34" s="98">
        <v>8.6999999999999993</v>
      </c>
      <c r="JV34" s="99">
        <v>8</v>
      </c>
      <c r="JW34" s="187"/>
      <c r="JX34" s="27">
        <f t="shared" si="12"/>
        <v>8.3000000000000007</v>
      </c>
      <c r="JY34" s="28">
        <f t="shared" si="13"/>
        <v>8.3000000000000007</v>
      </c>
      <c r="JZ34" s="26" t="str">
        <f t="shared" si="152"/>
        <v>8.3</v>
      </c>
      <c r="KA34" s="32" t="str">
        <f t="shared" si="14"/>
        <v>B+</v>
      </c>
      <c r="KB34" s="30">
        <f t="shared" si="15"/>
        <v>3.5</v>
      </c>
      <c r="KC34" s="37" t="str">
        <f t="shared" si="16"/>
        <v>3.5</v>
      </c>
      <c r="KD34" s="64">
        <v>2</v>
      </c>
      <c r="KE34" s="68">
        <v>2</v>
      </c>
      <c r="KF34" s="21">
        <v>7.2</v>
      </c>
      <c r="KG34" s="24">
        <v>8</v>
      </c>
      <c r="KH34" s="25"/>
      <c r="KI34" s="27">
        <f t="shared" si="247"/>
        <v>7.7</v>
      </c>
      <c r="KJ34" s="28">
        <f t="shared" si="248"/>
        <v>7.7</v>
      </c>
      <c r="KK34" s="28" t="str">
        <f t="shared" si="249"/>
        <v>7.7</v>
      </c>
      <c r="KL34" s="32" t="str">
        <f t="shared" si="250"/>
        <v>B</v>
      </c>
      <c r="KM34" s="30">
        <f t="shared" si="251"/>
        <v>3</v>
      </c>
      <c r="KN34" s="37" t="str">
        <f t="shared" si="252"/>
        <v>3.0</v>
      </c>
      <c r="KO34" s="64">
        <v>2</v>
      </c>
      <c r="KP34" s="68">
        <v>2</v>
      </c>
      <c r="KQ34" s="98">
        <v>9.1999999999999993</v>
      </c>
      <c r="KR34" s="99">
        <v>8</v>
      </c>
      <c r="KS34" s="187"/>
      <c r="KT34" s="19">
        <f t="shared" si="253"/>
        <v>8.5</v>
      </c>
      <c r="KU34" s="26">
        <f t="shared" si="254"/>
        <v>8.5</v>
      </c>
      <c r="KV34" s="26" t="str">
        <f t="shared" si="255"/>
        <v>8.5</v>
      </c>
      <c r="KW34" s="32" t="str">
        <f t="shared" si="256"/>
        <v>A</v>
      </c>
      <c r="KX34" s="30">
        <f t="shared" si="257"/>
        <v>4</v>
      </c>
      <c r="KY34" s="37" t="str">
        <f t="shared" si="258"/>
        <v>4.0</v>
      </c>
      <c r="KZ34" s="64">
        <v>2</v>
      </c>
      <c r="LA34" s="68">
        <v>2</v>
      </c>
      <c r="LB34" s="21">
        <v>0</v>
      </c>
      <c r="LC34" s="24"/>
      <c r="LD34" s="25"/>
      <c r="LE34" s="27">
        <f t="shared" si="259"/>
        <v>0</v>
      </c>
      <c r="LF34" s="28">
        <f t="shared" si="260"/>
        <v>0</v>
      </c>
      <c r="LG34" s="28" t="str">
        <f t="shared" si="261"/>
        <v>0.0</v>
      </c>
      <c r="LH34" s="32" t="str">
        <f t="shared" si="262"/>
        <v>F</v>
      </c>
      <c r="LI34" s="30">
        <f t="shared" si="263"/>
        <v>0</v>
      </c>
      <c r="LJ34" s="37" t="str">
        <f t="shared" si="264"/>
        <v>0.0</v>
      </c>
      <c r="LK34" s="64">
        <v>3</v>
      </c>
      <c r="LL34" s="68">
        <v>3</v>
      </c>
      <c r="LM34" s="85">
        <f t="shared" si="159"/>
        <v>18</v>
      </c>
      <c r="LN34" s="86">
        <f t="shared" si="160"/>
        <v>4.3500000000000005</v>
      </c>
      <c r="LO34" s="124" t="str">
        <f t="shared" si="161"/>
        <v>4.35</v>
      </c>
      <c r="LP34" s="86">
        <f t="shared" si="162"/>
        <v>1.8611111111111112</v>
      </c>
      <c r="LQ34" s="124" t="str">
        <f t="shared" si="163"/>
        <v>1.86</v>
      </c>
      <c r="LR34" s="330" t="str">
        <f t="shared" si="270"/>
        <v>Lên lớp</v>
      </c>
      <c r="LS34" s="331">
        <f t="shared" si="271"/>
        <v>18</v>
      </c>
      <c r="LT34" s="332">
        <f t="shared" si="272"/>
        <v>4.3500000000000005</v>
      </c>
      <c r="LU34" s="332">
        <f t="shared" si="273"/>
        <v>1.8611111111111112</v>
      </c>
      <c r="LV34" s="334">
        <f t="shared" si="274"/>
        <v>55</v>
      </c>
      <c r="LW34" s="335">
        <f t="shared" si="275"/>
        <v>39</v>
      </c>
      <c r="LX34" s="336">
        <f t="shared" si="276"/>
        <v>5.1461538461538465</v>
      </c>
      <c r="LY34" s="337">
        <f t="shared" si="277"/>
        <v>1.9230769230769231</v>
      </c>
      <c r="LZ34" s="336" t="str">
        <f t="shared" si="172"/>
        <v>1.92</v>
      </c>
      <c r="MA34" s="330" t="str">
        <f t="shared" si="278"/>
        <v>Lên lớp</v>
      </c>
    </row>
    <row r="35" spans="1:339" s="233" customFormat="1" ht="18">
      <c r="A35" s="10">
        <v>37</v>
      </c>
      <c r="B35" s="58" t="s">
        <v>317</v>
      </c>
      <c r="C35" s="58" t="s">
        <v>965</v>
      </c>
      <c r="D35" s="233" t="s">
        <v>242</v>
      </c>
      <c r="E35" s="105" t="s">
        <v>53</v>
      </c>
      <c r="F35" s="262" t="s">
        <v>966</v>
      </c>
      <c r="G35" s="81" t="s">
        <v>1076</v>
      </c>
      <c r="H35" s="50" t="s">
        <v>17</v>
      </c>
      <c r="I35" s="233" t="s">
        <v>1077</v>
      </c>
      <c r="J35" s="233" t="s">
        <v>542</v>
      </c>
      <c r="K35" s="12">
        <v>7</v>
      </c>
      <c r="L35" s="28" t="str">
        <f t="shared" si="26"/>
        <v>7.0</v>
      </c>
      <c r="M35" s="32" t="str">
        <f>IF(K35&gt;=8.5,"A",IF(K35&gt;=8,"B+",IF(K35&gt;=7,"B",IF(K35&gt;=6.5,"C+",IF(K35&gt;=5.5,"C",IF(K35&gt;=5,"D+",IF(K35&gt;=4,"D","F")))))))</f>
        <v>B</v>
      </c>
      <c r="N35" s="39">
        <f>IF(M35="A",4,IF(M35="B+",3.5,IF(M35="B",3,IF(M35="C+",2.5,IF(M35="C",2,IF(M35="D+",1.5,IF(M35="D",1,0)))))))</f>
        <v>3</v>
      </c>
      <c r="O35" s="37" t="str">
        <f t="shared" ref="O35" si="336">TEXT(N35,"0.0")</f>
        <v>3.0</v>
      </c>
      <c r="P35" s="11">
        <v>2</v>
      </c>
      <c r="Q35" s="16">
        <v>7.1</v>
      </c>
      <c r="R35" s="28" t="str">
        <f t="shared" ref="R35" si="337">TEXT(Q35,"0.0")</f>
        <v>7.1</v>
      </c>
      <c r="S35" s="32" t="str">
        <f>IF(Q35&gt;=8.5,"A",IF(Q35&gt;=8,"B+",IF(Q35&gt;=7,"B",IF(Q35&gt;=6.5,"C+",IF(Q35&gt;=5.5,"C",IF(Q35&gt;=5,"D+",IF(Q35&gt;=4,"D","F")))))))</f>
        <v>B</v>
      </c>
      <c r="T35" s="39">
        <f>IF(S35="A",4,IF(S35="B+",3.5,IF(S35="B",3,IF(S35="C+",2.5,IF(S35="C",2,IF(S35="D+",1.5,IF(S35="D",1,0)))))))</f>
        <v>3</v>
      </c>
      <c r="U35" s="37" t="str">
        <f t="shared" ref="U35" si="338">TEXT(T35,"0.0")</f>
        <v>3.0</v>
      </c>
      <c r="V35" s="11">
        <v>3</v>
      </c>
      <c r="W35" s="98">
        <v>5.0999999999999996</v>
      </c>
      <c r="X35" s="99">
        <v>5</v>
      </c>
      <c r="Y35" s="25"/>
      <c r="Z35" s="27">
        <f>ROUND((W35*0.4+X35*0.6),1)</f>
        <v>5</v>
      </c>
      <c r="AA35" s="28">
        <f>ROUND(MAX((W35*0.4+X35*0.6),(W35*0.4+Y35*0.6)),1)</f>
        <v>5</v>
      </c>
      <c r="AB35" s="28" t="str">
        <f t="shared" ref="AB35" si="339">TEXT(AA35,"0.0")</f>
        <v>5.0</v>
      </c>
      <c r="AC35" s="32" t="str">
        <f>IF(AA35&gt;=8.5,"A",IF(AA35&gt;=8,"B+",IF(AA35&gt;=7,"B",IF(AA35&gt;=6.5,"C+",IF(AA35&gt;=5.5,"C",IF(AA35&gt;=5,"D+",IF(AA35&gt;=4,"D","F")))))))</f>
        <v>D+</v>
      </c>
      <c r="AD35" s="30">
        <f>IF(AC35="A",4,IF(AC35="B+",3.5,IF(AC35="B",3,IF(AC35="C+",2.5,IF(AC35="C",2,IF(AC35="D+",1.5,IF(AC35="D",1,0)))))))</f>
        <v>1.5</v>
      </c>
      <c r="AE35" s="37" t="str">
        <f t="shared" ref="AE35" si="340">TEXT(AD35,"0.0")</f>
        <v>1.5</v>
      </c>
      <c r="AF35" s="64">
        <v>4</v>
      </c>
      <c r="AG35" s="68">
        <v>4</v>
      </c>
      <c r="AH35" s="98">
        <v>6</v>
      </c>
      <c r="AI35" s="99">
        <v>8</v>
      </c>
      <c r="AJ35" s="187"/>
      <c r="AK35" s="27">
        <f>ROUND((AH35*0.4+AI35*0.6),1)</f>
        <v>7.2</v>
      </c>
      <c r="AL35" s="28">
        <f>ROUND(MAX((AH35*0.4+AI35*0.6),(AH35*0.4+AJ35*0.6)),1)</f>
        <v>7.2</v>
      </c>
      <c r="AM35" s="28" t="str">
        <f t="shared" ref="AM35" si="341">TEXT(AL35,"0.0")</f>
        <v>7.2</v>
      </c>
      <c r="AN35" s="32" t="str">
        <f>IF(AL35&gt;=8.5,"A",IF(AL35&gt;=8,"B+",IF(AL35&gt;=7,"B",IF(AL35&gt;=6.5,"C+",IF(AL35&gt;=5.5,"C",IF(AL35&gt;=5,"D+",IF(AL35&gt;=4,"D","F")))))))</f>
        <v>B</v>
      </c>
      <c r="AO35" s="30">
        <f>IF(AN35="A",4,IF(AN35="B+",3.5,IF(AN35="B",3,IF(AN35="C+",2.5,IF(AN35="C",2,IF(AN35="D+",1.5,IF(AN35="D",1,0)))))))</f>
        <v>3</v>
      </c>
      <c r="AP35" s="37" t="str">
        <f t="shared" ref="AP35" si="342">TEXT(AO35,"0.0")</f>
        <v>3.0</v>
      </c>
      <c r="AQ35" s="71">
        <v>2</v>
      </c>
      <c r="AR35" s="68">
        <v>2</v>
      </c>
      <c r="AS35" s="98"/>
      <c r="AT35" s="99"/>
      <c r="AU35" s="25"/>
      <c r="AV35" s="27">
        <f t="shared" si="226"/>
        <v>0</v>
      </c>
      <c r="AW35" s="28">
        <f>ROUND(MAX((AS35*0.4+AT35*0.6),(AS35*0.4+AU35*0.6)),1)</f>
        <v>0</v>
      </c>
      <c r="AX35" s="28" t="str">
        <f t="shared" ref="AX35" si="343">TEXT(AW35,"0.0")</f>
        <v>0.0</v>
      </c>
      <c r="AY35" s="32" t="str">
        <f>IF(AW35&gt;=8.5,"A",IF(AW35&gt;=8,"B+",IF(AW35&gt;=7,"B",IF(AW35&gt;=6.5,"C+",IF(AW35&gt;=5.5,"C",IF(AW35&gt;=5,"D+",IF(AW35&gt;=4,"D","F")))))))</f>
        <v>F</v>
      </c>
      <c r="AZ35" s="30">
        <f>IF(AY35="A",4,IF(AY35="B+",3.5,IF(AY35="B",3,IF(AY35="C+",2.5,IF(AY35="C",2,IF(AY35="D+",1.5,IF(AY35="D",1,0)))))))</f>
        <v>0</v>
      </c>
      <c r="BA35" s="37" t="str">
        <f t="shared" ref="BA35" si="344">TEXT(AZ35,"0.0")</f>
        <v>0.0</v>
      </c>
      <c r="BB35" s="64">
        <v>3</v>
      </c>
      <c r="BC35" s="68"/>
      <c r="BD35" s="98"/>
      <c r="BE35" s="99"/>
      <c r="BF35" s="25"/>
      <c r="BG35" s="27">
        <f>ROUND((BD35*0.4+BE35*0.6),1)</f>
        <v>0</v>
      </c>
      <c r="BH35" s="28">
        <f>ROUND(MAX((BD35*0.4+BE35*0.6),(BD35*0.4+BF35*0.6)),1)</f>
        <v>0</v>
      </c>
      <c r="BI35" s="28" t="str">
        <f t="shared" ref="BI35" si="345">TEXT(BH35,"0.0")</f>
        <v>0.0</v>
      </c>
      <c r="BJ35" s="32" t="str">
        <f>IF(BH35&gt;=8.5,"A",IF(BH35&gt;=8,"B+",IF(BH35&gt;=7,"B",IF(BH35&gt;=6.5,"C+",IF(BH35&gt;=5.5,"C",IF(BH35&gt;=5,"D+",IF(BH35&gt;=4,"D","F")))))))</f>
        <v>F</v>
      </c>
      <c r="BK35" s="66">
        <f>IF(BJ35="A",4,IF(BJ35="B+",3.5,IF(BJ35="B",3,IF(BJ35="C+",2.5,IF(BJ35="C",2,IF(BJ35="D+",1.5,IF(BJ35="D",1,0)))))))</f>
        <v>0</v>
      </c>
      <c r="BL35" s="37" t="str">
        <f t="shared" ref="BL35" si="346">TEXT(BK35,"0.0")</f>
        <v>0.0</v>
      </c>
      <c r="BM35" s="64">
        <v>3</v>
      </c>
      <c r="BN35" s="75"/>
      <c r="BO35" s="98"/>
      <c r="BP35" s="99"/>
      <c r="BQ35" s="25"/>
      <c r="BR35" s="27">
        <f>ROUND((BO35*0.4+BP35*0.6),1)</f>
        <v>0</v>
      </c>
      <c r="BS35" s="28">
        <f>ROUND(MAX((BO35*0.4+BP35*0.6),(BO35*0.4+BQ35*0.6)),1)</f>
        <v>0</v>
      </c>
      <c r="BT35" s="28" t="str">
        <f t="shared" ref="BT35" si="347">TEXT(BS35,"0.0")</f>
        <v>0.0</v>
      </c>
      <c r="BU35" s="32" t="str">
        <f>IF(BS35&gt;=8.5,"A",IF(BS35&gt;=8,"B+",IF(BS35&gt;=7,"B",IF(BS35&gt;=6.5,"C+",IF(BS35&gt;=5.5,"C",IF(BS35&gt;=5,"D+",IF(BS35&gt;=4,"D","F")))))))</f>
        <v>F</v>
      </c>
      <c r="BV35" s="30">
        <f>IF(BU35="A",4,IF(BU35="B+",3.5,IF(BU35="B",3,IF(BU35="C+",2.5,IF(BU35="C",2,IF(BU35="D+",1.5,IF(BU35="D",1,0)))))))</f>
        <v>0</v>
      </c>
      <c r="BW35" s="37" t="str">
        <f t="shared" ref="BW35" si="348">TEXT(BV35,"0.0")</f>
        <v>0.0</v>
      </c>
      <c r="BX35" s="64">
        <v>2</v>
      </c>
      <c r="BY35" s="68"/>
      <c r="BZ35" s="21"/>
      <c r="CA35" s="24"/>
      <c r="CB35" s="25"/>
      <c r="CC35" s="27"/>
      <c r="CD35" s="28">
        <f t="shared" si="239"/>
        <v>0</v>
      </c>
      <c r="CE35" s="28" t="str">
        <f t="shared" ref="CE35" si="349">TEXT(CD35,"0.0")</f>
        <v>0.0</v>
      </c>
      <c r="CF35" s="32" t="str">
        <f t="shared" ref="CF35" si="350">IF(CD35&gt;=8.5,"A",IF(CD35&gt;=8,"B+",IF(CD35&gt;=7,"B",IF(CD35&gt;=6.5,"C+",IF(CD35&gt;=5.5,"C",IF(CD35&gt;=5,"D+",IF(CD35&gt;=4,"D","F")))))))</f>
        <v>F</v>
      </c>
      <c r="CG35" s="30">
        <f t="shared" ref="CG35" si="351">IF(CF35="A",4,IF(CF35="B+",3.5,IF(CF35="B",3,IF(CF35="C+",2.5,IF(CF35="C",2,IF(CF35="D+",1.5,IF(CF35="D",1,0)))))))</f>
        <v>0</v>
      </c>
      <c r="CH35" s="37" t="str">
        <f t="shared" ref="CH35" si="352">TEXT(CG35,"0.0")</f>
        <v>0.0</v>
      </c>
      <c r="CI35" s="64">
        <v>3</v>
      </c>
      <c r="CJ35" s="68"/>
      <c r="CK35" s="85">
        <f t="shared" ref="CK35" si="353">AF35+AQ35+BB35+BM35+BX35+CI35</f>
        <v>17</v>
      </c>
      <c r="CL35" s="86">
        <f t="shared" ref="CL35" si="354">(AA35*AF35+AL35*AQ35+AW35*BB35+BH35*BM35+BS35*BX35+CD35*CI35)/CK35</f>
        <v>2.0235294117647058</v>
      </c>
      <c r="CM35" s="87" t="str">
        <f t="shared" ref="CM35" si="355">TEXT(CL35,"0.00")</f>
        <v>2.02</v>
      </c>
      <c r="CN35" s="86">
        <f t="shared" ref="CN35" si="356">(AD35*AF35+AO35*AQ35+AZ35*BB35+BK35*BM35+BV35*BX35+CG35*CI35)/CK35</f>
        <v>0.70588235294117652</v>
      </c>
      <c r="CO35" s="87" t="str">
        <f t="shared" ref="CO35" si="357">TEXT(CN35,"0.00")</f>
        <v>0.71</v>
      </c>
      <c r="CP35" s="52" t="str">
        <f t="shared" ref="CP35" si="358">IF(AND(CN35&lt;0.8),"Cảnh báo KQHT","Lên lớp")</f>
        <v>Cảnh báo KQHT</v>
      </c>
      <c r="CQ35" s="52">
        <f t="shared" ref="CQ35" si="359">CJ35+BY35+BN35+BC35+AR35+AG35</f>
        <v>6</v>
      </c>
      <c r="CR35" s="86">
        <f t="shared" ref="CR35" si="360">(AA35*AG35+AL35*AR35+AW35*BC35+BH35*BN35+BS35*BY35+CD35*CJ35)/CQ35</f>
        <v>5.7333333333333334</v>
      </c>
      <c r="CS35" s="127" t="str">
        <f t="shared" ref="CS35" si="361">TEXT(CR35,"0.00")</f>
        <v>5.73</v>
      </c>
      <c r="CT35" s="86">
        <f t="shared" ref="CT35" si="362">(AD35*AG35+AO35*AR35+AZ35*BC35+BK35*BN35+BV35*BY35+CG35*CJ35)/CQ35</f>
        <v>2</v>
      </c>
      <c r="CU35" s="127" t="str">
        <f t="shared" ref="CU35" si="363">TEXT(CT35,"0.00")</f>
        <v>2.00</v>
      </c>
      <c r="CV35" s="52" t="str">
        <f t="shared" ref="CV35" si="364">IF(AND(CT35&lt;1.2),"Cảnh báo KQHT","Lên lớp")</f>
        <v>Lên lớp</v>
      </c>
      <c r="CW35" s="232">
        <v>0</v>
      </c>
      <c r="CX35" s="52"/>
      <c r="CY35" s="52"/>
      <c r="CZ35" s="27">
        <f>ROUND((CW35*0.4+CX35*0.6),1)</f>
        <v>0</v>
      </c>
      <c r="DA35" s="28">
        <f>ROUND(MAX((CW35*0.4+CX35*0.6),(CW35*0.4+CY35*0.6)),1)</f>
        <v>0</v>
      </c>
      <c r="DB35" s="29" t="str">
        <f t="shared" ref="DB35" si="365">TEXT(DA35,"0.0")</f>
        <v>0.0</v>
      </c>
      <c r="DC35" s="32" t="str">
        <f>IF(DA35&gt;=8.5,"A",IF(DA35&gt;=8,"B+",IF(DA35&gt;=7,"B",IF(DA35&gt;=6.5,"C+",IF(DA35&gt;=5.5,"C",IF(DA35&gt;=5,"D+",IF(DA35&gt;=4,"D","F")))))))</f>
        <v>F</v>
      </c>
      <c r="DD35" s="30">
        <f>IF(DC35="A",4,IF(DC35="B+",3.5,IF(DC35="B",3,IF(DC35="C+",2.5,IF(DC35="C",2,IF(DC35="D+",1.5,IF(DC35="D",1,0)))))))</f>
        <v>0</v>
      </c>
      <c r="DE35" s="29" t="str">
        <f t="shared" ref="DE35" si="366">TEXT(DD35,"0.0")</f>
        <v>0.0</v>
      </c>
      <c r="DF35" s="71"/>
      <c r="DG35" s="203"/>
      <c r="DH35" s="229">
        <v>0</v>
      </c>
      <c r="DI35" s="230"/>
      <c r="DJ35" s="230"/>
      <c r="DK35" s="27">
        <f>ROUND((DH35*0.4+DI35*0.6),1)</f>
        <v>0</v>
      </c>
      <c r="DL35" s="28">
        <f>ROUND(MAX((DH35*0.4+DI35*0.6),(DH35*0.4+DJ35*0.6)),1)</f>
        <v>0</v>
      </c>
      <c r="DM35" s="30" t="str">
        <f t="shared" ref="DM35" si="367">TEXT(DL35,"0.0")</f>
        <v>0.0</v>
      </c>
      <c r="DN35" s="32" t="str">
        <f>IF(DL35&gt;=8.5,"A",IF(DL35&gt;=8,"B+",IF(DL35&gt;=7,"B",IF(DL35&gt;=6.5,"C+",IF(DL35&gt;=5.5,"C",IF(DL35&gt;=5,"D+",IF(DL35&gt;=4,"D","F")))))))</f>
        <v>F</v>
      </c>
      <c r="DO35" s="30">
        <f>IF(DN35="A",4,IF(DN35="B+",3.5,IF(DN35="B",3,IF(DN35="C+",2.5,IF(DN35="C",2,IF(DN35="D+",1.5,IF(DN35="D",1,0)))))))</f>
        <v>0</v>
      </c>
      <c r="DP35" s="30" t="str">
        <f t="shared" ref="DP35" si="368">TEXT(DO35,"0.0")</f>
        <v>0.0</v>
      </c>
      <c r="DQ35" s="71"/>
      <c r="DR35" s="203"/>
      <c r="DS35" s="204">
        <f>(DA35+DL35)/2</f>
        <v>0</v>
      </c>
      <c r="DT35" s="30" t="str">
        <f t="shared" ref="DT35" si="369">TEXT(DS35,"0.0")</f>
        <v>0.0</v>
      </c>
      <c r="DU35" s="32" t="str">
        <f>IF(DS35&gt;=8.5,"A",IF(DS35&gt;=8,"B+",IF(DS35&gt;=7,"B",IF(DS35&gt;=6.5,"C+",IF(DS35&gt;=5.5,"C",IF(DS35&gt;=5,"D+",IF(DS35&gt;=4,"D","F")))))))</f>
        <v>F</v>
      </c>
      <c r="DV35" s="30">
        <f>IF(DU35="A",4,IF(DU35="B+",3.5,IF(DU35="B",3,IF(DU35="C+",2.5,IF(DU35="C",2,IF(DU35="D+",1.5,IF(DU35="D",1,0)))))))</f>
        <v>0</v>
      </c>
      <c r="DW35" s="30" t="str">
        <f t="shared" ref="DW35" si="370">TEXT(DV35,"0.0")</f>
        <v>0.0</v>
      </c>
      <c r="DX35" s="71">
        <v>3</v>
      </c>
      <c r="DY35" s="203"/>
      <c r="DZ35" s="232"/>
      <c r="EA35" s="52"/>
      <c r="EB35" s="52"/>
      <c r="EC35" s="27">
        <f>ROUND((DZ35*0.4+EA35*0.6),1)</f>
        <v>0</v>
      </c>
      <c r="ED35" s="28">
        <f>ROUND(MAX((DZ35*0.4+EA35*0.6),(DZ35*0.4+EB35*0.6)),1)</f>
        <v>0</v>
      </c>
      <c r="EE35" s="29" t="str">
        <f t="shared" ref="EE35" si="371">TEXT(ED35,"0.0")</f>
        <v>0.0</v>
      </c>
      <c r="EF35" s="32" t="str">
        <f>IF(ED35&gt;=8.5,"A",IF(ED35&gt;=8,"B+",IF(ED35&gt;=7,"B",IF(ED35&gt;=6.5,"C+",IF(ED35&gt;=5.5,"C",IF(ED35&gt;=5,"D+",IF(ED35&gt;=4,"D","F")))))))</f>
        <v>F</v>
      </c>
      <c r="EG35" s="30">
        <f>IF(EF35="A",4,IF(EF35="B+",3.5,IF(EF35="B",3,IF(EF35="C+",2.5,IF(EF35="C",2,IF(EF35="D+",1.5,IF(EF35="D",1,0)))))))</f>
        <v>0</v>
      </c>
      <c r="EH35" s="29" t="str">
        <f t="shared" ref="EH35" si="372">TEXT(EG35,"0.0")</f>
        <v>0.0</v>
      </c>
      <c r="EI35" s="71">
        <v>3</v>
      </c>
      <c r="EJ35" s="203"/>
      <c r="EK35" s="235">
        <v>0</v>
      </c>
      <c r="EL35" s="188"/>
      <c r="EM35" s="52"/>
      <c r="EN35" s="27">
        <f>ROUND((EK35*0.4+EL35*0.6),1)</f>
        <v>0</v>
      </c>
      <c r="EO35" s="28">
        <f>ROUND(MAX((EK35*0.4+EL35*0.6),(EK35*0.4+EM35*0.6)),1)</f>
        <v>0</v>
      </c>
      <c r="EP35" s="29" t="str">
        <f t="shared" ref="EP35" si="373">TEXT(EO35,"0.0")</f>
        <v>0.0</v>
      </c>
      <c r="EQ35" s="32" t="str">
        <f>IF(EO35&gt;=8.5,"A",IF(EO35&gt;=8,"B+",IF(EO35&gt;=7,"B",IF(EO35&gt;=6.5,"C+",IF(EO35&gt;=5.5,"C",IF(EO35&gt;=5,"D+",IF(EO35&gt;=4,"D","F")))))))</f>
        <v>F</v>
      </c>
      <c r="ER35" s="29">
        <f t="shared" ref="ER35" si="374">IF(EQ35="A",4,IF(EQ35="B+",3.5,IF(EQ35="B",3,IF(EQ35="C+",2.5,IF(EQ35="C",2,IF(EQ35="D+",1.5,IF(EQ35="D",1,0)))))))</f>
        <v>0</v>
      </c>
      <c r="ES35" s="29" t="str">
        <f t="shared" ref="ES35" si="375">TEXT(ER35,"0.0")</f>
        <v>0.0</v>
      </c>
      <c r="ET35" s="71">
        <v>3</v>
      </c>
      <c r="EU35" s="203"/>
      <c r="EV35" s="232">
        <v>0</v>
      </c>
      <c r="EW35" s="52"/>
      <c r="EX35" s="52"/>
      <c r="EY35" s="27">
        <f>ROUND((EV35*0.4+EW35*0.6),1)</f>
        <v>0</v>
      </c>
      <c r="EZ35" s="28">
        <f>ROUND(MAX((EV35*0.4+EW35*0.6),(EV35*0.4+EX35*0.6)),1)</f>
        <v>0</v>
      </c>
      <c r="FA35" s="29" t="str">
        <f t="shared" ref="FA35" si="376">TEXT(EZ35,"0.0")</f>
        <v>0.0</v>
      </c>
      <c r="FB35" s="32" t="str">
        <f>IF(EZ35&gt;=8.5,"A",IF(EZ35&gt;=8,"B+",IF(EZ35&gt;=7,"B",IF(EZ35&gt;=6.5,"C+",IF(EZ35&gt;=5.5,"C",IF(EZ35&gt;=5,"D+",IF(EZ35&gt;=4,"D","F")))))))</f>
        <v>F</v>
      </c>
      <c r="FC35" s="30">
        <f>IF(FB35="A",4,IF(FB35="B+",3.5,IF(FB35="B",3,IF(FB35="C+",2.5,IF(FB35="C",2,IF(FB35="D+",1.5,IF(FB35="D",1,0)))))))</f>
        <v>0</v>
      </c>
      <c r="FD35" s="29" t="str">
        <f t="shared" ref="FD35" si="377">TEXT(FC35,"0.0")</f>
        <v>0.0</v>
      </c>
      <c r="FE35" s="71">
        <v>2</v>
      </c>
      <c r="FF35" s="203"/>
      <c r="FG35" s="235">
        <v>0</v>
      </c>
      <c r="FH35" s="188"/>
      <c r="FI35" s="188"/>
      <c r="FJ35" s="27">
        <f>ROUND((FG35*0.4+FH35*0.6),1)</f>
        <v>0</v>
      </c>
      <c r="FK35" s="28">
        <f>ROUND(MAX((FG35*0.4+FH35*0.6),(FG35*0.4+FI35*0.6)),1)</f>
        <v>0</v>
      </c>
      <c r="FL35" s="29" t="str">
        <f t="shared" ref="FL35" si="378">TEXT(FK35,"0.0")</f>
        <v>0.0</v>
      </c>
      <c r="FM35" s="32" t="str">
        <f>IF(FK35&gt;=8.5,"A",IF(FK35&gt;=8,"B+",IF(FK35&gt;=7,"B",IF(FK35&gt;=6.5,"C+",IF(FK35&gt;=5.5,"C",IF(FK35&gt;=5,"D+",IF(FK35&gt;=4,"D","F")))))))</f>
        <v>F</v>
      </c>
      <c r="FN35" s="30">
        <f>IF(FM35="A",4,IF(FM35="B+",3.5,IF(FM35="B",3,IF(FM35="C+",2.5,IF(FM35="C",2,IF(FM35="D+",1.5,IF(FM35="D",1,0)))))))</f>
        <v>0</v>
      </c>
      <c r="FO35" s="29" t="str">
        <f t="shared" ref="FO35" si="379">TEXT(FN35,"0.0")</f>
        <v>0.0</v>
      </c>
      <c r="FP35" s="71">
        <v>3</v>
      </c>
      <c r="FQ35" s="203"/>
      <c r="FR35" s="232">
        <v>0</v>
      </c>
      <c r="FS35" s="52"/>
      <c r="FT35" s="52"/>
      <c r="FU35" s="27">
        <f>ROUND((FR35*0.4+FS35*0.6),1)</f>
        <v>0</v>
      </c>
      <c r="FV35" s="28">
        <f>ROUND(MAX((FR35*0.4+FS35*0.6),(FR35*0.4+FT35*0.6)),1)</f>
        <v>0</v>
      </c>
      <c r="FW35" s="29" t="str">
        <f t="shared" ref="FW35" si="380">TEXT(FV35,"0.0")</f>
        <v>0.0</v>
      </c>
      <c r="FX35" s="32" t="str">
        <f>IF(FV35&gt;=8.5,"A",IF(FV35&gt;=8,"B+",IF(FV35&gt;=7,"B",IF(FV35&gt;=6.5,"C+",IF(FV35&gt;=5.5,"C",IF(FV35&gt;=5,"D+",IF(FV35&gt;=4,"D","F")))))))</f>
        <v>F</v>
      </c>
      <c r="FY35" s="30">
        <f>IF(FX35="A",4,IF(FX35="B+",3.5,IF(FX35="B",3,IF(FX35="C+",2.5,IF(FX35="C",2,IF(FX35="D+",1.5,IF(FX35="D",1,0)))))))</f>
        <v>0</v>
      </c>
      <c r="FZ35" s="29" t="str">
        <f t="shared" ref="FZ35" si="381">TEXT(FY35,"0.0")</f>
        <v>0.0</v>
      </c>
      <c r="GA35" s="71">
        <v>2</v>
      </c>
      <c r="GB35" s="203"/>
      <c r="GC35" s="232">
        <v>0</v>
      </c>
      <c r="GD35" s="52"/>
      <c r="GE35" s="52"/>
      <c r="GF35" s="27">
        <f>ROUND((GC35*0.4+GD35*0.6),1)</f>
        <v>0</v>
      </c>
      <c r="GG35" s="28">
        <f>ROUND(MAX((GC35*0.4+GD35*0.6),(GC35*0.4+GE35*0.6)),1)</f>
        <v>0</v>
      </c>
      <c r="GH35" s="29" t="str">
        <f t="shared" ref="GH35" si="382">TEXT(GG35,"0.0")</f>
        <v>0.0</v>
      </c>
      <c r="GI35" s="32" t="str">
        <f>IF(GG35&gt;=8.5,"A",IF(GG35&gt;=8,"B+",IF(GG35&gt;=7,"B",IF(GG35&gt;=6.5,"C+",IF(GG35&gt;=5.5,"C",IF(GG35&gt;=5,"D+",IF(GG35&gt;=4,"D","F")))))))</f>
        <v>F</v>
      </c>
      <c r="GJ35" s="30">
        <f>IF(GI35="A",4,IF(GI35="B+",3.5,IF(GI35="B",3,IF(GI35="C+",2.5,IF(GI35="C",2,IF(GI35="D+",1.5,IF(GI35="D",1,0)))))))</f>
        <v>0</v>
      </c>
      <c r="GK35" s="29" t="str">
        <f t="shared" ref="GK35" si="383">TEXT(GJ35,"0.0")</f>
        <v>0.0</v>
      </c>
      <c r="GL35" s="71">
        <v>2</v>
      </c>
      <c r="GM35" s="203"/>
      <c r="GN35" s="235">
        <v>0</v>
      </c>
      <c r="GO35" s="188"/>
      <c r="GP35" s="188"/>
      <c r="GQ35" s="27">
        <f>ROUND((GN35*0.4+GO35*0.6),1)</f>
        <v>0</v>
      </c>
      <c r="GR35" s="28">
        <f>ROUND(MAX((GN35*0.4+GO35*0.6),(GN35*0.4+GP35*0.6)),1)</f>
        <v>0</v>
      </c>
      <c r="GS35" s="29" t="str">
        <f t="shared" ref="GS35" si="384">TEXT(GR35,"0.0")</f>
        <v>0.0</v>
      </c>
      <c r="GT35" s="32" t="str">
        <f>IF(GR35&gt;=8.5,"A",IF(GR35&gt;=8,"B+",IF(GR35&gt;=7,"B",IF(GR35&gt;=6.5,"C+",IF(GR35&gt;=5.5,"C",IF(GR35&gt;=5,"D+",IF(GR35&gt;=4,"D","F")))))))</f>
        <v>F</v>
      </c>
      <c r="GU35" s="29">
        <f t="shared" ref="GU35" si="385">IF(GT35="A",4,IF(GT35="B+",3.5,IF(GT35="B",3,IF(GT35="C+",2.5,IF(GT35="C",2,IF(GT35="D+",1.5,IF(GT35="D",1,0)))))))</f>
        <v>0</v>
      </c>
      <c r="GV35" s="29" t="str">
        <f t="shared" ref="GV35" si="386">TEXT(GU35,"0.0")</f>
        <v>0.0</v>
      </c>
      <c r="GW35" s="71">
        <v>3</v>
      </c>
      <c r="GX35" s="203"/>
      <c r="GY35" s="85">
        <f t="shared" ref="GY35" si="387">DX35+EI35+FE35+ET35+FP35+GA35+GL35+GW35</f>
        <v>21</v>
      </c>
      <c r="GZ35" s="86">
        <f t="shared" ref="GZ35" si="388">(DS35*DX35+ED35*EI35+EZ35*FE35+EO35*ET35+FK35*FP35+FV35*GA35+GG35*GL35+GR35*GW35)/GY35</f>
        <v>0</v>
      </c>
      <c r="HA35" s="124" t="str">
        <f t="shared" ref="HA35" si="389">TEXT(GZ35,"0.00")</f>
        <v>0.00</v>
      </c>
      <c r="HB35" s="86">
        <f t="shared" ref="HB35" si="390">(DV35*DX35+EG35*EI35+FC35*FE35+ER35*ET35+FN35*FP35+FY35*GA35+GJ35*GL35+GU35*GW35)/GY35</f>
        <v>0</v>
      </c>
      <c r="HC35" s="124" t="str">
        <f t="shared" ref="HC35" si="391">TEXT(HB35,"0.00")</f>
        <v>0.00</v>
      </c>
      <c r="HD35" s="52" t="str">
        <f t="shared" ref="HD35" si="392">IF(AND(HB35&lt;1),"Cảnh báo KQHT","Lên lớp")</f>
        <v>Cảnh báo KQHT</v>
      </c>
      <c r="HE35" s="52">
        <f t="shared" ref="HE35" si="393">DY35+EJ35+GX35+GM35+GB35+FQ35+EU35+FF35</f>
        <v>0</v>
      </c>
      <c r="HF35" s="86" t="e">
        <f t="shared" ref="HF35" si="394">(DS35*DY35+ED35*EJ35+EZ35*FF35+EO35*EU35+FK35*FQ35+FV35*GB35+GG35*GM35+GR35*GX35)/HE35</f>
        <v>#DIV/0!</v>
      </c>
      <c r="HG35" s="127" t="e">
        <f t="shared" ref="HG35" si="395">TEXT(HF35,"0.00")</f>
        <v>#DIV/0!</v>
      </c>
      <c r="HH35" s="86" t="e">
        <f t="shared" ref="HH35" si="396">(DV35*DY35+EG35*EJ35+FC35*FF35+ER35*EU35+FN35*FQ35+FY35*GB35+GJ35*GM35+GU35*GX35)/HE35</f>
        <v>#DIV/0!</v>
      </c>
      <c r="HI35" s="127" t="e">
        <f t="shared" ref="HI35" si="397">TEXT(HH35,"0.00")</f>
        <v>#DIV/0!</v>
      </c>
      <c r="HJ35" s="227">
        <f t="shared" ref="HJ35" si="398">GY35+CK35</f>
        <v>38</v>
      </c>
      <c r="HK35" s="58">
        <f t="shared" ref="HK35" si="399">HE35+CQ35</f>
        <v>6</v>
      </c>
      <c r="HL35" s="228" t="e">
        <f t="shared" ref="HL35" si="400">(HF35*HE35+CR35*CQ35)/HK35</f>
        <v>#DIV/0!</v>
      </c>
      <c r="HM35" s="127" t="e">
        <f t="shared" ref="HM35" si="401">TEXT(HL35,"0.00")</f>
        <v>#DIV/0!</v>
      </c>
      <c r="HN35" s="228" t="e">
        <f t="shared" ref="HN35" si="402">(HH35*HE35+CT35*CQ35)/HK35</f>
        <v>#DIV/0!</v>
      </c>
      <c r="HO35" s="127" t="e">
        <f t="shared" ref="HO35" si="403">TEXT(HN35,"0.00")</f>
        <v>#DIV/0!</v>
      </c>
      <c r="HP35" s="52" t="e">
        <f t="shared" ref="HP35" si="404">IF(AND(HN35&lt;1.2),"Cảnh báo KQHT","Lên lớp")</f>
        <v>#DIV/0!</v>
      </c>
      <c r="HQ35" s="58" t="s">
        <v>1058</v>
      </c>
      <c r="HR35" s="96">
        <v>0</v>
      </c>
      <c r="HS35" s="106"/>
      <c r="HT35" s="285"/>
      <c r="HU35" s="19">
        <f t="shared" ref="HU35" si="405">ROUND((HR35*0.4+HS35*0.6),1)</f>
        <v>0</v>
      </c>
      <c r="HV35" s="43">
        <f t="shared" ref="HV35" si="406">ROUND(MAX((HR35*0.4+HS35*0.6),(HR35*0.4+HT35*0.6)),1)</f>
        <v>0</v>
      </c>
      <c r="HW35" s="26" t="str">
        <f t="shared" ref="HW35" si="407">TEXT(HV35,"0.0")</f>
        <v>0.0</v>
      </c>
      <c r="HX35" s="283" t="str">
        <f t="shared" ref="HX35" si="408">IF(HV35&gt;=8.5,"A",IF(HV35&gt;=8,"B+",IF(HV35&gt;=7,"B",IF(HV35&gt;=6.5,"C+",IF(HV35&gt;=5.5,"C",IF(HV35&gt;=5,"D+",IF(HV35&gt;=4,"D","F")))))))</f>
        <v>F</v>
      </c>
      <c r="HY35" s="281">
        <f t="shared" ref="HY35" si="409">IF(HX35="A",4,IF(HX35="B+",3.5,IF(HX35="B",3,IF(HX35="C+",2.5,IF(HX35="C",2,IF(HX35="D+",1.5,IF(HX35="D",1,0)))))))</f>
        <v>0</v>
      </c>
      <c r="HZ35" s="44" t="str">
        <f t="shared" ref="HZ35" si="410">TEXT(HY35,"0.0")</f>
        <v>0.0</v>
      </c>
      <c r="IA35" s="64">
        <v>3</v>
      </c>
      <c r="IB35" s="68"/>
      <c r="IC35" s="21">
        <v>0</v>
      </c>
      <c r="ID35" s="24"/>
      <c r="IE35" s="25"/>
      <c r="IF35" s="19">
        <f t="shared" ref="IF35" si="411">ROUND((IC35*0.4+ID35*0.6),1)</f>
        <v>0</v>
      </c>
      <c r="IG35" s="43">
        <f t="shared" ref="IG35" si="412">ROUND(MAX((IC35*0.4+ID35*0.6),(IC35*0.4+IE35*0.6)),1)</f>
        <v>0</v>
      </c>
      <c r="IH35" s="26" t="str">
        <f t="shared" ref="IH35" si="413">TEXT(IG35,"0.0")</f>
        <v>0.0</v>
      </c>
      <c r="II35" s="283" t="str">
        <f t="shared" ref="II35" si="414">IF(IG35&gt;=8.5,"A",IF(IG35&gt;=8,"B+",IF(IG35&gt;=7,"B",IF(IG35&gt;=6.5,"C+",IF(IG35&gt;=5.5,"C",IF(IG35&gt;=5,"D+",IF(IG35&gt;=4,"D","F")))))))</f>
        <v>F</v>
      </c>
      <c r="IJ35" s="281">
        <f t="shared" ref="IJ35" si="415">IF(II35="A",4,IF(II35="B+",3.5,IF(II35="B",3,IF(II35="C+",2.5,IF(II35="C",2,IF(II35="D+",1.5,IF(II35="D",1,0)))))))</f>
        <v>0</v>
      </c>
      <c r="IK35" s="44" t="str">
        <f t="shared" ref="IK35" si="416">TEXT(IJ35,"0.0")</f>
        <v>0.0</v>
      </c>
      <c r="IL35" s="64">
        <v>1</v>
      </c>
      <c r="IM35" s="68">
        <v>1</v>
      </c>
      <c r="IN35" s="96">
        <v>0</v>
      </c>
      <c r="IO35" s="106"/>
      <c r="IP35" s="285"/>
      <c r="IQ35" s="27">
        <f t="shared" si="187"/>
        <v>0</v>
      </c>
      <c r="IR35" s="28">
        <f t="shared" si="188"/>
        <v>0</v>
      </c>
      <c r="IS35" s="26" t="str">
        <f t="shared" si="189"/>
        <v>0.0</v>
      </c>
      <c r="IT35" s="32" t="str">
        <f t="shared" si="190"/>
        <v>F</v>
      </c>
      <c r="IU35" s="30">
        <f t="shared" si="191"/>
        <v>0</v>
      </c>
      <c r="IV35" s="37" t="str">
        <f t="shared" si="192"/>
        <v>0.0</v>
      </c>
      <c r="IW35" s="64">
        <v>2</v>
      </c>
      <c r="IX35" s="68">
        <v>2</v>
      </c>
      <c r="IY35" s="96">
        <v>0</v>
      </c>
      <c r="IZ35" s="106"/>
      <c r="JA35" s="285"/>
      <c r="JB35" s="19">
        <f t="shared" si="244"/>
        <v>0</v>
      </c>
      <c r="JC35" s="26">
        <f t="shared" si="245"/>
        <v>0</v>
      </c>
      <c r="JD35" s="26" t="str">
        <f t="shared" si="143"/>
        <v>0.0</v>
      </c>
      <c r="JE35" s="32" t="str">
        <f t="shared" si="246"/>
        <v>F</v>
      </c>
      <c r="JF35" s="30">
        <f t="shared" si="145"/>
        <v>0</v>
      </c>
      <c r="JG35" s="37" t="str">
        <f t="shared" si="146"/>
        <v>0.0</v>
      </c>
      <c r="JH35" s="64">
        <v>2</v>
      </c>
      <c r="JI35" s="68">
        <v>2</v>
      </c>
      <c r="JJ35" s="96">
        <v>0</v>
      </c>
      <c r="JK35" s="106"/>
      <c r="JL35" s="285"/>
      <c r="JM35" s="19">
        <f t="shared" si="193"/>
        <v>0</v>
      </c>
      <c r="JN35" s="26">
        <f t="shared" si="147"/>
        <v>0</v>
      </c>
      <c r="JO35" s="26" t="str">
        <f t="shared" si="148"/>
        <v>0.0</v>
      </c>
      <c r="JP35" s="32" t="str">
        <f t="shared" si="149"/>
        <v>F</v>
      </c>
      <c r="JQ35" s="30">
        <f t="shared" si="150"/>
        <v>0</v>
      </c>
      <c r="JR35" s="37" t="str">
        <f t="shared" si="151"/>
        <v>0.0</v>
      </c>
      <c r="JS35" s="64">
        <v>1</v>
      </c>
      <c r="JT35" s="68">
        <v>1</v>
      </c>
      <c r="JU35" s="21">
        <v>0</v>
      </c>
      <c r="JV35" s="24"/>
      <c r="JW35" s="25"/>
      <c r="JX35" s="27">
        <f t="shared" si="12"/>
        <v>0</v>
      </c>
      <c r="JY35" s="28">
        <f t="shared" si="13"/>
        <v>0</v>
      </c>
      <c r="JZ35" s="26" t="str">
        <f t="shared" si="152"/>
        <v>0.0</v>
      </c>
      <c r="KA35" s="32" t="str">
        <f t="shared" si="14"/>
        <v>F</v>
      </c>
      <c r="KB35" s="30">
        <f t="shared" si="15"/>
        <v>0</v>
      </c>
      <c r="KC35" s="37" t="str">
        <f t="shared" si="16"/>
        <v>0.0</v>
      </c>
      <c r="KD35" s="64">
        <v>2</v>
      </c>
      <c r="KE35" s="68">
        <v>2</v>
      </c>
      <c r="KF35" s="96">
        <v>0</v>
      </c>
      <c r="KG35" s="106"/>
      <c r="KH35" s="285"/>
      <c r="KI35" s="27">
        <f t="shared" si="247"/>
        <v>0</v>
      </c>
      <c r="KJ35" s="28">
        <f t="shared" si="248"/>
        <v>0</v>
      </c>
      <c r="KK35" s="28" t="str">
        <f t="shared" si="249"/>
        <v>0.0</v>
      </c>
      <c r="KL35" s="32" t="str">
        <f t="shared" si="250"/>
        <v>F</v>
      </c>
      <c r="KM35" s="30">
        <f t="shared" si="251"/>
        <v>0</v>
      </c>
      <c r="KN35" s="37" t="str">
        <f t="shared" si="252"/>
        <v>0.0</v>
      </c>
      <c r="KO35" s="64">
        <v>2</v>
      </c>
      <c r="KP35" s="68">
        <v>2</v>
      </c>
      <c r="KQ35" s="96">
        <v>0</v>
      </c>
      <c r="KR35" s="106"/>
      <c r="KS35" s="285"/>
      <c r="KT35" s="19">
        <f t="shared" si="253"/>
        <v>0</v>
      </c>
      <c r="KU35" s="26">
        <f t="shared" si="254"/>
        <v>0</v>
      </c>
      <c r="KV35" s="26" t="str">
        <f t="shared" si="255"/>
        <v>0.0</v>
      </c>
      <c r="KW35" s="32" t="str">
        <f t="shared" si="256"/>
        <v>F</v>
      </c>
      <c r="KX35" s="30">
        <f t="shared" si="257"/>
        <v>0</v>
      </c>
      <c r="KY35" s="37" t="str">
        <f t="shared" si="258"/>
        <v>0.0</v>
      </c>
      <c r="KZ35" s="64">
        <v>2</v>
      </c>
      <c r="LA35" s="68">
        <v>2</v>
      </c>
      <c r="LB35" s="21">
        <v>0</v>
      </c>
      <c r="LC35" s="24"/>
      <c r="LD35" s="25"/>
      <c r="LE35" s="27">
        <f t="shared" si="259"/>
        <v>0</v>
      </c>
      <c r="LF35" s="28">
        <f t="shared" si="260"/>
        <v>0</v>
      </c>
      <c r="LG35" s="28" t="str">
        <f t="shared" si="261"/>
        <v>0.0</v>
      </c>
      <c r="LH35" s="32" t="str">
        <f t="shared" si="262"/>
        <v>F</v>
      </c>
      <c r="LI35" s="30">
        <f t="shared" si="263"/>
        <v>0</v>
      </c>
      <c r="LJ35" s="37" t="str">
        <f t="shared" si="264"/>
        <v>0.0</v>
      </c>
      <c r="LK35" s="64">
        <v>3</v>
      </c>
      <c r="LL35" s="68">
        <v>3</v>
      </c>
      <c r="LM35" s="85">
        <f t="shared" si="159"/>
        <v>18</v>
      </c>
      <c r="LN35" s="86">
        <f t="shared" si="160"/>
        <v>0</v>
      </c>
      <c r="LO35" s="124" t="str">
        <f t="shared" si="161"/>
        <v>0.00</v>
      </c>
      <c r="LP35" s="86">
        <f t="shared" si="162"/>
        <v>0</v>
      </c>
      <c r="LQ35" s="124" t="str">
        <f t="shared" si="163"/>
        <v>0.00</v>
      </c>
      <c r="LR35" s="330" t="str">
        <f t="shared" si="270"/>
        <v>Cảnh báo KQHT</v>
      </c>
      <c r="LS35" s="331">
        <f t="shared" si="271"/>
        <v>15</v>
      </c>
      <c r="LT35" s="332">
        <f t="shared" si="272"/>
        <v>0</v>
      </c>
      <c r="LU35" s="332">
        <f t="shared" si="273"/>
        <v>0</v>
      </c>
      <c r="LV35" s="334">
        <f t="shared" si="274"/>
        <v>56</v>
      </c>
      <c r="LW35" s="335">
        <f t="shared" si="275"/>
        <v>21</v>
      </c>
      <c r="LX35" s="336" t="e">
        <f t="shared" si="276"/>
        <v>#DIV/0!</v>
      </c>
      <c r="LY35" s="337" t="e">
        <f t="shared" si="277"/>
        <v>#DIV/0!</v>
      </c>
      <c r="LZ35" s="336" t="e">
        <f t="shared" si="172"/>
        <v>#DIV/0!</v>
      </c>
      <c r="MA35" s="330" t="e">
        <f t="shared" si="278"/>
        <v>#DIV/0!</v>
      </c>
    </row>
    <row r="36" spans="1:339" s="233" customFormat="1" ht="18">
      <c r="A36" s="263"/>
      <c r="F36" s="262"/>
      <c r="G36" s="264"/>
      <c r="H36" s="265"/>
      <c r="CQ36" s="240"/>
      <c r="CR36" s="240"/>
      <c r="CS36" s="240"/>
      <c r="CT36" s="240"/>
      <c r="CU36" s="240"/>
      <c r="CW36" s="238"/>
      <c r="CX36" s="238"/>
      <c r="CY36" s="238"/>
      <c r="CZ36" s="238"/>
      <c r="DA36" s="238"/>
      <c r="DB36" s="238"/>
      <c r="DC36" s="238"/>
      <c r="DD36" s="238"/>
      <c r="DE36" s="238"/>
      <c r="DF36" s="238"/>
      <c r="DG36" s="238"/>
      <c r="DH36" s="238"/>
      <c r="DI36" s="238"/>
      <c r="DJ36" s="238"/>
      <c r="DK36" s="238"/>
      <c r="DL36" s="238"/>
      <c r="DM36" s="238"/>
      <c r="DN36" s="238"/>
      <c r="DO36" s="238"/>
      <c r="DP36" s="238"/>
      <c r="DQ36" s="238"/>
      <c r="DR36" s="238"/>
      <c r="GA36" s="71"/>
      <c r="GB36" s="203"/>
      <c r="HL36" s="239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64">
        <v>2</v>
      </c>
      <c r="LA36" s="68">
        <v>2</v>
      </c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R36" s="8"/>
      <c r="LS36" s="8"/>
      <c r="LT36" s="8"/>
      <c r="LU36" s="8"/>
      <c r="LV36" s="8"/>
      <c r="LW36" s="8"/>
      <c r="LX36" s="8"/>
      <c r="LY36" s="8"/>
      <c r="LZ36" s="8"/>
      <c r="MA36" s="8"/>
    </row>
    <row r="37" spans="1:339" s="233" customFormat="1">
      <c r="A37" s="263"/>
      <c r="F37" s="262"/>
      <c r="G37" s="264"/>
      <c r="H37" s="265"/>
      <c r="CQ37" s="240"/>
      <c r="CR37" s="240"/>
      <c r="CS37" s="240"/>
      <c r="CT37" s="240"/>
      <c r="CU37" s="240"/>
      <c r="CW37" s="238"/>
      <c r="CX37" s="238"/>
      <c r="CY37" s="238"/>
      <c r="CZ37" s="238"/>
      <c r="DA37" s="238"/>
      <c r="DB37" s="238"/>
      <c r="DC37" s="238"/>
      <c r="DD37" s="238"/>
      <c r="DE37" s="238"/>
      <c r="DF37" s="238"/>
      <c r="DG37" s="238"/>
      <c r="DH37" s="238"/>
      <c r="DI37" s="238"/>
      <c r="DJ37" s="238"/>
      <c r="DK37" s="238"/>
      <c r="DL37" s="238"/>
      <c r="DM37" s="238"/>
      <c r="DN37" s="238"/>
      <c r="DO37" s="238"/>
      <c r="DP37" s="238"/>
      <c r="DQ37" s="238"/>
      <c r="DR37" s="238"/>
      <c r="GA37" s="71"/>
      <c r="GB37" s="203"/>
      <c r="HL37" s="239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R37" s="8"/>
      <c r="LS37" s="8"/>
      <c r="LT37" s="8"/>
      <c r="LU37" s="8"/>
      <c r="LV37" s="8"/>
      <c r="LW37" s="8"/>
      <c r="LX37" s="8"/>
      <c r="LY37" s="8"/>
      <c r="LZ37" s="8"/>
      <c r="MA37" s="8"/>
    </row>
    <row r="38" spans="1:339" s="233" customFormat="1" ht="18">
      <c r="CQ38" s="240"/>
      <c r="CR38" s="240"/>
      <c r="CS38" s="240"/>
      <c r="CT38" s="240"/>
      <c r="CU38" s="240"/>
      <c r="CW38" s="238"/>
      <c r="CX38" s="238"/>
      <c r="CY38" s="238"/>
      <c r="CZ38" s="238"/>
      <c r="DA38" s="238"/>
      <c r="DB38" s="238"/>
      <c r="DC38" s="238"/>
      <c r="DD38" s="238"/>
      <c r="DE38" s="238"/>
      <c r="DF38" s="238"/>
      <c r="DG38" s="238"/>
      <c r="DH38" s="238"/>
      <c r="DI38" s="238"/>
      <c r="DJ38" s="238"/>
      <c r="DK38" s="238"/>
      <c r="DL38" s="238"/>
      <c r="DM38" s="238"/>
      <c r="DN38" s="238"/>
      <c r="DO38" s="238"/>
      <c r="DP38" s="238"/>
      <c r="DQ38" s="238"/>
      <c r="DR38" s="238"/>
      <c r="GA38" s="71"/>
      <c r="GB38" s="203"/>
      <c r="HL38" s="239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JU38" s="21">
        <v>5</v>
      </c>
      <c r="JV38" s="94"/>
      <c r="JW38" s="25">
        <v>1</v>
      </c>
      <c r="JX38" s="19">
        <f>ROUND((JU38*0.4+JV38*0.6),1)</f>
        <v>2</v>
      </c>
      <c r="JY38" s="26">
        <f>ROUND(MAX((JU38*0.4+JV38*0.6),(JU38*0.4+JW38*0.6)),1)</f>
        <v>2.6</v>
      </c>
      <c r="JZ38" s="26" t="str">
        <f>TEXT(JY38,"0.0")</f>
        <v>2.6</v>
      </c>
      <c r="KA38" s="32" t="str">
        <f>IF(JY38&gt;=8.5,"A",IF(JY38&gt;=8,"B+",IF(JY38&gt;=7,"B",IF(JY38&gt;=6.5,"C+",IF(JY38&gt;=5.5,"C",IF(JY38&gt;=5,"D+",IF(JY38&gt;=4,"D","F")))))))</f>
        <v>F</v>
      </c>
      <c r="KB38" s="30">
        <f>IF(KA38="A",4,IF(KA38="B+",3.5,IF(KA38="B",3,IF(KA38="C+",2.5,IF(KA38="C",2,IF(KA38="D+",1.5,IF(KA38="D",1,0)))))))</f>
        <v>0</v>
      </c>
      <c r="KC38" s="37" t="str">
        <f>TEXT(KB38,"0.0")</f>
        <v>0.0</v>
      </c>
      <c r="KD38" s="64">
        <v>2</v>
      </c>
      <c r="KE38" s="6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R38" s="8"/>
      <c r="LS38" s="8"/>
      <c r="LT38" s="8"/>
      <c r="LU38" s="8"/>
      <c r="LV38" s="8"/>
      <c r="LW38" s="8"/>
      <c r="LX38" s="8"/>
      <c r="LY38" s="8"/>
      <c r="LZ38" s="8"/>
      <c r="MA38" s="8"/>
    </row>
    <row r="39" spans="1:339" s="233" customFormat="1" ht="18">
      <c r="A39" s="10">
        <v>10</v>
      </c>
      <c r="B39" s="76" t="s">
        <v>317</v>
      </c>
      <c r="C39" s="77" t="s">
        <v>338</v>
      </c>
      <c r="D39" s="78" t="s">
        <v>306</v>
      </c>
      <c r="E39" s="79" t="s">
        <v>339</v>
      </c>
      <c r="F39" s="50" t="s">
        <v>764</v>
      </c>
      <c r="G39" s="50" t="s">
        <v>624</v>
      </c>
      <c r="H39" s="50" t="s">
        <v>17</v>
      </c>
      <c r="I39" s="82" t="s">
        <v>76</v>
      </c>
      <c r="J39" s="82"/>
      <c r="K39" s="112"/>
      <c r="L39" s="112"/>
      <c r="M39" s="32" t="str">
        <f t="shared" ref="M39:M45" si="417">IF(K39&gt;=8.5,"A",IF(K39&gt;=8,"B+",IF(K39&gt;=7,"B",IF(K39&gt;=6.5,"C+",IF(K39&gt;=5.5,"C",IF(K39&gt;=5,"D+",IF(K39&gt;=4,"D","F")))))))</f>
        <v>F</v>
      </c>
      <c r="N39" s="39">
        <f t="shared" ref="N39:N45" si="418">IF(M39="A",4,IF(M39="B+",3.5,IF(M39="B",3,IF(M39="C+",2.5,IF(M39="C",2,IF(M39="D+",1.5,IF(M39="D",1,0)))))))</f>
        <v>0</v>
      </c>
      <c r="O39" s="37" t="str">
        <f>TEXT(N39,"0,0")</f>
        <v>00</v>
      </c>
      <c r="P39" s="11">
        <v>2</v>
      </c>
      <c r="Q39" s="16"/>
      <c r="R39" s="16"/>
      <c r="S39" s="32" t="str">
        <f t="shared" ref="S39:S45" si="419">IF(Q39&gt;=8.5,"A",IF(Q39&gt;=8,"B+",IF(Q39&gt;=7,"B",IF(Q39&gt;=6.5,"C+",IF(Q39&gt;=5.5,"C",IF(Q39&gt;=5,"D+",IF(Q39&gt;=4,"D","F")))))))</f>
        <v>F</v>
      </c>
      <c r="T39" s="39">
        <f t="shared" ref="T39:T45" si="420">IF(S39="A",4,IF(S39="B+",3.5,IF(S39="B",3,IF(S39="C+",2.5,IF(S39="C",2,IF(S39="D+",1.5,IF(S39="D",1,0)))))))</f>
        <v>0</v>
      </c>
      <c r="U39" s="37" t="str">
        <f>TEXT(T39,"0,0")</f>
        <v>00</v>
      </c>
      <c r="V39" s="11">
        <v>3</v>
      </c>
      <c r="W39" s="21">
        <v>7.1</v>
      </c>
      <c r="X39" s="94"/>
      <c r="Y39" s="25"/>
      <c r="Z39" s="27">
        <f t="shared" ref="Z39:Z45" si="421">ROUND((W39*0.4+X39*0.6),1)</f>
        <v>2.8</v>
      </c>
      <c r="AA39" s="28">
        <f t="shared" ref="AA39:AA45" si="422">ROUND(MAX((W39*0.4+X39*0.6),(W39*0.4+Y39*0.6)),1)</f>
        <v>2.8</v>
      </c>
      <c r="AB39" s="28" t="str">
        <f>TEXT(AA39,"0,0")</f>
        <v>03</v>
      </c>
      <c r="AC39" s="32" t="str">
        <f t="shared" ref="AC39:AC45" si="423">IF(AA39&gt;=8.5,"A",IF(AA39&gt;=8,"B+",IF(AA39&gt;=7,"B",IF(AA39&gt;=6.5,"C+",IF(AA39&gt;=5.5,"C",IF(AA39&gt;=5,"D+",IF(AA39&gt;=4,"D","F")))))))</f>
        <v>F</v>
      </c>
      <c r="AD39" s="30">
        <f t="shared" ref="AD39:AD45" si="424">IF(AC39="A",4,IF(AC39="B+",3.5,IF(AC39="B",3,IF(AC39="C+",2.5,IF(AC39="C",2,IF(AC39="D+",1.5,IF(AC39="D",1,0)))))))</f>
        <v>0</v>
      </c>
      <c r="AE39" s="37" t="str">
        <f>TEXT(AD39,"0,0")</f>
        <v>00</v>
      </c>
      <c r="AF39" s="64">
        <v>4</v>
      </c>
      <c r="AG39" s="68"/>
      <c r="AH39" s="96">
        <v>0</v>
      </c>
      <c r="AI39" s="106"/>
      <c r="AJ39" s="25"/>
      <c r="AK39" s="27">
        <f t="shared" ref="AK39:AK45" si="425">ROUND((AH39*0.4+AI39*0.6),1)</f>
        <v>0</v>
      </c>
      <c r="AL39" s="28">
        <f t="shared" ref="AL39:AL45" si="426">ROUND(MAX((AH39*0.4+AI39*0.6),(AH39*0.4+AJ39*0.6)),1)</f>
        <v>0</v>
      </c>
      <c r="AM39" s="28" t="str">
        <f>TEXT(AL39,"0,0")</f>
        <v>00</v>
      </c>
      <c r="AN39" s="32" t="str">
        <f t="shared" ref="AN39:AN45" si="427">IF(AL39&gt;=8.5,"A",IF(AL39&gt;=8,"B+",IF(AL39&gt;=7,"B",IF(AL39&gt;=6.5,"C+",IF(AL39&gt;=5.5,"C",IF(AL39&gt;=5,"D+",IF(AL39&gt;=4,"D","F")))))))</f>
        <v>F</v>
      </c>
      <c r="AO39" s="30">
        <f t="shared" ref="AO39:AO45" si="428">IF(AN39="A",4,IF(AN39="B+",3.5,IF(AN39="B",3,IF(AN39="C+",2.5,IF(AN39="C",2,IF(AN39="D+",1.5,IF(AN39="D",1,0)))))))</f>
        <v>0</v>
      </c>
      <c r="AP39" s="37" t="str">
        <f>TEXT(AO39,"0,0")</f>
        <v>00</v>
      </c>
      <c r="AQ39" s="71">
        <v>2</v>
      </c>
      <c r="AR39" s="73"/>
      <c r="AS39" s="96"/>
      <c r="AT39" s="24"/>
      <c r="AU39" s="25"/>
      <c r="AV39" s="27">
        <f t="shared" ref="AV39:AV45" si="429">ROUND((AS39*0.4+AT39*0.6),1)</f>
        <v>0</v>
      </c>
      <c r="AW39" s="28">
        <f t="shared" ref="AW39:AW45" si="430">ROUND(MAX((AS39*0.4+AT39*0.6),(AS39*0.4+AU39*0.6)),1)</f>
        <v>0</v>
      </c>
      <c r="AX39" s="28" t="str">
        <f>TEXT(AW39,"0,0")</f>
        <v>00</v>
      </c>
      <c r="AY39" s="32" t="str">
        <f t="shared" ref="AY39:AY45" si="431">IF(AW39&gt;=8.5,"A",IF(AW39&gt;=8,"B+",IF(AW39&gt;=7,"B",IF(AW39&gt;=6.5,"C+",IF(AW39&gt;=5.5,"C",IF(AW39&gt;=5,"D+",IF(AW39&gt;=4,"D","F")))))))</f>
        <v>F</v>
      </c>
      <c r="AZ39" s="30">
        <f t="shared" ref="AZ39:AZ45" si="432">IF(AY39="A",4,IF(AY39="B+",3.5,IF(AY39="B",3,IF(AY39="C+",2.5,IF(AY39="C",2,IF(AY39="D+",1.5,IF(AY39="D",1,0)))))))</f>
        <v>0</v>
      </c>
      <c r="BA39" s="37" t="str">
        <f>TEXT(AZ39,"0,0")</f>
        <v>00</v>
      </c>
      <c r="BB39" s="64">
        <v>3</v>
      </c>
      <c r="BC39" s="68"/>
      <c r="BD39" s="96">
        <v>0</v>
      </c>
      <c r="BE39" s="106"/>
      <c r="BF39" s="25"/>
      <c r="BG39" s="27">
        <f t="shared" ref="BG39:BG45" si="433">ROUND((BD39*0.4+BE39*0.6),1)</f>
        <v>0</v>
      </c>
      <c r="BH39" s="28">
        <f t="shared" ref="BH39:BH45" si="434">ROUND(MAX((BD39*0.4+BE39*0.6),(BD39*0.4+BF39*0.6)),1)</f>
        <v>0</v>
      </c>
      <c r="BI39" s="28" t="str">
        <f>TEXT(BH39,"0,0")</f>
        <v>00</v>
      </c>
      <c r="BJ39" s="32" t="str">
        <f t="shared" ref="BJ39:BJ45" si="435">IF(BH39&gt;=8.5,"A",IF(BH39&gt;=8,"B+",IF(BH39&gt;=7,"B",IF(BH39&gt;=6.5,"C+",IF(BH39&gt;=5.5,"C",IF(BH39&gt;=5,"D+",IF(BH39&gt;=4,"D","F")))))))</f>
        <v>F</v>
      </c>
      <c r="BK39" s="30">
        <f t="shared" ref="BK39:BK45" si="436">IF(BJ39="A",4,IF(BJ39="B+",3.5,IF(BJ39="B",3,IF(BJ39="C+",2.5,IF(BJ39="C",2,IF(BJ39="D+",1.5,IF(BJ39="D",1,0)))))))</f>
        <v>0</v>
      </c>
      <c r="BL39" s="37" t="str">
        <f>TEXT(BK39,"0,0")</f>
        <v>00</v>
      </c>
      <c r="BM39" s="64">
        <v>3</v>
      </c>
      <c r="BN39" s="68"/>
      <c r="BO39" s="96">
        <v>3.9</v>
      </c>
      <c r="BP39" s="106"/>
      <c r="BQ39" s="25"/>
      <c r="BR39" s="27">
        <f t="shared" ref="BR39:BR45" si="437">ROUND((BO39*0.4+BP39*0.6),1)</f>
        <v>1.6</v>
      </c>
      <c r="BS39" s="28">
        <f t="shared" ref="BS39:BS45" si="438">ROUND(MAX((BO39*0.4+BP39*0.6),(BO39*0.4+BQ39*0.6)),1)</f>
        <v>1.6</v>
      </c>
      <c r="BT39" s="28" t="str">
        <f>TEXT(BS39,"0,0")</f>
        <v>02</v>
      </c>
      <c r="BU39" s="32" t="str">
        <f t="shared" ref="BU39:BU45" si="439">IF(BS39&gt;=8.5,"A",IF(BS39&gt;=8,"B+",IF(BS39&gt;=7,"B",IF(BS39&gt;=6.5,"C+",IF(BS39&gt;=5.5,"C",IF(BS39&gt;=5,"D+",IF(BS39&gt;=4,"D","F")))))))</f>
        <v>F</v>
      </c>
      <c r="BV39" s="66">
        <f t="shared" ref="BV39:BV45" si="440">IF(BU39="A",4,IF(BU39="B+",3.5,IF(BU39="B",3,IF(BU39="C+",2.5,IF(BU39="C",2,IF(BU39="D+",1.5,IF(BU39="D",1,0)))))))</f>
        <v>0</v>
      </c>
      <c r="BW39" s="37" t="str">
        <f>TEXT(BV39,"0,0")</f>
        <v>00</v>
      </c>
      <c r="BX39" s="64">
        <v>2</v>
      </c>
      <c r="BY39" s="75"/>
      <c r="BZ39" s="96">
        <v>3.8</v>
      </c>
      <c r="CA39" s="106"/>
      <c r="CB39" s="25"/>
      <c r="CC39" s="27">
        <f t="shared" ref="CC39:CC44" si="441">ROUND((BZ39*0.4+CA39*0.6),1)</f>
        <v>1.5</v>
      </c>
      <c r="CD39" s="28">
        <f t="shared" ref="CD39:CD45" si="442">ROUND(MAX((BZ39*0.4+CA39*0.6),(BZ39*0.4+CB39*0.6)),1)</f>
        <v>1.5</v>
      </c>
      <c r="CE39" s="28" t="str">
        <f>TEXT(CD39,"0,0")</f>
        <v>02</v>
      </c>
      <c r="CF39" s="32" t="str">
        <f t="shared" ref="CF39:CF44" si="443">IF(CD39&gt;=8.5,"A",IF(CD39&gt;=8,"B+",IF(CD39&gt;=7,"B",IF(CD39&gt;=6.5,"C+",IF(CD39&gt;=5.5,"C",IF(CD39&gt;=5,"D+",IF(CD39&gt;=4,"D","F")))))))</f>
        <v>F</v>
      </c>
      <c r="CG39" s="30">
        <f t="shared" ref="CG39:CG44" si="444">IF(CF39="A",4,IF(CF39="B+",3.5,IF(CF39="B",3,IF(CF39="C+",2.5,IF(CF39="C",2,IF(CF39="D+",1.5,IF(CF39="D",1,0)))))))</f>
        <v>0</v>
      </c>
      <c r="CH39" s="37" t="str">
        <f>TEXT(CG39,"0,0")</f>
        <v>00</v>
      </c>
      <c r="CI39" s="64">
        <v>3</v>
      </c>
      <c r="CJ39" s="68"/>
      <c r="CK39" s="85">
        <f t="shared" ref="CK39:CK44" si="445">AF39+AQ39+BB39+BM39+BX39+CI39</f>
        <v>17</v>
      </c>
      <c r="CL39" s="86">
        <f t="shared" ref="CL39:CL44" si="446">(AA39*AF39+AL39*AQ39+AW39*BB39+BH39*BM39+BS39*BX39+CD39*CI39)/CK39</f>
        <v>1.1117647058823528</v>
      </c>
      <c r="CM39" s="86"/>
      <c r="CN39" s="86">
        <f t="shared" ref="CN39:CN44" si="447">(AD39*AF39+AO39*AQ39+AZ39*BB39+BK39*BM39+BV39*BX39+CG39*CI39)/CK39</f>
        <v>0</v>
      </c>
      <c r="CO39" s="87" t="str">
        <f>TEXT(CN39,"0,00")</f>
        <v>000</v>
      </c>
      <c r="CP39" s="52" t="str">
        <f t="shared" ref="CP39:CP44" si="448">IF(AND(CN39&lt;0.8),"Cảnh báo KQHT","Lên lớp")</f>
        <v>Cảnh báo KQHT</v>
      </c>
      <c r="CQ39" s="52">
        <f t="shared" ref="CQ39:CQ44" si="449">CJ39+BY39+BN39+BC39+AR39+AG39</f>
        <v>0</v>
      </c>
      <c r="CR39" s="86" t="e">
        <f t="shared" ref="CR39:CR44" si="450">(AA39*AG39+AL39*AR39+AW39*BC39+BH39*BN39+BS39*BY39+CD39*CJ39)/CQ39</f>
        <v>#DIV/0!</v>
      </c>
      <c r="CS39" s="86"/>
      <c r="CT39" s="86" t="e">
        <f t="shared" ref="CT39:CT44" si="451">(AD39*AG39+AO39*AR39+AZ39*BC39+BK39*BN39+BV39*BY39+CG39*CJ39)/CQ39</f>
        <v>#DIV/0!</v>
      </c>
      <c r="CU39" s="52" t="e">
        <f>TEXT(CT39,"0,00")</f>
        <v>#DIV/0!</v>
      </c>
      <c r="CV39" s="52" t="e">
        <f t="shared" ref="CV39:CV44" si="452">IF(AND(CT39&lt;1.2),"Cảnh báo KQHT","Lên lớp")</f>
        <v>#DIV/0!</v>
      </c>
      <c r="CW39" s="238"/>
      <c r="CX39" s="238"/>
      <c r="CY39" s="238"/>
      <c r="CZ39" s="238"/>
      <c r="DA39" s="238"/>
      <c r="DB39" s="238"/>
      <c r="DC39" s="238"/>
      <c r="DD39" s="238"/>
      <c r="DE39" s="238"/>
      <c r="DF39" s="238"/>
      <c r="DG39" s="238"/>
      <c r="DH39" s="238"/>
      <c r="DI39" s="238"/>
      <c r="DJ39" s="238"/>
      <c r="DK39" s="238"/>
      <c r="DL39" s="238"/>
      <c r="DM39" s="238"/>
      <c r="DN39" s="238"/>
      <c r="DO39" s="238"/>
      <c r="DP39" s="238"/>
      <c r="DQ39" s="238"/>
      <c r="DR39" s="238"/>
      <c r="GA39" s="71"/>
      <c r="GB39" s="203"/>
      <c r="HL39" s="239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R39" s="8"/>
      <c r="LS39" s="8"/>
      <c r="LT39" s="8"/>
      <c r="LU39" s="8"/>
      <c r="LV39" s="8"/>
      <c r="LW39" s="8"/>
      <c r="LX39" s="8"/>
      <c r="LY39" s="8"/>
      <c r="LZ39" s="8"/>
      <c r="MA39" s="8"/>
    </row>
    <row r="40" spans="1:339" s="233" customFormat="1" ht="18">
      <c r="A40" s="10">
        <v>12</v>
      </c>
      <c r="B40" s="76" t="s">
        <v>317</v>
      </c>
      <c r="C40" s="77" t="s">
        <v>343</v>
      </c>
      <c r="D40" s="78" t="s">
        <v>344</v>
      </c>
      <c r="E40" s="79" t="s">
        <v>199</v>
      </c>
      <c r="F40" s="50" t="s">
        <v>765</v>
      </c>
      <c r="G40" s="50" t="s">
        <v>626</v>
      </c>
      <c r="H40" s="50" t="s">
        <v>17</v>
      </c>
      <c r="I40" s="83" t="s">
        <v>656</v>
      </c>
      <c r="J40" s="83"/>
      <c r="K40" s="113"/>
      <c r="L40" s="113"/>
      <c r="M40" s="32" t="str">
        <f t="shared" si="417"/>
        <v>F</v>
      </c>
      <c r="N40" s="39">
        <f t="shared" si="418"/>
        <v>0</v>
      </c>
      <c r="O40" s="37" t="str">
        <f>TEXT(N40,"0,0")</f>
        <v>00</v>
      </c>
      <c r="P40" s="11">
        <v>2</v>
      </c>
      <c r="Q40" s="16"/>
      <c r="R40" s="16"/>
      <c r="S40" s="32" t="str">
        <f t="shared" si="419"/>
        <v>F</v>
      </c>
      <c r="T40" s="39">
        <f t="shared" si="420"/>
        <v>0</v>
      </c>
      <c r="U40" s="37" t="str">
        <f>TEXT(T40,"0,0")</f>
        <v>00</v>
      </c>
      <c r="V40" s="11">
        <v>3</v>
      </c>
      <c r="W40" s="21">
        <v>6.1</v>
      </c>
      <c r="X40" s="94"/>
      <c r="Y40" s="25"/>
      <c r="Z40" s="27">
        <f t="shared" si="421"/>
        <v>2.4</v>
      </c>
      <c r="AA40" s="28">
        <f t="shared" si="422"/>
        <v>2.4</v>
      </c>
      <c r="AB40" s="28" t="str">
        <f>TEXT(AA40,"0,0")</f>
        <v>02</v>
      </c>
      <c r="AC40" s="32" t="str">
        <f t="shared" si="423"/>
        <v>F</v>
      </c>
      <c r="AD40" s="30">
        <f t="shared" si="424"/>
        <v>0</v>
      </c>
      <c r="AE40" s="37" t="str">
        <f>TEXT(AD40,"0,0")</f>
        <v>00</v>
      </c>
      <c r="AF40" s="64">
        <v>4</v>
      </c>
      <c r="AG40" s="68"/>
      <c r="AH40" s="96">
        <v>0</v>
      </c>
      <c r="AI40" s="106"/>
      <c r="AJ40" s="25"/>
      <c r="AK40" s="27">
        <f t="shared" si="425"/>
        <v>0</v>
      </c>
      <c r="AL40" s="28">
        <f t="shared" si="426"/>
        <v>0</v>
      </c>
      <c r="AM40" s="28" t="str">
        <f>TEXT(AL40,"0,0")</f>
        <v>00</v>
      </c>
      <c r="AN40" s="32" t="str">
        <f t="shared" si="427"/>
        <v>F</v>
      </c>
      <c r="AO40" s="30">
        <f t="shared" si="428"/>
        <v>0</v>
      </c>
      <c r="AP40" s="37" t="str">
        <f>TEXT(AO40,"0,0")</f>
        <v>00</v>
      </c>
      <c r="AQ40" s="71">
        <v>2</v>
      </c>
      <c r="AR40" s="73"/>
      <c r="AS40" s="96">
        <v>1</v>
      </c>
      <c r="AT40" s="106"/>
      <c r="AU40" s="25"/>
      <c r="AV40" s="27">
        <f t="shared" si="429"/>
        <v>0.4</v>
      </c>
      <c r="AW40" s="28">
        <f t="shared" si="430"/>
        <v>0.4</v>
      </c>
      <c r="AX40" s="28" t="str">
        <f>TEXT(AW40,"0,0")</f>
        <v>00</v>
      </c>
      <c r="AY40" s="32" t="str">
        <f t="shared" si="431"/>
        <v>F</v>
      </c>
      <c r="AZ40" s="30">
        <f t="shared" si="432"/>
        <v>0</v>
      </c>
      <c r="BA40" s="37" t="str">
        <f>TEXT(AZ40,"0,0")</f>
        <v>00</v>
      </c>
      <c r="BB40" s="64">
        <v>3</v>
      </c>
      <c r="BC40" s="68"/>
      <c r="BD40" s="96">
        <v>0</v>
      </c>
      <c r="BE40" s="106"/>
      <c r="BF40" s="25"/>
      <c r="BG40" s="27">
        <f t="shared" si="433"/>
        <v>0</v>
      </c>
      <c r="BH40" s="28">
        <f t="shared" si="434"/>
        <v>0</v>
      </c>
      <c r="BI40" s="28" t="str">
        <f>TEXT(BH40,"0,0")</f>
        <v>00</v>
      </c>
      <c r="BJ40" s="32" t="str">
        <f t="shared" si="435"/>
        <v>F</v>
      </c>
      <c r="BK40" s="30">
        <f t="shared" si="436"/>
        <v>0</v>
      </c>
      <c r="BL40" s="37" t="str">
        <f>TEXT(BK40,"0,0")</f>
        <v>00</v>
      </c>
      <c r="BM40" s="64">
        <v>3</v>
      </c>
      <c r="BN40" s="68"/>
      <c r="BO40" s="96">
        <v>0.9</v>
      </c>
      <c r="BP40" s="106"/>
      <c r="BQ40" s="25"/>
      <c r="BR40" s="27">
        <f t="shared" si="437"/>
        <v>0.4</v>
      </c>
      <c r="BS40" s="28">
        <f t="shared" si="438"/>
        <v>0.4</v>
      </c>
      <c r="BT40" s="28" t="str">
        <f>TEXT(BS40,"0,0")</f>
        <v>00</v>
      </c>
      <c r="BU40" s="32" t="str">
        <f t="shared" si="439"/>
        <v>F</v>
      </c>
      <c r="BV40" s="66">
        <f t="shared" si="440"/>
        <v>0</v>
      </c>
      <c r="BW40" s="37" t="str">
        <f>TEXT(BV40,"0,0")</f>
        <v>00</v>
      </c>
      <c r="BX40" s="64">
        <v>2</v>
      </c>
      <c r="BY40" s="75"/>
      <c r="BZ40" s="96">
        <v>0</v>
      </c>
      <c r="CA40" s="106"/>
      <c r="CB40" s="25"/>
      <c r="CC40" s="27">
        <f t="shared" si="441"/>
        <v>0</v>
      </c>
      <c r="CD40" s="28">
        <f t="shared" si="442"/>
        <v>0</v>
      </c>
      <c r="CE40" s="28" t="str">
        <f>TEXT(CD40,"0,0")</f>
        <v>00</v>
      </c>
      <c r="CF40" s="32" t="str">
        <f t="shared" si="443"/>
        <v>F</v>
      </c>
      <c r="CG40" s="30">
        <f t="shared" si="444"/>
        <v>0</v>
      </c>
      <c r="CH40" s="37" t="str">
        <f>TEXT(CG40,"0,0")</f>
        <v>00</v>
      </c>
      <c r="CI40" s="64">
        <v>3</v>
      </c>
      <c r="CJ40" s="68"/>
      <c r="CK40" s="85">
        <f t="shared" si="445"/>
        <v>17</v>
      </c>
      <c r="CL40" s="86">
        <f t="shared" si="446"/>
        <v>0.68235294117647072</v>
      </c>
      <c r="CM40" s="86"/>
      <c r="CN40" s="86">
        <f t="shared" si="447"/>
        <v>0</v>
      </c>
      <c r="CO40" s="87" t="str">
        <f>TEXT(CN40,"0,00")</f>
        <v>000</v>
      </c>
      <c r="CP40" s="52" t="str">
        <f t="shared" si="448"/>
        <v>Cảnh báo KQHT</v>
      </c>
      <c r="CQ40" s="52">
        <f t="shared" si="449"/>
        <v>0</v>
      </c>
      <c r="CR40" s="86" t="e">
        <f t="shared" si="450"/>
        <v>#DIV/0!</v>
      </c>
      <c r="CS40" s="86"/>
      <c r="CT40" s="86" t="e">
        <f t="shared" si="451"/>
        <v>#DIV/0!</v>
      </c>
      <c r="CU40" s="52" t="e">
        <f>TEXT(CT40,"0,00")</f>
        <v>#DIV/0!</v>
      </c>
      <c r="CV40" s="52" t="e">
        <f t="shared" si="452"/>
        <v>#DIV/0!</v>
      </c>
      <c r="CW40" s="238"/>
      <c r="CX40" s="238"/>
      <c r="CY40" s="238"/>
      <c r="CZ40" s="238"/>
      <c r="DA40" s="238"/>
      <c r="DB40" s="238"/>
      <c r="DC40" s="238"/>
      <c r="DD40" s="238"/>
      <c r="DE40" s="238"/>
      <c r="DF40" s="238"/>
      <c r="DG40" s="238"/>
      <c r="DH40" s="238"/>
      <c r="DI40" s="238"/>
      <c r="DJ40" s="238"/>
      <c r="DK40" s="238"/>
      <c r="DL40" s="238"/>
      <c r="DM40" s="238"/>
      <c r="DN40" s="238"/>
      <c r="DO40" s="238"/>
      <c r="DP40" s="238"/>
      <c r="DQ40" s="238"/>
      <c r="DR40" s="238"/>
      <c r="HL40" s="239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R40" s="8"/>
      <c r="LS40" s="8"/>
      <c r="LT40" s="8"/>
      <c r="LU40" s="8"/>
      <c r="LV40" s="8"/>
      <c r="LW40" s="8"/>
      <c r="LX40" s="8"/>
      <c r="LY40" s="8"/>
      <c r="LZ40" s="8"/>
      <c r="MA40" s="8"/>
    </row>
    <row r="41" spans="1:339" s="233" customFormat="1" ht="18">
      <c r="A41" s="10">
        <v>15</v>
      </c>
      <c r="B41" s="76" t="s">
        <v>317</v>
      </c>
      <c r="C41" s="77" t="s">
        <v>349</v>
      </c>
      <c r="D41" s="78" t="s">
        <v>350</v>
      </c>
      <c r="E41" s="79" t="s">
        <v>135</v>
      </c>
      <c r="F41" s="50" t="s">
        <v>766</v>
      </c>
      <c r="G41" s="50" t="s">
        <v>520</v>
      </c>
      <c r="H41" s="50" t="s">
        <v>17</v>
      </c>
      <c r="I41" s="82" t="s">
        <v>659</v>
      </c>
      <c r="J41" s="82"/>
      <c r="K41" s="12">
        <v>7.5</v>
      </c>
      <c r="L41" s="12"/>
      <c r="M41" s="32" t="str">
        <f t="shared" si="417"/>
        <v>B</v>
      </c>
      <c r="N41" s="39">
        <f t="shared" si="418"/>
        <v>3</v>
      </c>
      <c r="O41" s="37" t="str">
        <f>TEXT(N41,"0,0")</f>
        <v>03</v>
      </c>
      <c r="P41" s="11">
        <v>2</v>
      </c>
      <c r="Q41" s="16"/>
      <c r="R41" s="16"/>
      <c r="S41" s="32" t="str">
        <f t="shared" si="419"/>
        <v>F</v>
      </c>
      <c r="T41" s="39">
        <f t="shared" si="420"/>
        <v>0</v>
      </c>
      <c r="U41" s="37" t="str">
        <f>TEXT(T41,"0,0")</f>
        <v>00</v>
      </c>
      <c r="V41" s="11">
        <v>3</v>
      </c>
      <c r="W41" s="21">
        <v>7.5</v>
      </c>
      <c r="X41" s="24">
        <v>8</v>
      </c>
      <c r="Y41" s="25"/>
      <c r="Z41" s="27">
        <f t="shared" si="421"/>
        <v>7.8</v>
      </c>
      <c r="AA41" s="28">
        <f t="shared" si="422"/>
        <v>7.8</v>
      </c>
      <c r="AB41" s="28" t="str">
        <f>TEXT(AA41,"0,0")</f>
        <v>08</v>
      </c>
      <c r="AC41" s="32" t="str">
        <f t="shared" si="423"/>
        <v>B</v>
      </c>
      <c r="AD41" s="30">
        <f t="shared" si="424"/>
        <v>3</v>
      </c>
      <c r="AE41" s="37" t="str">
        <f>TEXT(AD41,"0,0")</f>
        <v>03</v>
      </c>
      <c r="AF41" s="64">
        <v>4</v>
      </c>
      <c r="AG41" s="68">
        <v>4</v>
      </c>
      <c r="AH41" s="110">
        <v>8</v>
      </c>
      <c r="AI41" s="94"/>
      <c r="AJ41" s="25"/>
      <c r="AK41" s="27">
        <f t="shared" si="425"/>
        <v>3.2</v>
      </c>
      <c r="AL41" s="28">
        <f t="shared" si="426"/>
        <v>3.2</v>
      </c>
      <c r="AM41" s="28" t="str">
        <f>TEXT(AL41,"0,0")</f>
        <v>03</v>
      </c>
      <c r="AN41" s="32" t="str">
        <f t="shared" si="427"/>
        <v>F</v>
      </c>
      <c r="AO41" s="30">
        <f t="shared" si="428"/>
        <v>0</v>
      </c>
      <c r="AP41" s="37" t="str">
        <f>TEXT(AO41,"0,0")</f>
        <v>00</v>
      </c>
      <c r="AQ41" s="71">
        <v>2</v>
      </c>
      <c r="AR41" s="73"/>
      <c r="AS41" s="110">
        <v>5.7</v>
      </c>
      <c r="AT41" s="119"/>
      <c r="AU41" s="120"/>
      <c r="AV41" s="27">
        <f t="shared" si="429"/>
        <v>2.2999999999999998</v>
      </c>
      <c r="AW41" s="28">
        <f t="shared" si="430"/>
        <v>2.2999999999999998</v>
      </c>
      <c r="AX41" s="28" t="str">
        <f>TEXT(AW41,"0,0")</f>
        <v>02</v>
      </c>
      <c r="AY41" s="32" t="str">
        <f t="shared" si="431"/>
        <v>F</v>
      </c>
      <c r="AZ41" s="30">
        <f t="shared" si="432"/>
        <v>0</v>
      </c>
      <c r="BA41" s="37" t="str">
        <f>TEXT(AZ41,"0,0")</f>
        <v>00</v>
      </c>
      <c r="BB41" s="64">
        <v>3</v>
      </c>
      <c r="BC41" s="68"/>
      <c r="BD41" s="96">
        <v>3.2</v>
      </c>
      <c r="BE41" s="106"/>
      <c r="BF41" s="25"/>
      <c r="BG41" s="27">
        <f t="shared" si="433"/>
        <v>1.3</v>
      </c>
      <c r="BH41" s="28">
        <f t="shared" si="434"/>
        <v>1.3</v>
      </c>
      <c r="BI41" s="28" t="str">
        <f>TEXT(BH41,"0,0")</f>
        <v>01</v>
      </c>
      <c r="BJ41" s="32" t="str">
        <f t="shared" si="435"/>
        <v>F</v>
      </c>
      <c r="BK41" s="30">
        <f t="shared" si="436"/>
        <v>0</v>
      </c>
      <c r="BL41" s="37" t="str">
        <f>TEXT(BK41,"0,0")</f>
        <v>00</v>
      </c>
      <c r="BM41" s="64">
        <v>3</v>
      </c>
      <c r="BN41" s="68"/>
      <c r="BO41" s="96">
        <v>4.4000000000000004</v>
      </c>
      <c r="BP41" s="106"/>
      <c r="BQ41" s="25"/>
      <c r="BR41" s="27">
        <f t="shared" si="437"/>
        <v>1.8</v>
      </c>
      <c r="BS41" s="28">
        <f t="shared" si="438"/>
        <v>1.8</v>
      </c>
      <c r="BT41" s="28" t="str">
        <f>TEXT(BS41,"0,0")</f>
        <v>02</v>
      </c>
      <c r="BU41" s="32" t="str">
        <f t="shared" si="439"/>
        <v>F</v>
      </c>
      <c r="BV41" s="66">
        <f t="shared" si="440"/>
        <v>0</v>
      </c>
      <c r="BW41" s="37" t="str">
        <f>TEXT(BV41,"0,0")</f>
        <v>00</v>
      </c>
      <c r="BX41" s="64">
        <v>2</v>
      </c>
      <c r="BY41" s="75"/>
      <c r="BZ41" s="110">
        <v>6.8</v>
      </c>
      <c r="CA41" s="94"/>
      <c r="CB41" s="25"/>
      <c r="CC41" s="27">
        <f t="shared" si="441"/>
        <v>2.7</v>
      </c>
      <c r="CD41" s="28">
        <f t="shared" si="442"/>
        <v>2.7</v>
      </c>
      <c r="CE41" s="28" t="str">
        <f>TEXT(CD41,"0,0")</f>
        <v>03</v>
      </c>
      <c r="CF41" s="32" t="str">
        <f t="shared" si="443"/>
        <v>F</v>
      </c>
      <c r="CG41" s="30">
        <f t="shared" si="444"/>
        <v>0</v>
      </c>
      <c r="CH41" s="37" t="str">
        <f>TEXT(CG41,"0,0")</f>
        <v>00</v>
      </c>
      <c r="CI41" s="64">
        <v>3</v>
      </c>
      <c r="CJ41" s="68"/>
      <c r="CK41" s="85">
        <f t="shared" si="445"/>
        <v>17</v>
      </c>
      <c r="CL41" s="86">
        <f t="shared" si="446"/>
        <v>3.5352941176470587</v>
      </c>
      <c r="CM41" s="86"/>
      <c r="CN41" s="86">
        <f t="shared" si="447"/>
        <v>0.70588235294117652</v>
      </c>
      <c r="CO41" s="87" t="str">
        <f>TEXT(CN41,"0,00")</f>
        <v>001</v>
      </c>
      <c r="CP41" s="52" t="str">
        <f t="shared" si="448"/>
        <v>Cảnh báo KQHT</v>
      </c>
      <c r="CQ41" s="52">
        <f t="shared" si="449"/>
        <v>4</v>
      </c>
      <c r="CR41" s="86">
        <f t="shared" si="450"/>
        <v>7.8</v>
      </c>
      <c r="CS41" s="86"/>
      <c r="CT41" s="86">
        <f t="shared" si="451"/>
        <v>3</v>
      </c>
      <c r="CU41" s="52" t="str">
        <f>TEXT(CT41,"0,00")</f>
        <v>003</v>
      </c>
      <c r="CV41" s="52" t="str">
        <f t="shared" si="452"/>
        <v>Lên lớp</v>
      </c>
      <c r="CW41" s="238"/>
      <c r="CX41" s="238"/>
      <c r="CY41" s="238"/>
      <c r="CZ41" s="238"/>
      <c r="DA41" s="238"/>
      <c r="DB41" s="238"/>
      <c r="DC41" s="238"/>
      <c r="DD41" s="238"/>
      <c r="DE41" s="238"/>
      <c r="DF41" s="238"/>
      <c r="DG41" s="238"/>
      <c r="DH41" s="238"/>
      <c r="DI41" s="238"/>
      <c r="DJ41" s="238"/>
      <c r="DK41" s="238"/>
      <c r="DL41" s="238"/>
      <c r="DM41" s="238"/>
      <c r="DN41" s="238"/>
      <c r="DO41" s="238"/>
      <c r="DP41" s="238"/>
      <c r="DQ41" s="238"/>
      <c r="DR41" s="238"/>
      <c r="HL41" s="239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8"/>
      <c r="LE41" s="8"/>
      <c r="LF41" s="8"/>
      <c r="LG41" s="8"/>
      <c r="LH41" s="8"/>
      <c r="LI41" s="8"/>
      <c r="LJ41" s="8"/>
      <c r="LK41" s="8"/>
      <c r="LL41" s="8"/>
      <c r="LR41" s="8"/>
      <c r="LS41" s="8"/>
      <c r="LT41" s="8"/>
      <c r="LU41" s="8"/>
      <c r="LV41" s="8"/>
      <c r="LW41" s="8"/>
      <c r="LX41" s="8"/>
      <c r="LY41" s="8"/>
      <c r="LZ41" s="8"/>
      <c r="MA41" s="8"/>
    </row>
    <row r="42" spans="1:339" s="233" customFormat="1" ht="18">
      <c r="A42" s="10">
        <v>20</v>
      </c>
      <c r="B42" s="76" t="s">
        <v>317</v>
      </c>
      <c r="C42" s="77" t="s">
        <v>359</v>
      </c>
      <c r="D42" s="78" t="s">
        <v>360</v>
      </c>
      <c r="E42" s="79" t="s">
        <v>361</v>
      </c>
      <c r="F42" s="50" t="s">
        <v>767</v>
      </c>
      <c r="G42" s="50" t="s">
        <v>633</v>
      </c>
      <c r="H42" s="50" t="s">
        <v>17</v>
      </c>
      <c r="I42" s="82" t="s">
        <v>662</v>
      </c>
      <c r="J42" s="82"/>
      <c r="K42" s="12">
        <v>7</v>
      </c>
      <c r="L42" s="12"/>
      <c r="M42" s="32" t="str">
        <f t="shared" si="417"/>
        <v>B</v>
      </c>
      <c r="N42" s="39">
        <f t="shared" si="418"/>
        <v>3</v>
      </c>
      <c r="O42" s="37" t="str">
        <f>TEXT(N42,"0,0")</f>
        <v>03</v>
      </c>
      <c r="P42" s="11">
        <v>2</v>
      </c>
      <c r="Q42" s="16"/>
      <c r="R42" s="16"/>
      <c r="S42" s="32" t="str">
        <f t="shared" si="419"/>
        <v>F</v>
      </c>
      <c r="T42" s="39">
        <f t="shared" si="420"/>
        <v>0</v>
      </c>
      <c r="U42" s="37" t="str">
        <f>TEXT(T42,"0,0")</f>
        <v>00</v>
      </c>
      <c r="V42" s="11">
        <v>3</v>
      </c>
      <c r="W42" s="21">
        <v>7.3</v>
      </c>
      <c r="X42" s="24">
        <v>4</v>
      </c>
      <c r="Y42" s="25"/>
      <c r="Z42" s="27">
        <f t="shared" si="421"/>
        <v>5.3</v>
      </c>
      <c r="AA42" s="28">
        <f t="shared" si="422"/>
        <v>5.3</v>
      </c>
      <c r="AB42" s="28" t="str">
        <f>TEXT(AA42,"0,0")</f>
        <v>05</v>
      </c>
      <c r="AC42" s="32" t="str">
        <f t="shared" si="423"/>
        <v>D+</v>
      </c>
      <c r="AD42" s="30">
        <f t="shared" si="424"/>
        <v>1.5</v>
      </c>
      <c r="AE42" s="37" t="str">
        <f>TEXT(AD42,"0,0")</f>
        <v>02</v>
      </c>
      <c r="AF42" s="64">
        <v>4</v>
      </c>
      <c r="AG42" s="68">
        <v>4</v>
      </c>
      <c r="AH42" s="110">
        <v>8</v>
      </c>
      <c r="AI42" s="94"/>
      <c r="AJ42" s="25"/>
      <c r="AK42" s="27">
        <f t="shared" si="425"/>
        <v>3.2</v>
      </c>
      <c r="AL42" s="28">
        <f t="shared" si="426"/>
        <v>3.2</v>
      </c>
      <c r="AM42" s="28" t="str">
        <f>TEXT(AL42,"0,0")</f>
        <v>03</v>
      </c>
      <c r="AN42" s="32" t="str">
        <f t="shared" si="427"/>
        <v>F</v>
      </c>
      <c r="AO42" s="30">
        <f t="shared" si="428"/>
        <v>0</v>
      </c>
      <c r="AP42" s="37" t="str">
        <f>TEXT(AO42,"0,0")</f>
        <v>00</v>
      </c>
      <c r="AQ42" s="71">
        <v>2</v>
      </c>
      <c r="AR42" s="73"/>
      <c r="AS42" s="110">
        <v>5.7</v>
      </c>
      <c r="AT42" s="119"/>
      <c r="AU42" s="120"/>
      <c r="AV42" s="27">
        <f t="shared" si="429"/>
        <v>2.2999999999999998</v>
      </c>
      <c r="AW42" s="28">
        <f t="shared" si="430"/>
        <v>2.2999999999999998</v>
      </c>
      <c r="AX42" s="28" t="str">
        <f>TEXT(AW42,"0,0")</f>
        <v>02</v>
      </c>
      <c r="AY42" s="32" t="str">
        <f t="shared" si="431"/>
        <v>F</v>
      </c>
      <c r="AZ42" s="30">
        <f t="shared" si="432"/>
        <v>0</v>
      </c>
      <c r="BA42" s="37" t="str">
        <f>TEXT(AZ42,"0,0")</f>
        <v>00</v>
      </c>
      <c r="BB42" s="64">
        <v>3</v>
      </c>
      <c r="BC42" s="68"/>
      <c r="BD42" s="96">
        <v>2.4</v>
      </c>
      <c r="BE42" s="106"/>
      <c r="BF42" s="25"/>
      <c r="BG42" s="27">
        <f t="shared" si="433"/>
        <v>1</v>
      </c>
      <c r="BH42" s="28">
        <f t="shared" si="434"/>
        <v>1</v>
      </c>
      <c r="BI42" s="28" t="str">
        <f>TEXT(BH42,"0,0")</f>
        <v>01</v>
      </c>
      <c r="BJ42" s="32" t="str">
        <f t="shared" si="435"/>
        <v>F</v>
      </c>
      <c r="BK42" s="30">
        <f t="shared" si="436"/>
        <v>0</v>
      </c>
      <c r="BL42" s="37" t="str">
        <f>TEXT(BK42,"0,0")</f>
        <v>00</v>
      </c>
      <c r="BM42" s="64">
        <v>3</v>
      </c>
      <c r="BN42" s="68"/>
      <c r="BO42" s="21">
        <v>5.3</v>
      </c>
      <c r="BP42" s="24">
        <v>6</v>
      </c>
      <c r="BQ42" s="25"/>
      <c r="BR42" s="27">
        <f t="shared" si="437"/>
        <v>5.7</v>
      </c>
      <c r="BS42" s="28">
        <f t="shared" si="438"/>
        <v>5.7</v>
      </c>
      <c r="BT42" s="28" t="str">
        <f>TEXT(BS42,"0,0")</f>
        <v>06</v>
      </c>
      <c r="BU42" s="32" t="str">
        <f t="shared" si="439"/>
        <v>C</v>
      </c>
      <c r="BV42" s="66">
        <f t="shared" si="440"/>
        <v>2</v>
      </c>
      <c r="BW42" s="37" t="str">
        <f>TEXT(BV42,"0,0")</f>
        <v>02</v>
      </c>
      <c r="BX42" s="64">
        <v>2</v>
      </c>
      <c r="BY42" s="75">
        <v>2</v>
      </c>
      <c r="BZ42" s="21">
        <v>6.5</v>
      </c>
      <c r="CA42" s="24">
        <v>5</v>
      </c>
      <c r="CB42" s="25"/>
      <c r="CC42" s="27">
        <f t="shared" si="441"/>
        <v>5.6</v>
      </c>
      <c r="CD42" s="28">
        <f t="shared" si="442"/>
        <v>5.6</v>
      </c>
      <c r="CE42" s="28" t="str">
        <f>TEXT(CD42,"0,0")</f>
        <v>06</v>
      </c>
      <c r="CF42" s="32" t="str">
        <f t="shared" si="443"/>
        <v>C</v>
      </c>
      <c r="CG42" s="30">
        <f t="shared" si="444"/>
        <v>2</v>
      </c>
      <c r="CH42" s="37" t="str">
        <f>TEXT(CG42,"0,0")</f>
        <v>02</v>
      </c>
      <c r="CI42" s="64">
        <v>3</v>
      </c>
      <c r="CJ42" s="68">
        <v>3</v>
      </c>
      <c r="CK42" s="85">
        <f t="shared" si="445"/>
        <v>17</v>
      </c>
      <c r="CL42" s="86">
        <f t="shared" si="446"/>
        <v>3.8647058823529403</v>
      </c>
      <c r="CM42" s="86"/>
      <c r="CN42" s="86">
        <f t="shared" si="447"/>
        <v>0.94117647058823528</v>
      </c>
      <c r="CO42" s="87" t="str">
        <f>TEXT(CN42,"0,00")</f>
        <v>001</v>
      </c>
      <c r="CP42" s="52" t="str">
        <f t="shared" si="448"/>
        <v>Lên lớp</v>
      </c>
      <c r="CQ42" s="52">
        <f t="shared" si="449"/>
        <v>9</v>
      </c>
      <c r="CR42" s="86">
        <f t="shared" si="450"/>
        <v>5.4888888888888889</v>
      </c>
      <c r="CS42" s="86"/>
      <c r="CT42" s="86">
        <f t="shared" si="451"/>
        <v>1.7777777777777777</v>
      </c>
      <c r="CU42" s="52" t="str">
        <f>TEXT(CT42,"0,00")</f>
        <v>002</v>
      </c>
      <c r="CV42" s="52" t="str">
        <f t="shared" si="452"/>
        <v>Lên lớp</v>
      </c>
      <c r="CW42" s="238"/>
      <c r="CX42" s="238"/>
      <c r="CY42" s="238"/>
      <c r="CZ42" s="238"/>
      <c r="DA42" s="238"/>
      <c r="DB42" s="238"/>
      <c r="DC42" s="238"/>
      <c r="DD42" s="238"/>
      <c r="DE42" s="238"/>
      <c r="DF42" s="238"/>
      <c r="DG42" s="238"/>
      <c r="DH42" s="238"/>
      <c r="DI42" s="238"/>
      <c r="DJ42" s="238"/>
      <c r="DK42" s="238"/>
      <c r="DL42" s="238"/>
      <c r="DM42" s="238"/>
      <c r="DN42" s="238"/>
      <c r="DO42" s="238"/>
      <c r="DP42" s="238"/>
      <c r="DQ42" s="238"/>
      <c r="DR42" s="238"/>
      <c r="HL42" s="239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8"/>
      <c r="LL42" s="8"/>
      <c r="LR42" s="8"/>
      <c r="LS42" s="8"/>
      <c r="LT42" s="8"/>
      <c r="LU42" s="8"/>
      <c r="LV42" s="8"/>
      <c r="LW42" s="8"/>
      <c r="LX42" s="8"/>
      <c r="LY42" s="8"/>
      <c r="LZ42" s="8"/>
      <c r="MA42" s="8"/>
    </row>
    <row r="43" spans="1:339" s="233" customFormat="1" ht="18">
      <c r="A43" s="10">
        <v>5</v>
      </c>
      <c r="B43" s="76" t="s">
        <v>317</v>
      </c>
      <c r="C43" s="77" t="s">
        <v>326</v>
      </c>
      <c r="D43" s="78" t="s">
        <v>327</v>
      </c>
      <c r="E43" s="79" t="s">
        <v>227</v>
      </c>
      <c r="F43" s="60" t="s">
        <v>1127</v>
      </c>
      <c r="G43" s="50" t="s">
        <v>619</v>
      </c>
      <c r="H43" s="50" t="s">
        <v>17</v>
      </c>
      <c r="I43" s="82" t="s">
        <v>652</v>
      </c>
      <c r="J43" s="82" t="s">
        <v>792</v>
      </c>
      <c r="K43" s="12">
        <v>6</v>
      </c>
      <c r="L43" s="28" t="str">
        <f>TEXT(K43,"0.0")</f>
        <v>6.0</v>
      </c>
      <c r="M43" s="32" t="str">
        <f t="shared" si="417"/>
        <v>C</v>
      </c>
      <c r="N43" s="39">
        <f t="shared" si="418"/>
        <v>2</v>
      </c>
      <c r="O43" s="37" t="str">
        <f>TEXT(N43,"0.0")</f>
        <v>2.0</v>
      </c>
      <c r="P43" s="11">
        <v>2</v>
      </c>
      <c r="Q43" s="16">
        <v>5</v>
      </c>
      <c r="R43" s="28" t="str">
        <f>TEXT(Q43,"0.0")</f>
        <v>5.0</v>
      </c>
      <c r="S43" s="32" t="str">
        <f t="shared" si="419"/>
        <v>D+</v>
      </c>
      <c r="T43" s="39">
        <f t="shared" si="420"/>
        <v>1.5</v>
      </c>
      <c r="U43" s="37" t="str">
        <f>TEXT(T43,"0.0")</f>
        <v>1.5</v>
      </c>
      <c r="V43" s="11">
        <v>3</v>
      </c>
      <c r="W43" s="21">
        <v>7.6</v>
      </c>
      <c r="X43" s="24">
        <v>4</v>
      </c>
      <c r="Y43" s="25"/>
      <c r="Z43" s="27">
        <f t="shared" si="421"/>
        <v>5.4</v>
      </c>
      <c r="AA43" s="28">
        <f t="shared" si="422"/>
        <v>5.4</v>
      </c>
      <c r="AB43" s="28" t="str">
        <f>TEXT(AA43,"0.0")</f>
        <v>5.4</v>
      </c>
      <c r="AC43" s="32" t="str">
        <f t="shared" si="423"/>
        <v>D+</v>
      </c>
      <c r="AD43" s="30">
        <f t="shared" si="424"/>
        <v>1.5</v>
      </c>
      <c r="AE43" s="37" t="str">
        <f>TEXT(AD43,"0.0")</f>
        <v>1.5</v>
      </c>
      <c r="AF43" s="64">
        <v>4</v>
      </c>
      <c r="AG43" s="68">
        <v>4</v>
      </c>
      <c r="AH43" s="21">
        <v>8</v>
      </c>
      <c r="AI43" s="24">
        <v>7</v>
      </c>
      <c r="AJ43" s="25"/>
      <c r="AK43" s="27">
        <f t="shared" si="425"/>
        <v>7.4</v>
      </c>
      <c r="AL43" s="28">
        <f t="shared" si="426"/>
        <v>7.4</v>
      </c>
      <c r="AM43" s="28" t="str">
        <f>TEXT(AL43,"0.0")</f>
        <v>7.4</v>
      </c>
      <c r="AN43" s="32" t="str">
        <f t="shared" si="427"/>
        <v>B</v>
      </c>
      <c r="AO43" s="30">
        <f t="shared" si="428"/>
        <v>3</v>
      </c>
      <c r="AP43" s="37" t="str">
        <f>TEXT(AO43,"0.0")</f>
        <v>3.0</v>
      </c>
      <c r="AQ43" s="71">
        <v>2</v>
      </c>
      <c r="AR43" s="73">
        <v>2</v>
      </c>
      <c r="AS43" s="21">
        <v>7</v>
      </c>
      <c r="AT43" s="24">
        <v>4</v>
      </c>
      <c r="AU43" s="25"/>
      <c r="AV43" s="27">
        <f t="shared" si="429"/>
        <v>5.2</v>
      </c>
      <c r="AW43" s="28">
        <f t="shared" si="430"/>
        <v>5.2</v>
      </c>
      <c r="AX43" s="28" t="str">
        <f>TEXT(AW43,"0.0")</f>
        <v>5.2</v>
      </c>
      <c r="AY43" s="32" t="str">
        <f t="shared" si="431"/>
        <v>D+</v>
      </c>
      <c r="AZ43" s="30">
        <f t="shared" si="432"/>
        <v>1.5</v>
      </c>
      <c r="BA43" s="37" t="str">
        <f>TEXT(AZ43,"0.0")</f>
        <v>1.5</v>
      </c>
      <c r="BB43" s="64">
        <v>3</v>
      </c>
      <c r="BC43" s="68">
        <v>3</v>
      </c>
      <c r="BD43" s="21">
        <v>7</v>
      </c>
      <c r="BE43" s="24">
        <v>2</v>
      </c>
      <c r="BF43" s="25"/>
      <c r="BG43" s="27">
        <f t="shared" si="433"/>
        <v>4</v>
      </c>
      <c r="BH43" s="28">
        <f t="shared" si="434"/>
        <v>4</v>
      </c>
      <c r="BI43" s="28" t="str">
        <f>TEXT(BH43,"0.0")</f>
        <v>4.0</v>
      </c>
      <c r="BJ43" s="32" t="str">
        <f t="shared" si="435"/>
        <v>D</v>
      </c>
      <c r="BK43" s="30">
        <f t="shared" si="436"/>
        <v>1</v>
      </c>
      <c r="BL43" s="37" t="str">
        <f>TEXT(BK43,"0.0")</f>
        <v>1.0</v>
      </c>
      <c r="BM43" s="64">
        <v>3</v>
      </c>
      <c r="BN43" s="68">
        <v>3</v>
      </c>
      <c r="BO43" s="21">
        <v>5.9</v>
      </c>
      <c r="BP43" s="24">
        <v>6</v>
      </c>
      <c r="BQ43" s="25"/>
      <c r="BR43" s="27">
        <f t="shared" si="437"/>
        <v>6</v>
      </c>
      <c r="BS43" s="28">
        <f t="shared" si="438"/>
        <v>6</v>
      </c>
      <c r="BT43" s="28" t="str">
        <f>TEXT(BS43,"0.0")</f>
        <v>6.0</v>
      </c>
      <c r="BU43" s="32" t="str">
        <f t="shared" si="439"/>
        <v>C</v>
      </c>
      <c r="BV43" s="66">
        <f t="shared" si="440"/>
        <v>2</v>
      </c>
      <c r="BW43" s="37" t="str">
        <f>TEXT(BV43,"0.0")</f>
        <v>2.0</v>
      </c>
      <c r="BX43" s="64">
        <v>2</v>
      </c>
      <c r="BY43" s="75">
        <v>2</v>
      </c>
      <c r="BZ43" s="21">
        <v>7</v>
      </c>
      <c r="CA43" s="24">
        <v>5</v>
      </c>
      <c r="CB43" s="25"/>
      <c r="CC43" s="27">
        <f t="shared" si="441"/>
        <v>5.8</v>
      </c>
      <c r="CD43" s="28">
        <f t="shared" si="442"/>
        <v>5.8</v>
      </c>
      <c r="CE43" s="28" t="str">
        <f>TEXT(CD43,"0.0")</f>
        <v>5.8</v>
      </c>
      <c r="CF43" s="32" t="str">
        <f t="shared" si="443"/>
        <v>C</v>
      </c>
      <c r="CG43" s="30">
        <f t="shared" si="444"/>
        <v>2</v>
      </c>
      <c r="CH43" s="37" t="str">
        <f>TEXT(CG43,"0.0")</f>
        <v>2.0</v>
      </c>
      <c r="CI43" s="64">
        <v>3</v>
      </c>
      <c r="CJ43" s="68">
        <v>3</v>
      </c>
      <c r="CK43" s="85">
        <f t="shared" si="445"/>
        <v>17</v>
      </c>
      <c r="CL43" s="86">
        <f t="shared" si="446"/>
        <v>5.4941176470588236</v>
      </c>
      <c r="CM43" s="87" t="str">
        <f>TEXT(CL43,"0.00")</f>
        <v>5.49</v>
      </c>
      <c r="CN43" s="86">
        <f t="shared" si="447"/>
        <v>1.7352941176470589</v>
      </c>
      <c r="CO43" s="87" t="str">
        <f>TEXT(CN43,"0.00")</f>
        <v>1.74</v>
      </c>
      <c r="CP43" s="52" t="str">
        <f t="shared" si="448"/>
        <v>Lên lớp</v>
      </c>
      <c r="CQ43" s="52">
        <f t="shared" si="449"/>
        <v>17</v>
      </c>
      <c r="CR43" s="86">
        <f t="shared" si="450"/>
        <v>5.4941176470588236</v>
      </c>
      <c r="CS43" s="127" t="str">
        <f>TEXT(CR43,"0.00")</f>
        <v>5.49</v>
      </c>
      <c r="CT43" s="86">
        <f t="shared" si="451"/>
        <v>1.7352941176470589</v>
      </c>
      <c r="CU43" s="127" t="str">
        <f>TEXT(CT43,"0.00")</f>
        <v>1.74</v>
      </c>
      <c r="CV43" s="52" t="str">
        <f t="shared" si="452"/>
        <v>Lên lớp</v>
      </c>
      <c r="CW43" s="232">
        <v>0</v>
      </c>
      <c r="CX43" s="52"/>
      <c r="CY43" s="52"/>
      <c r="CZ43" s="27">
        <f>ROUND((CW43*0.4+CX43*0.6),1)</f>
        <v>0</v>
      </c>
      <c r="DA43" s="28">
        <f>ROUND(MAX((CW43*0.4+CX43*0.6),(CW43*0.4+CY43*0.6)),1)</f>
        <v>0</v>
      </c>
      <c r="DB43" s="29" t="str">
        <f>TEXT(DA43,"0.0")</f>
        <v>0.0</v>
      </c>
      <c r="DC43" s="32" t="str">
        <f>IF(DA43&gt;=8.5,"A",IF(DA43&gt;=8,"B+",IF(DA43&gt;=7,"B",IF(DA43&gt;=6.5,"C+",IF(DA43&gt;=5.5,"C",IF(DA43&gt;=5,"D+",IF(DA43&gt;=4,"D","F")))))))</f>
        <v>F</v>
      </c>
      <c r="DD43" s="30">
        <f>IF(DC43="A",4,IF(DC43="B+",3.5,IF(DC43="B",3,IF(DC43="C+",2.5,IF(DC43="C",2,IF(DC43="D+",1.5,IF(DC43="D",1,0)))))))</f>
        <v>0</v>
      </c>
      <c r="DE43" s="29" t="str">
        <f>TEXT(DD43,"0.0")</f>
        <v>0.0</v>
      </c>
      <c r="DF43" s="71"/>
      <c r="DG43" s="203"/>
      <c r="DH43" s="229">
        <v>0</v>
      </c>
      <c r="DI43" s="230"/>
      <c r="DJ43" s="230"/>
      <c r="DK43" s="27">
        <f>ROUND((DH43*0.4+DI43*0.6),1)</f>
        <v>0</v>
      </c>
      <c r="DL43" s="28">
        <f>ROUND(MAX((DH43*0.4+DI43*0.6),(DH43*0.4+DJ43*0.6)),1)</f>
        <v>0</v>
      </c>
      <c r="DM43" s="30" t="str">
        <f>TEXT(DL43,"0.0")</f>
        <v>0.0</v>
      </c>
      <c r="DN43" s="32" t="str">
        <f>IF(DL43&gt;=8.5,"A",IF(DL43&gt;=8,"B+",IF(DL43&gt;=7,"B",IF(DL43&gt;=6.5,"C+",IF(DL43&gt;=5.5,"C",IF(DL43&gt;=5,"D+",IF(DL43&gt;=4,"D","F")))))))</f>
        <v>F</v>
      </c>
      <c r="DO43" s="30">
        <f>IF(DN43="A",4,IF(DN43="B+",3.5,IF(DN43="B",3,IF(DN43="C+",2.5,IF(DN43="C",2,IF(DN43="D+",1.5,IF(DN43="D",1,0)))))))</f>
        <v>0</v>
      </c>
      <c r="DP43" s="30" t="str">
        <f>TEXT(DO43,"0.0")</f>
        <v>0.0</v>
      </c>
      <c r="DQ43" s="71"/>
      <c r="DR43" s="203"/>
      <c r="DS43" s="204">
        <f>(DA43+DL43)/2</f>
        <v>0</v>
      </c>
      <c r="DT43" s="30" t="str">
        <f>TEXT(DS43,"0.0")</f>
        <v>0.0</v>
      </c>
      <c r="DU43" s="32" t="str">
        <f>IF(DS43&gt;=8.5,"A",IF(DS43&gt;=8,"B+",IF(DS43&gt;=7,"B",IF(DS43&gt;=6.5,"C+",IF(DS43&gt;=5.5,"C",IF(DS43&gt;=5,"D+",IF(DS43&gt;=4,"D","F")))))))</f>
        <v>F</v>
      </c>
      <c r="DV43" s="30">
        <f>IF(DU43="A",4,IF(DU43="B+",3.5,IF(DU43="B",3,IF(DU43="C+",2.5,IF(DU43="C",2,IF(DU43="D+",1.5,IF(DU43="D",1,0)))))))</f>
        <v>0</v>
      </c>
      <c r="DW43" s="30" t="str">
        <f>TEXT(DV43,"0.0")</f>
        <v>0.0</v>
      </c>
      <c r="DX43" s="71">
        <v>3</v>
      </c>
      <c r="DY43" s="203"/>
      <c r="DZ43" s="232">
        <v>0</v>
      </c>
      <c r="EA43" s="52"/>
      <c r="EB43" s="52"/>
      <c r="EC43" s="27">
        <f>ROUND((DZ43*0.4+EA43*0.6),1)</f>
        <v>0</v>
      </c>
      <c r="ED43" s="28">
        <f>ROUND(MAX((DZ43*0.4+EA43*0.6),(DZ43*0.4+EB43*0.6)),1)</f>
        <v>0</v>
      </c>
      <c r="EE43" s="29" t="str">
        <f>TEXT(ED43,"0.0")</f>
        <v>0.0</v>
      </c>
      <c r="EF43" s="32" t="str">
        <f>IF(ED43&gt;=8.5,"A",IF(ED43&gt;=8,"B+",IF(ED43&gt;=7,"B",IF(ED43&gt;=6.5,"C+",IF(ED43&gt;=5.5,"C",IF(ED43&gt;=5,"D+",IF(ED43&gt;=4,"D","F")))))))</f>
        <v>F</v>
      </c>
      <c r="EG43" s="30">
        <f>IF(EF43="A",4,IF(EF43="B+",3.5,IF(EF43="B",3,IF(EF43="C+",2.5,IF(EF43="C",2,IF(EF43="D+",1.5,IF(EF43="D",1,0)))))))</f>
        <v>0</v>
      </c>
      <c r="EH43" s="29" t="str">
        <f>TEXT(EG43,"0.0")</f>
        <v>0.0</v>
      </c>
      <c r="EI43" s="71">
        <v>3</v>
      </c>
      <c r="EJ43" s="203"/>
      <c r="EK43" s="235">
        <v>0</v>
      </c>
      <c r="EL43" s="188"/>
      <c r="EM43" s="52"/>
      <c r="EN43" s="27">
        <f>ROUND((EK43*0.4+EL43*0.6),1)</f>
        <v>0</v>
      </c>
      <c r="EO43" s="28">
        <f>ROUND(MAX((EK43*0.4+EL43*0.6),(EK43*0.4+EM43*0.6)),1)</f>
        <v>0</v>
      </c>
      <c r="EP43" s="29" t="str">
        <f>TEXT(EO43,"0.0")</f>
        <v>0.0</v>
      </c>
      <c r="EQ43" s="32" t="str">
        <f>IF(EO43&gt;=8.5,"A",IF(EO43&gt;=8,"B+",IF(EO43&gt;=7,"B",IF(EO43&gt;=6.5,"C+",IF(EO43&gt;=5.5,"C",IF(EO43&gt;=5,"D+",IF(EO43&gt;=4,"D","F")))))))</f>
        <v>F</v>
      </c>
      <c r="ER43" s="29">
        <f>IF(EQ43="A",4,IF(EQ43="B+",3.5,IF(EQ43="B",3,IF(EQ43="C+",2.5,IF(EQ43="C",2,IF(EQ43="D+",1.5,IF(EQ43="D",1,0)))))))</f>
        <v>0</v>
      </c>
      <c r="ES43" s="29" t="str">
        <f>TEXT(ER43,"0.0")</f>
        <v>0.0</v>
      </c>
      <c r="ET43" s="71">
        <v>3</v>
      </c>
      <c r="EU43" s="203"/>
      <c r="EV43" s="232">
        <v>0</v>
      </c>
      <c r="EW43" s="52"/>
      <c r="EX43" s="52"/>
      <c r="EY43" s="27">
        <f>ROUND((EV43*0.4+EW43*0.6),1)</f>
        <v>0</v>
      </c>
      <c r="EZ43" s="28">
        <f>ROUND(MAX((EV43*0.4+EW43*0.6),(EV43*0.4+EX43*0.6)),1)</f>
        <v>0</v>
      </c>
      <c r="FA43" s="29" t="str">
        <f>TEXT(EZ43,"0.0")</f>
        <v>0.0</v>
      </c>
      <c r="FB43" s="32" t="str">
        <f>IF(EZ43&gt;=8.5,"A",IF(EZ43&gt;=8,"B+",IF(EZ43&gt;=7,"B",IF(EZ43&gt;=6.5,"C+",IF(EZ43&gt;=5.5,"C",IF(EZ43&gt;=5,"D+",IF(EZ43&gt;=4,"D","F")))))))</f>
        <v>F</v>
      </c>
      <c r="FC43" s="30">
        <f>IF(FB43="A",4,IF(FB43="B+",3.5,IF(FB43="B",3,IF(FB43="C+",2.5,IF(FB43="C",2,IF(FB43="D+",1.5,IF(FB43="D",1,0)))))))</f>
        <v>0</v>
      </c>
      <c r="FD43" s="29" t="str">
        <f>TEXT(FC43,"0.0")</f>
        <v>0.0</v>
      </c>
      <c r="FE43" s="71">
        <v>2</v>
      </c>
      <c r="FF43" s="203"/>
      <c r="FG43" s="235">
        <v>0</v>
      </c>
      <c r="FH43" s="188"/>
      <c r="FI43" s="188"/>
      <c r="FJ43" s="27">
        <f>ROUND((FG43*0.4+FH43*0.6),1)</f>
        <v>0</v>
      </c>
      <c r="FK43" s="28">
        <f>ROUND(MAX((FG43*0.4+FH43*0.6),(FG43*0.4+FI43*0.6)),1)</f>
        <v>0</v>
      </c>
      <c r="FL43" s="29" t="str">
        <f>TEXT(FK43,"0.0")</f>
        <v>0.0</v>
      </c>
      <c r="FM43" s="32" t="str">
        <f>IF(FK43&gt;=8.5,"A",IF(FK43&gt;=8,"B+",IF(FK43&gt;=7,"B",IF(FK43&gt;=6.5,"C+",IF(FK43&gt;=5.5,"C",IF(FK43&gt;=5,"D+",IF(FK43&gt;=4,"D","F")))))))</f>
        <v>F</v>
      </c>
      <c r="FN43" s="30">
        <f>IF(FM43="A",4,IF(FM43="B+",3.5,IF(FM43="B",3,IF(FM43="C+",2.5,IF(FM43="C",2,IF(FM43="D+",1.5,IF(FM43="D",1,0)))))))</f>
        <v>0</v>
      </c>
      <c r="FO43" s="29" t="str">
        <f>TEXT(FN43,"0.0")</f>
        <v>0.0</v>
      </c>
      <c r="FP43" s="71">
        <v>3</v>
      </c>
      <c r="FQ43" s="203"/>
      <c r="FR43" s="232">
        <v>0</v>
      </c>
      <c r="FS43" s="52"/>
      <c r="FT43" s="52"/>
      <c r="FU43" s="27">
        <f>ROUND((FR43*0.4+FS43*0.6),1)</f>
        <v>0</v>
      </c>
      <c r="FV43" s="28">
        <f>ROUND(MAX((FR43*0.4+FS43*0.6),(FR43*0.4+FT43*0.6)),1)</f>
        <v>0</v>
      </c>
      <c r="FW43" s="29" t="str">
        <f>TEXT(FV43,"0.0")</f>
        <v>0.0</v>
      </c>
      <c r="FX43" s="32" t="str">
        <f>IF(FV43&gt;=8.5,"A",IF(FV43&gt;=8,"B+",IF(FV43&gt;=7,"B",IF(FV43&gt;=6.5,"C+",IF(FV43&gt;=5.5,"C",IF(FV43&gt;=5,"D+",IF(FV43&gt;=4,"D","F")))))))</f>
        <v>F</v>
      </c>
      <c r="FY43" s="30">
        <f>IF(FX43="A",4,IF(FX43="B+",3.5,IF(FX43="B",3,IF(FX43="C+",2.5,IF(FX43="C",2,IF(FX43="D+",1.5,IF(FX43="D",1,0)))))))</f>
        <v>0</v>
      </c>
      <c r="FZ43" s="29" t="str">
        <f>TEXT(FY43,"0.0")</f>
        <v>0.0</v>
      </c>
      <c r="GA43" s="71">
        <v>2</v>
      </c>
      <c r="GB43" s="203"/>
      <c r="GC43" s="232">
        <v>0</v>
      </c>
      <c r="GD43" s="52"/>
      <c r="GE43" s="52"/>
      <c r="GF43" s="27">
        <f>ROUND((GC43*0.4+GD43*0.6),1)</f>
        <v>0</v>
      </c>
      <c r="GG43" s="28">
        <f>ROUND(MAX((GC43*0.4+GD43*0.6),(GC43*0.4+GE43*0.6)),1)</f>
        <v>0</v>
      </c>
      <c r="GH43" s="29" t="str">
        <f>TEXT(GG43,"0.0")</f>
        <v>0.0</v>
      </c>
      <c r="GI43" s="32" t="str">
        <f>IF(GG43&gt;=8.5,"A",IF(GG43&gt;=8,"B+",IF(GG43&gt;=7,"B",IF(GG43&gt;=6.5,"C+",IF(GG43&gt;=5.5,"C",IF(GG43&gt;=5,"D+",IF(GG43&gt;=4,"D","F")))))))</f>
        <v>F</v>
      </c>
      <c r="GJ43" s="30">
        <f>IF(GI43="A",4,IF(GI43="B+",3.5,IF(GI43="B",3,IF(GI43="C+",2.5,IF(GI43="C",2,IF(GI43="D+",1.5,IF(GI43="D",1,0)))))))</f>
        <v>0</v>
      </c>
      <c r="GK43" s="29" t="str">
        <f>TEXT(GJ43,"0.0")</f>
        <v>0.0</v>
      </c>
      <c r="GL43" s="71">
        <v>2</v>
      </c>
      <c r="GM43" s="203"/>
      <c r="GN43" s="235">
        <v>0</v>
      </c>
      <c r="GO43" s="188"/>
      <c r="GP43" s="188"/>
      <c r="GQ43" s="27">
        <f>ROUND((GN43*0.4+GO43*0.6),1)</f>
        <v>0</v>
      </c>
      <c r="GR43" s="28">
        <f>ROUND(MAX((GN43*0.4+GO43*0.6),(GN43*0.4+GP43*0.6)),1)</f>
        <v>0</v>
      </c>
      <c r="GS43" s="29" t="str">
        <f>TEXT(GR43,"0.0")</f>
        <v>0.0</v>
      </c>
      <c r="GT43" s="32" t="str">
        <f>IF(GR43&gt;=8.5,"A",IF(GR43&gt;=8,"B+",IF(GR43&gt;=7,"B",IF(GR43&gt;=6.5,"C+",IF(GR43&gt;=5.5,"C",IF(GR43&gt;=5,"D+",IF(GR43&gt;=4,"D","F")))))))</f>
        <v>F</v>
      </c>
      <c r="GU43" s="29">
        <f>IF(GT43="A",4,IF(GT43="B+",3.5,IF(GT43="B",3,IF(GT43="C+",2.5,IF(GT43="C",2,IF(GT43="D+",1.5,IF(GT43="D",1,0)))))))</f>
        <v>0</v>
      </c>
      <c r="GV43" s="29" t="str">
        <f>TEXT(GU43,"0.0")</f>
        <v>0.0</v>
      </c>
      <c r="GW43" s="71">
        <v>2</v>
      </c>
      <c r="GX43" s="203"/>
      <c r="GY43" s="85">
        <f>DX43+EI43+FE43+ET43+FP43+GA43+GL43+GW43</f>
        <v>20</v>
      </c>
      <c r="GZ43" s="86">
        <f>(DS43*DX43+ED43*EI43+EZ43*FE43+EO43*ET43+FK43*FP43+FV43*GA43+GG43*GL43+GR43*GW43)/GY43</f>
        <v>0</v>
      </c>
      <c r="HA43" s="124" t="str">
        <f>TEXT(GZ43,"0.00")</f>
        <v>0.00</v>
      </c>
      <c r="HB43" s="86">
        <f>(DV43*DX43+EG43*EI43+FC43*FE43+ER43*ET43+FN43*FP43+FY43*GA43+GJ43*GL43+GU43*GW43)/GY43</f>
        <v>0</v>
      </c>
      <c r="HC43" s="124" t="str">
        <f>TEXT(HB43,"0.00")</f>
        <v>0.00</v>
      </c>
      <c r="HD43" s="52" t="str">
        <f>IF(AND(HB43&lt;1),"Cảnh báo KQHT","Lên lớp")</f>
        <v>Cảnh báo KQHT</v>
      </c>
      <c r="HE43" s="52">
        <f>DY43+EJ43+GX43+GM43+GB43+FQ43+EU43+FF43</f>
        <v>0</v>
      </c>
      <c r="HF43" s="86" t="e">
        <f>(DS43*DY43+ED43*EJ43+EZ43*FF43+EO43*EU43+FK43*FQ43+FV43*GB43+GG43*GM43+GR43*GX43)/HE43</f>
        <v>#DIV/0!</v>
      </c>
      <c r="HG43" s="127" t="e">
        <f>TEXT(HF43,"0.00")</f>
        <v>#DIV/0!</v>
      </c>
      <c r="HH43" s="86" t="e">
        <f>(DV43*DY43+EG43*EJ43+FC43*FF43+ER43*EU43+FN43*FQ43+FY43*GB43+GJ43*GM43+GU43*GX43)/HE43</f>
        <v>#DIV/0!</v>
      </c>
      <c r="HI43" s="127" t="e">
        <f>TEXT(HH43,"0.00")</f>
        <v>#DIV/0!</v>
      </c>
      <c r="HJ43" s="227">
        <f>GY43+CK43</f>
        <v>37</v>
      </c>
      <c r="HK43" s="58">
        <f>HE43+CQ43</f>
        <v>17</v>
      </c>
      <c r="HL43" s="228" t="e">
        <f>(HF43*HE43+CR43*CQ43)/HK43</f>
        <v>#DIV/0!</v>
      </c>
      <c r="HM43" s="127" t="e">
        <f>TEXT(HL43,"0.00")</f>
        <v>#DIV/0!</v>
      </c>
      <c r="HN43" s="228" t="e">
        <f>(HH43*HE43+CT43*CQ43)/HK43</f>
        <v>#DIV/0!</v>
      </c>
      <c r="HO43" s="127" t="e">
        <f>TEXT(HN43,"0.00")</f>
        <v>#DIV/0!</v>
      </c>
      <c r="HP43" s="52" t="e">
        <f>IF(AND(HN43&lt;1.2),"Cảnh báo KQHT","Lên lớp")</f>
        <v>#DIV/0!</v>
      </c>
      <c r="HQ43" s="58" t="s">
        <v>987</v>
      </c>
      <c r="HR43" s="96">
        <v>0</v>
      </c>
      <c r="HS43" s="106"/>
      <c r="HT43" s="285"/>
      <c r="HU43" s="27">
        <f>ROUND((HR43*0.4+HS43*0.6),1)</f>
        <v>0</v>
      </c>
      <c r="HV43" s="282">
        <f>ROUND(MAX((HR43*0.4+HS43*0.6),(HR43*0.4+HT43*0.6)),1)</f>
        <v>0</v>
      </c>
      <c r="HW43" s="26" t="str">
        <f>TEXT(HV43,"0.0")</f>
        <v>0.0</v>
      </c>
      <c r="HX43" s="283" t="str">
        <f>IF(HV43&gt;=8.5,"A",IF(HV43&gt;=8,"B+",IF(HV43&gt;=7,"B",IF(HV43&gt;=6.5,"C+",IF(HV43&gt;=5.5,"C",IF(HV43&gt;=5,"D+",IF(HV43&gt;=4,"D","F")))))))</f>
        <v>F</v>
      </c>
      <c r="HY43" s="281">
        <f>IF(HX43="A",4,IF(HX43="B+",3.5,IF(HX43="B",3,IF(HX43="C+",2.5,IF(HX43="C",2,IF(HX43="D+",1.5,IF(HX43="D",1,0)))))))</f>
        <v>0</v>
      </c>
      <c r="HZ43" s="44" t="str">
        <f>TEXT(HY43,"0.0")</f>
        <v>0.0</v>
      </c>
      <c r="IA43" s="64">
        <v>3</v>
      </c>
      <c r="IB43" s="68">
        <v>3</v>
      </c>
      <c r="IC43" s="21">
        <v>0</v>
      </c>
      <c r="ID43" s="24"/>
      <c r="IE43" s="25"/>
      <c r="IF43" s="27">
        <f>ROUND((IC43*0.4+ID43*0.6),1)</f>
        <v>0</v>
      </c>
      <c r="IG43" s="282">
        <f>ROUND(MAX((IC43*0.4+ID43*0.6),(IC43*0.4+IE43*0.6)),1)</f>
        <v>0</v>
      </c>
      <c r="IH43" s="26" t="str">
        <f>TEXT(IG43,"0.0")</f>
        <v>0.0</v>
      </c>
      <c r="II43" s="283" t="str">
        <f>IF(IG43&gt;=8.5,"A",IF(IG43&gt;=8,"B+",IF(IG43&gt;=7,"B",IF(IG43&gt;=6.5,"C+",IF(IG43&gt;=5.5,"C",IF(IG43&gt;=5,"D+",IF(IG43&gt;=4,"D","F")))))))</f>
        <v>F</v>
      </c>
      <c r="IJ43" s="281">
        <f>IF(II43="A",4,IF(II43="B+",3.5,IF(II43="B",3,IF(II43="C+",2.5,IF(II43="C",2,IF(II43="D+",1.5,IF(II43="D",1,0)))))))</f>
        <v>0</v>
      </c>
      <c r="IK43" s="44" t="str">
        <f>TEXT(IJ43,"0.0")</f>
        <v>0.0</v>
      </c>
      <c r="IL43" s="64">
        <v>1</v>
      </c>
      <c r="IM43" s="68">
        <v>1</v>
      </c>
      <c r="IN43" s="96">
        <v>0</v>
      </c>
      <c r="IO43" s="106"/>
      <c r="IP43" s="285"/>
      <c r="IQ43" s="27">
        <f>ROUND((IN43*0.4+IO43*0.6),1)</f>
        <v>0</v>
      </c>
      <c r="IR43" s="28">
        <f>ROUND(MAX((IN43*0.4+IO43*0.6),(IN43*0.4+IP43*0.6)),1)</f>
        <v>0</v>
      </c>
      <c r="IS43" s="26" t="str">
        <f>TEXT(IR43,"0.0")</f>
        <v>0.0</v>
      </c>
      <c r="IT43" s="32" t="str">
        <f>IF(IR43&gt;=8.5,"A",IF(IR43&gt;=8,"B+",IF(IR43&gt;=7,"B",IF(IR43&gt;=6.5,"C+",IF(IR43&gt;=5.5,"C",IF(IR43&gt;=5,"D+",IF(IR43&gt;=4,"D","F")))))))</f>
        <v>F</v>
      </c>
      <c r="IU43" s="30">
        <f>IF(IT43="A",4,IF(IT43="B+",3.5,IF(IT43="B",3,IF(IT43="C+",2.5,IF(IT43="C",2,IF(IT43="D+",1.5,IF(IT43="D",1,0)))))))</f>
        <v>0</v>
      </c>
      <c r="IV43" s="37" t="str">
        <f>TEXT(IU43,"0.0")</f>
        <v>0.0</v>
      </c>
      <c r="IW43" s="64">
        <v>2</v>
      </c>
      <c r="IX43" s="68">
        <v>2</v>
      </c>
      <c r="IY43" s="96">
        <v>0</v>
      </c>
      <c r="IZ43" s="106"/>
      <c r="JA43" s="285"/>
      <c r="JB43" s="19">
        <f>ROUND((IY43*0.4+IZ43*0.6),1)</f>
        <v>0</v>
      </c>
      <c r="JC43" s="26">
        <f>ROUND(MAX((IY43*0.4+IZ43*0.6),(IY43*0.4+JA43*0.6)),1)</f>
        <v>0</v>
      </c>
      <c r="JD43" s="26" t="str">
        <f>TEXT(JC43,"0.0")</f>
        <v>0.0</v>
      </c>
      <c r="JE43" s="32" t="str">
        <f>IF(JC43&gt;=8.5,"A",IF(JC43&gt;=8,"B+",IF(JC43&gt;=7,"B",IF(JC43&gt;=6.5,"C+",IF(JC43&gt;=5.5,"C",IF(JC43&gt;=5,"D+",IF(JC43&gt;=4,"D","F")))))))</f>
        <v>F</v>
      </c>
      <c r="JF43" s="30">
        <f>IF(JE43="A",4,IF(JE43="B+",3.5,IF(JE43="B",3,IF(JE43="C+",2.5,IF(JE43="C",2,IF(JE43="D+",1.5,IF(JE43="D",1,0)))))))</f>
        <v>0</v>
      </c>
      <c r="JG43" s="37" t="str">
        <f>TEXT(JF43,"0.0")</f>
        <v>0.0</v>
      </c>
      <c r="JH43" s="64">
        <v>2</v>
      </c>
      <c r="JI43" s="68"/>
      <c r="JJ43" s="96">
        <v>0</v>
      </c>
      <c r="JK43" s="106"/>
      <c r="JL43" s="285"/>
      <c r="JM43" s="19">
        <f>ROUND((JJ43*0.4+JK43*0.6),1)</f>
        <v>0</v>
      </c>
      <c r="JN43" s="26">
        <f>ROUND(MAX((JJ43*0.4+JK43*0.6),(JJ43*0.4+JL43*0.6)),1)</f>
        <v>0</v>
      </c>
      <c r="JO43" s="26" t="str">
        <f>TEXT(JN43,"0.0")</f>
        <v>0.0</v>
      </c>
      <c r="JP43" s="32" t="str">
        <f>IF(JN43&gt;=8.5,"A",IF(JN43&gt;=8,"B+",IF(JN43&gt;=7,"B",IF(JN43&gt;=6.5,"C+",IF(JN43&gt;=5.5,"C",IF(JN43&gt;=5,"D+",IF(JN43&gt;=4,"D","F")))))))</f>
        <v>F</v>
      </c>
      <c r="JQ43" s="30">
        <f>IF(JP43="A",4,IF(JP43="B+",3.5,IF(JP43="B",3,IF(JP43="C+",2.5,IF(JP43="C",2,IF(JP43="D+",1.5,IF(JP43="D",1,0)))))))</f>
        <v>0</v>
      </c>
      <c r="JR43" s="37" t="str">
        <f>TEXT(JQ43,"0.0")</f>
        <v>0.0</v>
      </c>
      <c r="JS43" s="64">
        <v>1</v>
      </c>
      <c r="JT43" s="68">
        <v>1</v>
      </c>
      <c r="JU43" s="98">
        <v>0</v>
      </c>
      <c r="JV43" s="99"/>
      <c r="JW43" s="187"/>
      <c r="JX43" s="27">
        <f>ROUND((JU43*0.4+JV43*0.6),1)</f>
        <v>0</v>
      </c>
      <c r="JY43" s="28">
        <f>ROUND(MAX((JU43*0.4+JV43*0.6),(JU43*0.4+JW43*0.6)),1)</f>
        <v>0</v>
      </c>
      <c r="JZ43" s="26" t="str">
        <f>TEXT(JY43,"0.0")</f>
        <v>0.0</v>
      </c>
      <c r="KA43" s="32" t="str">
        <f>IF(JY43&gt;=8.5,"A",IF(JY43&gt;=8,"B+",IF(JY43&gt;=7,"B",IF(JY43&gt;=6.5,"C+",IF(JY43&gt;=5.5,"C",IF(JY43&gt;=5,"D+",IF(JY43&gt;=4,"D","F")))))))</f>
        <v>F</v>
      </c>
      <c r="KB43" s="30">
        <f>IF(KA43="A",4,IF(KA43="B+",3.5,IF(KA43="B",3,IF(KA43="C+",2.5,IF(KA43="C",2,IF(KA43="D+",1.5,IF(KA43="D",1,0)))))))</f>
        <v>0</v>
      </c>
      <c r="KC43" s="37" t="str">
        <f>TEXT(KB43,"0.0")</f>
        <v>0.0</v>
      </c>
      <c r="KD43" s="64">
        <v>2</v>
      </c>
      <c r="KE43" s="68">
        <v>2</v>
      </c>
      <c r="KF43" s="96">
        <v>0</v>
      </c>
      <c r="KG43" s="106"/>
      <c r="KH43" s="285"/>
      <c r="KI43" s="27">
        <f>ROUND((KF43*0.4+KG43*0.6),1)</f>
        <v>0</v>
      </c>
      <c r="KJ43" s="28">
        <f>ROUND(MAX((KF43*0.4+KG43*0.6),(KF43*0.4+KH43*0.6)),1)</f>
        <v>0</v>
      </c>
      <c r="KK43" s="26" t="str">
        <f>TEXT(KJ43,"0.0")</f>
        <v>0.0</v>
      </c>
      <c r="KL43" s="32" t="str">
        <f>IF(KJ43&gt;=8.5,"A",IF(KJ43&gt;=8,"B+",IF(KJ43&gt;=7,"B",IF(KJ43&gt;=6.5,"C+",IF(KJ43&gt;=5.5,"C",IF(KJ43&gt;=5,"D+",IF(KJ43&gt;=4,"D","F")))))))</f>
        <v>F</v>
      </c>
      <c r="KM43" s="30">
        <f>IF(KL43="A",4,IF(KL43="B+",3.5,IF(KL43="B",3,IF(KL43="C+",2.5,IF(KL43="C",2,IF(KL43="D+",1.5,IF(KL43="D",1,0)))))))</f>
        <v>0</v>
      </c>
      <c r="KN43" s="37" t="str">
        <f>TEXT(KM43,"0.0")</f>
        <v>0.0</v>
      </c>
      <c r="KO43" s="64">
        <v>2</v>
      </c>
      <c r="KP43" s="68">
        <v>2</v>
      </c>
      <c r="KQ43" s="98">
        <v>0</v>
      </c>
      <c r="KR43" s="99"/>
      <c r="KS43" s="187"/>
      <c r="KT43" s="27">
        <f>ROUND((KQ43*0.4+KR43*0.6),1)</f>
        <v>0</v>
      </c>
      <c r="KU43" s="28">
        <f>ROUND(MAX((KQ43*0.4+KR43*0.6),(KQ43*0.4+KS43*0.6)),1)</f>
        <v>0</v>
      </c>
      <c r="KV43" s="26" t="str">
        <f>TEXT(KU43,"0.0")</f>
        <v>0.0</v>
      </c>
      <c r="KW43" s="32" t="str">
        <f>IF(KU43&gt;=8.5,"A",IF(KU43&gt;=8,"B+",IF(KU43&gt;=7,"B",IF(KU43&gt;=6.5,"C+",IF(KU43&gt;=5.5,"C",IF(KU43&gt;=5,"D+",IF(KU43&gt;=4,"D","F")))))))</f>
        <v>F</v>
      </c>
      <c r="KX43" s="30">
        <f>IF(KW43="A",4,IF(KW43="B+",3.5,IF(KW43="B",3,IF(KW43="C+",2.5,IF(KW43="C",2,IF(KW43="D+",1.5,IF(KW43="D",1,0)))))))</f>
        <v>0</v>
      </c>
      <c r="KY43" s="37" t="str">
        <f>TEXT(KX43,"0.0")</f>
        <v>0.0</v>
      </c>
      <c r="KZ43" s="64">
        <v>2</v>
      </c>
      <c r="LA43" s="68">
        <v>2</v>
      </c>
      <c r="LB43" s="21">
        <v>0</v>
      </c>
      <c r="LC43" s="24"/>
      <c r="LD43" s="25"/>
      <c r="LE43" s="19">
        <f>ROUND((LB43*0.4+LC43*0.6),1)</f>
        <v>0</v>
      </c>
      <c r="LF43" s="26">
        <f>ROUND(MAX((LB43*0.4+LC43*0.6),(LB43*0.4+LD43*0.6)),1)</f>
        <v>0</v>
      </c>
      <c r="LG43" s="26" t="str">
        <f>TEXT(LF43,"0.0")</f>
        <v>0.0</v>
      </c>
      <c r="LH43" s="32" t="str">
        <f>IF(LF43&gt;=8.5,"A",IF(LF43&gt;=8,"B+",IF(LF43&gt;=7,"B",IF(LF43&gt;=6.5,"C+",IF(LF43&gt;=5.5,"C",IF(LF43&gt;=5,"D+",IF(LF43&gt;=4,"D","F")))))))</f>
        <v>F</v>
      </c>
      <c r="LI43" s="30">
        <f>IF(LH43="A",4,IF(LH43="B+",3.5,IF(LH43="B",3,IF(LH43="C+",2.5,IF(LH43="C",2,IF(LH43="D+",1.5,IF(LH43="D",1,0)))))))</f>
        <v>0</v>
      </c>
      <c r="LJ43" s="37" t="str">
        <f>TEXT(LI43,"0.0")</f>
        <v>0.0</v>
      </c>
      <c r="LK43" s="64">
        <v>3</v>
      </c>
      <c r="LL43" s="68">
        <v>3</v>
      </c>
      <c r="LM43" s="85">
        <f>IL43+IW43+JS43+JH43+KD43+KO43+KZ43+LK43</f>
        <v>15</v>
      </c>
      <c r="LN43" s="86">
        <f>(IG43*IL43+IR43*IW43+JN43*JS43+JC43*JH43+JY43*KD43+KJ43*KO43+KU43*KZ43+LF43*LK43)/LM43</f>
        <v>0</v>
      </c>
      <c r="LO43" s="124" t="str">
        <f>TEXT(LN43,"0.00")</f>
        <v>0.00</v>
      </c>
      <c r="LP43" s="86">
        <f>(IJ43*IL43+IU43*IW43+JQ43*JS43+JF43*JH43+KB43*KD43+KM43*KO43+KX43*KZ43+LI43*LK43)/LM43</f>
        <v>0</v>
      </c>
      <c r="LQ43" s="124" t="str">
        <f>TEXT(LP43,"0.00")</f>
        <v>0.00</v>
      </c>
      <c r="LR43" s="8"/>
      <c r="LS43" s="8"/>
      <c r="LT43" s="8"/>
      <c r="LU43" s="8"/>
      <c r="LV43" s="8"/>
      <c r="LW43" s="8"/>
      <c r="LX43" s="8"/>
      <c r="LY43" s="8"/>
      <c r="LZ43" s="8"/>
      <c r="MA43" s="8"/>
    </row>
    <row r="44" spans="1:339" s="233" customFormat="1" ht="18">
      <c r="A44" s="10">
        <v>11</v>
      </c>
      <c r="B44" s="76" t="s">
        <v>317</v>
      </c>
      <c r="C44" s="77" t="s">
        <v>345</v>
      </c>
      <c r="D44" s="78" t="s">
        <v>346</v>
      </c>
      <c r="E44" s="79" t="s">
        <v>201</v>
      </c>
      <c r="F44" s="60" t="s">
        <v>1127</v>
      </c>
      <c r="G44" s="50" t="s">
        <v>627</v>
      </c>
      <c r="H44" s="50" t="s">
        <v>17</v>
      </c>
      <c r="I44" s="82" t="s">
        <v>657</v>
      </c>
      <c r="J44" s="82" t="s">
        <v>783</v>
      </c>
      <c r="K44" s="12">
        <v>7.8</v>
      </c>
      <c r="L44" s="28" t="str">
        <f>TEXT(K44,"0.0")</f>
        <v>7.8</v>
      </c>
      <c r="M44" s="32" t="str">
        <f t="shared" si="417"/>
        <v>B</v>
      </c>
      <c r="N44" s="39">
        <f t="shared" si="418"/>
        <v>3</v>
      </c>
      <c r="O44" s="37" t="str">
        <f>TEXT(N44,"0.0")</f>
        <v>3.0</v>
      </c>
      <c r="P44" s="11">
        <v>2</v>
      </c>
      <c r="Q44" s="16">
        <v>5</v>
      </c>
      <c r="R44" s="28" t="str">
        <f>TEXT(Q44,"0.0")</f>
        <v>5.0</v>
      </c>
      <c r="S44" s="32" t="str">
        <f t="shared" si="419"/>
        <v>D+</v>
      </c>
      <c r="T44" s="39">
        <f t="shared" si="420"/>
        <v>1.5</v>
      </c>
      <c r="U44" s="37" t="str">
        <f>TEXT(T44,"0.0")</f>
        <v>1.5</v>
      </c>
      <c r="V44" s="11">
        <v>3</v>
      </c>
      <c r="W44" s="21">
        <v>7.5</v>
      </c>
      <c r="X44" s="24">
        <v>5</v>
      </c>
      <c r="Y44" s="25"/>
      <c r="Z44" s="27">
        <f t="shared" si="421"/>
        <v>6</v>
      </c>
      <c r="AA44" s="28">
        <f t="shared" si="422"/>
        <v>6</v>
      </c>
      <c r="AB44" s="28" t="str">
        <f>TEXT(AA44,"0.0")</f>
        <v>6.0</v>
      </c>
      <c r="AC44" s="32" t="str">
        <f t="shared" si="423"/>
        <v>C</v>
      </c>
      <c r="AD44" s="30">
        <f t="shared" si="424"/>
        <v>2</v>
      </c>
      <c r="AE44" s="37" t="str">
        <f>TEXT(AD44,"0.0")</f>
        <v>2.0</v>
      </c>
      <c r="AF44" s="64">
        <v>4</v>
      </c>
      <c r="AG44" s="68">
        <v>4</v>
      </c>
      <c r="AH44" s="21">
        <v>8</v>
      </c>
      <c r="AI44" s="24">
        <v>6</v>
      </c>
      <c r="AJ44" s="25"/>
      <c r="AK44" s="27">
        <f t="shared" si="425"/>
        <v>6.8</v>
      </c>
      <c r="AL44" s="28">
        <f t="shared" si="426"/>
        <v>6.8</v>
      </c>
      <c r="AM44" s="28" t="str">
        <f>TEXT(AL44,"0.0")</f>
        <v>6.8</v>
      </c>
      <c r="AN44" s="32" t="str">
        <f t="shared" si="427"/>
        <v>C+</v>
      </c>
      <c r="AO44" s="30">
        <f t="shared" si="428"/>
        <v>2.5</v>
      </c>
      <c r="AP44" s="37" t="str">
        <f>TEXT(AO44,"0.0")</f>
        <v>2.5</v>
      </c>
      <c r="AQ44" s="71">
        <v>2</v>
      </c>
      <c r="AR44" s="73">
        <v>2</v>
      </c>
      <c r="AS44" s="21">
        <v>5.5</v>
      </c>
      <c r="AT44" s="24">
        <v>5</v>
      </c>
      <c r="AU44" s="25"/>
      <c r="AV44" s="27">
        <f t="shared" si="429"/>
        <v>5.2</v>
      </c>
      <c r="AW44" s="28">
        <f t="shared" si="430"/>
        <v>5.2</v>
      </c>
      <c r="AX44" s="28" t="str">
        <f>TEXT(AW44,"0.0")</f>
        <v>5.2</v>
      </c>
      <c r="AY44" s="32" t="str">
        <f t="shared" si="431"/>
        <v>D+</v>
      </c>
      <c r="AZ44" s="30">
        <f t="shared" si="432"/>
        <v>1.5</v>
      </c>
      <c r="BA44" s="37" t="str">
        <f>TEXT(AZ44,"0.0")</f>
        <v>1.5</v>
      </c>
      <c r="BB44" s="64">
        <v>3</v>
      </c>
      <c r="BC44" s="68">
        <v>3</v>
      </c>
      <c r="BD44" s="21">
        <v>5.2</v>
      </c>
      <c r="BE44" s="24">
        <v>4</v>
      </c>
      <c r="BF44" s="25"/>
      <c r="BG44" s="27">
        <f t="shared" si="433"/>
        <v>4.5</v>
      </c>
      <c r="BH44" s="28">
        <f t="shared" si="434"/>
        <v>4.5</v>
      </c>
      <c r="BI44" s="28" t="str">
        <f>TEXT(BH44,"0.0")</f>
        <v>4.5</v>
      </c>
      <c r="BJ44" s="32" t="str">
        <f t="shared" si="435"/>
        <v>D</v>
      </c>
      <c r="BK44" s="30">
        <f t="shared" si="436"/>
        <v>1</v>
      </c>
      <c r="BL44" s="37" t="str">
        <f>TEXT(BK44,"0.0")</f>
        <v>1.0</v>
      </c>
      <c r="BM44" s="64">
        <v>3</v>
      </c>
      <c r="BN44" s="68">
        <v>3</v>
      </c>
      <c r="BO44" s="21">
        <v>6</v>
      </c>
      <c r="BP44" s="24">
        <v>6</v>
      </c>
      <c r="BQ44" s="25"/>
      <c r="BR44" s="27">
        <f t="shared" si="437"/>
        <v>6</v>
      </c>
      <c r="BS44" s="28">
        <f t="shared" si="438"/>
        <v>6</v>
      </c>
      <c r="BT44" s="28" t="str">
        <f>TEXT(BS44,"0.0")</f>
        <v>6.0</v>
      </c>
      <c r="BU44" s="32" t="str">
        <f t="shared" si="439"/>
        <v>C</v>
      </c>
      <c r="BV44" s="66">
        <f t="shared" si="440"/>
        <v>2</v>
      </c>
      <c r="BW44" s="37" t="str">
        <f>TEXT(BV44,"0.0")</f>
        <v>2.0</v>
      </c>
      <c r="BX44" s="64">
        <v>2</v>
      </c>
      <c r="BY44" s="75">
        <v>2</v>
      </c>
      <c r="BZ44" s="21">
        <v>6.8</v>
      </c>
      <c r="CA44" s="24">
        <v>7</v>
      </c>
      <c r="CB44" s="25"/>
      <c r="CC44" s="27">
        <f t="shared" si="441"/>
        <v>6.9</v>
      </c>
      <c r="CD44" s="28">
        <f t="shared" si="442"/>
        <v>6.9</v>
      </c>
      <c r="CE44" s="28" t="str">
        <f>TEXT(CD44,"0.0")</f>
        <v>6.9</v>
      </c>
      <c r="CF44" s="32" t="str">
        <f t="shared" si="443"/>
        <v>C+</v>
      </c>
      <c r="CG44" s="30">
        <f t="shared" si="444"/>
        <v>2.5</v>
      </c>
      <c r="CH44" s="37" t="str">
        <f>TEXT(CG44,"0.0")</f>
        <v>2.5</v>
      </c>
      <c r="CI44" s="64">
        <v>3</v>
      </c>
      <c r="CJ44" s="68">
        <v>3</v>
      </c>
      <c r="CK44" s="85">
        <f t="shared" si="445"/>
        <v>17</v>
      </c>
      <c r="CL44" s="86">
        <f t="shared" si="446"/>
        <v>5.8470588235294123</v>
      </c>
      <c r="CM44" s="87" t="str">
        <f>TEXT(CL44,"0.00")</f>
        <v>5.85</v>
      </c>
      <c r="CN44" s="86">
        <f t="shared" si="447"/>
        <v>1.8823529411764706</v>
      </c>
      <c r="CO44" s="87" t="str">
        <f>TEXT(CN44,"0.00")</f>
        <v>1.88</v>
      </c>
      <c r="CP44" s="52" t="str">
        <f t="shared" si="448"/>
        <v>Lên lớp</v>
      </c>
      <c r="CQ44" s="52">
        <f t="shared" si="449"/>
        <v>17</v>
      </c>
      <c r="CR44" s="86">
        <f t="shared" si="450"/>
        <v>5.8470588235294123</v>
      </c>
      <c r="CS44" s="127" t="str">
        <f>TEXT(CR44,"0.00")</f>
        <v>5.85</v>
      </c>
      <c r="CT44" s="86">
        <f t="shared" si="451"/>
        <v>1.8823529411764706</v>
      </c>
      <c r="CU44" s="127" t="str">
        <f>TEXT(CT44,"0.00")</f>
        <v>1.88</v>
      </c>
      <c r="CV44" s="52" t="str">
        <f t="shared" si="452"/>
        <v>Lên lớp</v>
      </c>
      <c r="CW44" s="232">
        <v>7</v>
      </c>
      <c r="CX44" s="52">
        <v>8</v>
      </c>
      <c r="CY44" s="52"/>
      <c r="CZ44" s="27">
        <f>ROUND((CW44*0.4+CX44*0.6),1)</f>
        <v>7.6</v>
      </c>
      <c r="DA44" s="28">
        <f>ROUND(MAX((CW44*0.4+CX44*0.6),(CW44*0.4+CY44*0.6)),1)</f>
        <v>7.6</v>
      </c>
      <c r="DB44" s="29" t="str">
        <f>TEXT(DA44,"0.0")</f>
        <v>7.6</v>
      </c>
      <c r="DC44" s="32" t="str">
        <f>IF(DA44&gt;=8.5,"A",IF(DA44&gt;=8,"B+",IF(DA44&gt;=7,"B",IF(DA44&gt;=6.5,"C+",IF(DA44&gt;=5.5,"C",IF(DA44&gt;=5,"D+",IF(DA44&gt;=4,"D","F")))))))</f>
        <v>B</v>
      </c>
      <c r="DD44" s="30">
        <f>IF(DC44="A",4,IF(DC44="B+",3.5,IF(DC44="B",3,IF(DC44="C+",2.5,IF(DC44="C",2,IF(DC44="D+",1.5,IF(DC44="D",1,0)))))))</f>
        <v>3</v>
      </c>
      <c r="DE44" s="29" t="str">
        <f>TEXT(DD44,"0.0")</f>
        <v>3.0</v>
      </c>
      <c r="DF44" s="71"/>
      <c r="DG44" s="203"/>
      <c r="DH44" s="229">
        <v>5.4</v>
      </c>
      <c r="DI44" s="230">
        <v>0</v>
      </c>
      <c r="DJ44" s="230">
        <v>0</v>
      </c>
      <c r="DK44" s="27">
        <f>ROUND((DH44*0.4+DI44*0.6),1)</f>
        <v>2.2000000000000002</v>
      </c>
      <c r="DL44" s="28">
        <f>ROUND(MAX((DH44*0.4+DI44*0.6),(DH44*0.4+DJ44*0.6)),1)</f>
        <v>2.2000000000000002</v>
      </c>
      <c r="DM44" s="30" t="str">
        <f>TEXT(DL44,"0.0")</f>
        <v>2.2</v>
      </c>
      <c r="DN44" s="32" t="str">
        <f>IF(DL44&gt;=8.5,"A",IF(DL44&gt;=8,"B+",IF(DL44&gt;=7,"B",IF(DL44&gt;=6.5,"C+",IF(DL44&gt;=5.5,"C",IF(DL44&gt;=5,"D+",IF(DL44&gt;=4,"D","F")))))))</f>
        <v>F</v>
      </c>
      <c r="DO44" s="30">
        <f>IF(DN44="A",4,IF(DN44="B+",3.5,IF(DN44="B",3,IF(DN44="C+",2.5,IF(DN44="C",2,IF(DN44="D+",1.5,IF(DN44="D",1,0)))))))</f>
        <v>0</v>
      </c>
      <c r="DP44" s="30" t="str">
        <f>TEXT(DO44,"0.0")</f>
        <v>0.0</v>
      </c>
      <c r="DQ44" s="71"/>
      <c r="DR44" s="203"/>
      <c r="DS44" s="204">
        <f>(DA44+DL44)/2</f>
        <v>4.9000000000000004</v>
      </c>
      <c r="DT44" s="30" t="str">
        <f>TEXT(DS44,"0.0")</f>
        <v>4.9</v>
      </c>
      <c r="DU44" s="32" t="str">
        <f>IF(DS44&gt;=8.5,"A",IF(DS44&gt;=8,"B+",IF(DS44&gt;=7,"B",IF(DS44&gt;=6.5,"C+",IF(DS44&gt;=5.5,"C",IF(DS44&gt;=5,"D+",IF(DS44&gt;=4,"D","F")))))))</f>
        <v>D</v>
      </c>
      <c r="DV44" s="30">
        <f>IF(DU44="A",4,IF(DU44="B+",3.5,IF(DU44="B",3,IF(DU44="C+",2.5,IF(DU44="C",2,IF(DU44="D+",1.5,IF(DU44="D",1,0)))))))</f>
        <v>1</v>
      </c>
      <c r="DW44" s="30" t="str">
        <f>TEXT(DV44,"0.0")</f>
        <v>1.0</v>
      </c>
      <c r="DX44" s="71">
        <v>3</v>
      </c>
      <c r="DY44" s="203">
        <v>3</v>
      </c>
      <c r="DZ44" s="232">
        <v>6.2</v>
      </c>
      <c r="EA44" s="52">
        <v>7</v>
      </c>
      <c r="EB44" s="52"/>
      <c r="EC44" s="27">
        <f>ROUND((DZ44*0.4+EA44*0.6),1)</f>
        <v>6.7</v>
      </c>
      <c r="ED44" s="28">
        <f>ROUND(MAX((DZ44*0.4+EA44*0.6),(DZ44*0.4+EB44*0.6)),1)</f>
        <v>6.7</v>
      </c>
      <c r="EE44" s="29" t="str">
        <f>TEXT(ED44,"0.0")</f>
        <v>6.7</v>
      </c>
      <c r="EF44" s="32" t="str">
        <f>IF(ED44&gt;=8.5,"A",IF(ED44&gt;=8,"B+",IF(ED44&gt;=7,"B",IF(ED44&gt;=6.5,"C+",IF(ED44&gt;=5.5,"C",IF(ED44&gt;=5,"D+",IF(ED44&gt;=4,"D","F")))))))</f>
        <v>C+</v>
      </c>
      <c r="EG44" s="30">
        <f>IF(EF44="A",4,IF(EF44="B+",3.5,IF(EF44="B",3,IF(EF44="C+",2.5,IF(EF44="C",2,IF(EF44="D+",1.5,IF(EF44="D",1,0)))))))</f>
        <v>2.5</v>
      </c>
      <c r="EH44" s="29" t="str">
        <f>TEXT(EG44,"0.0")</f>
        <v>2.5</v>
      </c>
      <c r="EI44" s="71">
        <v>3</v>
      </c>
      <c r="EJ44" s="203">
        <v>3</v>
      </c>
      <c r="EK44" s="232">
        <v>5.4</v>
      </c>
      <c r="EL44" s="52">
        <v>1</v>
      </c>
      <c r="EM44" s="52">
        <v>0</v>
      </c>
      <c r="EN44" s="27">
        <f>ROUND((EK44*0.4+EL44*0.6),1)</f>
        <v>2.8</v>
      </c>
      <c r="EO44" s="28">
        <f>ROUND(MAX((EK44*0.4+EL44*0.6),(EK44*0.4+EM44*0.6)),1)</f>
        <v>2.8</v>
      </c>
      <c r="EP44" s="29" t="str">
        <f>TEXT(EO44,"0.0")</f>
        <v>2.8</v>
      </c>
      <c r="EQ44" s="32" t="str">
        <f>IF(EO44&gt;=8.5,"A",IF(EO44&gt;=8,"B+",IF(EO44&gt;=7,"B",IF(EO44&gt;=6.5,"C+",IF(EO44&gt;=5.5,"C",IF(EO44&gt;=5,"D+",IF(EO44&gt;=4,"D","F")))))))</f>
        <v>F</v>
      </c>
      <c r="ER44" s="29">
        <f>IF(EQ44="A",4,IF(EQ44="B+",3.5,IF(EQ44="B",3,IF(EQ44="C+",2.5,IF(EQ44="C",2,IF(EQ44="D+",1.5,IF(EQ44="D",1,0)))))))</f>
        <v>0</v>
      </c>
      <c r="ES44" s="29" t="str">
        <f>TEXT(ER44,"0.0")</f>
        <v>0.0</v>
      </c>
      <c r="ET44" s="71">
        <v>3</v>
      </c>
      <c r="EU44" s="203"/>
      <c r="EV44" s="232">
        <v>5.9</v>
      </c>
      <c r="EW44" s="52"/>
      <c r="EX44" s="52">
        <v>0</v>
      </c>
      <c r="EY44" s="27">
        <f>ROUND((EV44*0.4+EW44*0.6),1)</f>
        <v>2.4</v>
      </c>
      <c r="EZ44" s="28">
        <f>ROUND(MAX((EV44*0.4+EW44*0.6),(EV44*0.4+EX44*0.6)),1)</f>
        <v>2.4</v>
      </c>
      <c r="FA44" s="29" t="str">
        <f>TEXT(EZ44,"0.0")</f>
        <v>2.4</v>
      </c>
      <c r="FB44" s="32" t="str">
        <f>IF(EZ44&gt;=8.5,"A",IF(EZ44&gt;=8,"B+",IF(EZ44&gt;=7,"B",IF(EZ44&gt;=6.5,"C+",IF(EZ44&gt;=5.5,"C",IF(EZ44&gt;=5,"D+",IF(EZ44&gt;=4,"D","F")))))))</f>
        <v>F</v>
      </c>
      <c r="FC44" s="30">
        <f>IF(FB44="A",4,IF(FB44="B+",3.5,IF(FB44="B",3,IF(FB44="C+",2.5,IF(FB44="C",2,IF(FB44="D+",1.5,IF(FB44="D",1,0)))))))</f>
        <v>0</v>
      </c>
      <c r="FD44" s="29" t="str">
        <f>TEXT(FC44,"0.0")</f>
        <v>0.0</v>
      </c>
      <c r="FE44" s="71">
        <v>2</v>
      </c>
      <c r="FF44" s="203"/>
      <c r="FG44" s="258">
        <v>6.1</v>
      </c>
      <c r="FH44" s="259"/>
      <c r="FI44" s="259">
        <v>0</v>
      </c>
      <c r="FJ44" s="27">
        <f>ROUND((FG44*0.4+FH44*0.6),1)</f>
        <v>2.4</v>
      </c>
      <c r="FK44" s="28">
        <f>ROUND(MAX((FG44*0.4+FH44*0.6),(FG44*0.4+FI44*0.6)),1)</f>
        <v>2.4</v>
      </c>
      <c r="FL44" s="29" t="str">
        <f>TEXT(FK44,"0.0")</f>
        <v>2.4</v>
      </c>
      <c r="FM44" s="32" t="str">
        <f>IF(FK44&gt;=8.5,"A",IF(FK44&gt;=8,"B+",IF(FK44&gt;=7,"B",IF(FK44&gt;=6.5,"C+",IF(FK44&gt;=5.5,"C",IF(FK44&gt;=5,"D+",IF(FK44&gt;=4,"D","F")))))))</f>
        <v>F</v>
      </c>
      <c r="FN44" s="30">
        <f>IF(FM44="A",4,IF(FM44="B+",3.5,IF(FM44="B",3,IF(FM44="C+",2.5,IF(FM44="C",2,IF(FM44="D+",1.5,IF(FM44="D",1,0)))))))</f>
        <v>0</v>
      </c>
      <c r="FO44" s="29" t="str">
        <f>TEXT(FN44,"0.0")</f>
        <v>0.0</v>
      </c>
      <c r="FP44" s="71">
        <v>3</v>
      </c>
      <c r="FQ44" s="203"/>
      <c r="FR44" s="232">
        <v>7.7</v>
      </c>
      <c r="FS44" s="52">
        <v>0</v>
      </c>
      <c r="FT44" s="52">
        <v>0</v>
      </c>
      <c r="FU44" s="27">
        <f>ROUND((FR44*0.4+FS44*0.6),1)</f>
        <v>3.1</v>
      </c>
      <c r="FV44" s="28">
        <f>ROUND(MAX((FR44*0.4+FS44*0.6),(FR44*0.4+FT44*0.6)),1)</f>
        <v>3.1</v>
      </c>
      <c r="FW44" s="29" t="str">
        <f>TEXT(FV44,"0.0")</f>
        <v>3.1</v>
      </c>
      <c r="FX44" s="32" t="str">
        <f>IF(FV44&gt;=8.5,"A",IF(FV44&gt;=8,"B+",IF(FV44&gt;=7,"B",IF(FV44&gt;=6.5,"C+",IF(FV44&gt;=5.5,"C",IF(FV44&gt;=5,"D+",IF(FV44&gt;=4,"D","F")))))))</f>
        <v>F</v>
      </c>
      <c r="FY44" s="30">
        <f>IF(FX44="A",4,IF(FX44="B+",3.5,IF(FX44="B",3,IF(FX44="C+",2.5,IF(FX44="C",2,IF(FX44="D+",1.5,IF(FX44="D",1,0)))))))</f>
        <v>0</v>
      </c>
      <c r="FZ44" s="29" t="str">
        <f>TEXT(FY44,"0.0")</f>
        <v>0.0</v>
      </c>
      <c r="GA44" s="71">
        <v>2</v>
      </c>
      <c r="GB44" s="203"/>
      <c r="GC44" s="232">
        <v>7</v>
      </c>
      <c r="GD44" s="52">
        <v>0</v>
      </c>
      <c r="GE44" s="52">
        <v>0</v>
      </c>
      <c r="GF44" s="27">
        <f>ROUND((GC44*0.4+GD44*0.6),1)</f>
        <v>2.8</v>
      </c>
      <c r="GG44" s="28">
        <f>ROUND(MAX((GC44*0.4+GD44*0.6),(GC44*0.4+GE44*0.6)),1)</f>
        <v>2.8</v>
      </c>
      <c r="GH44" s="29" t="str">
        <f>TEXT(GG44,"0.0")</f>
        <v>2.8</v>
      </c>
      <c r="GI44" s="32" t="str">
        <f>IF(GG44&gt;=8.5,"A",IF(GG44&gt;=8,"B+",IF(GG44&gt;=7,"B",IF(GG44&gt;=6.5,"C+",IF(GG44&gt;=5.5,"C",IF(GG44&gt;=5,"D+",IF(GG44&gt;=4,"D","F")))))))</f>
        <v>F</v>
      </c>
      <c r="GJ44" s="30">
        <f>IF(GI44="A",4,IF(GI44="B+",3.5,IF(GI44="B",3,IF(GI44="C+",2.5,IF(GI44="C",2,IF(GI44="D+",1.5,IF(GI44="D",1,0)))))))</f>
        <v>0</v>
      </c>
      <c r="GK44" s="29" t="str">
        <f>TEXT(GJ44,"0.0")</f>
        <v>0.0</v>
      </c>
      <c r="GL44" s="71">
        <v>2</v>
      </c>
      <c r="GM44" s="203"/>
      <c r="GN44" s="246">
        <v>5</v>
      </c>
      <c r="GO44" s="247"/>
      <c r="GP44" s="247">
        <v>0</v>
      </c>
      <c r="GQ44" s="27">
        <f>ROUND((GN44*0.4+GO44*0.6),1)</f>
        <v>2</v>
      </c>
      <c r="GR44" s="28">
        <f>ROUND(MAX((GN44*0.4+GO44*0.6),(GN44*0.4+GP44*0.6)),1)</f>
        <v>2</v>
      </c>
      <c r="GS44" s="29" t="str">
        <f>TEXT(GR44,"0.0")</f>
        <v>2.0</v>
      </c>
      <c r="GT44" s="32" t="str">
        <f>IF(GR44&gt;=8.5,"A",IF(GR44&gt;=8,"B+",IF(GR44&gt;=7,"B",IF(GR44&gt;=6.5,"C+",IF(GR44&gt;=5.5,"C",IF(GR44&gt;=5,"D+",IF(GR44&gt;=4,"D","F")))))))</f>
        <v>F</v>
      </c>
      <c r="GU44" s="29">
        <f>IF(GT44="A",4,IF(GT44="B+",3.5,IF(GT44="B",3,IF(GT44="C+",2.5,IF(GT44="C",2,IF(GT44="D+",1.5,IF(GT44="D",1,0)))))))</f>
        <v>0</v>
      </c>
      <c r="GV44" s="29" t="str">
        <f>TEXT(GU44,"0.0")</f>
        <v>0.0</v>
      </c>
      <c r="GW44" s="71">
        <v>2</v>
      </c>
      <c r="GX44" s="203"/>
      <c r="GY44" s="85">
        <f>DX44+EI44+FE44+ET44+FP44+GA44+GL44+GW44</f>
        <v>20</v>
      </c>
      <c r="GZ44" s="86">
        <f>(DS44*DX44+ED44*EI44+EZ44*FE44+EO44*ET44+FK44*FP44+FV44*GA44+GG44*GL44+GR44*GW44)/GY44</f>
        <v>3.55</v>
      </c>
      <c r="HA44" s="124" t="str">
        <f>TEXT(GZ44,"0.00")</f>
        <v>3.55</v>
      </c>
      <c r="HB44" s="86">
        <f>(DV44*DX44+EG44*EI44+FC44*FE44+ER44*ET44+FN44*FP44+FY44*GA44+GJ44*GL44+GU44*GW44)/GY44</f>
        <v>0.52500000000000002</v>
      </c>
      <c r="HC44" s="124" t="str">
        <f>TEXT(HB44,"0.00")</f>
        <v>0.53</v>
      </c>
      <c r="HD44" s="52" t="str">
        <f>IF(AND(HB44&lt;1),"Cảnh báo KQHT","Lên lớp")</f>
        <v>Cảnh báo KQHT</v>
      </c>
      <c r="HE44" s="52">
        <f>DY44+EJ44+GX44+GM44+GB44+FQ44+EU44+FF44</f>
        <v>6</v>
      </c>
      <c r="HF44" s="86">
        <f>(DS44*DY44+ED44*EJ44+EZ44*FF44+EO44*EU44+FK44*FQ44+FV44*GB44+GG44*GM44+GR44*GX44)/HE44</f>
        <v>5.8000000000000007</v>
      </c>
      <c r="HG44" s="127" t="str">
        <f>TEXT(HF44,"0.00")</f>
        <v>5.80</v>
      </c>
      <c r="HH44" s="86">
        <f>(DV44*DY44+EG44*EJ44+FC44*FF44+ER44*EU44+FN44*FQ44+FY44*GB44+GJ44*GM44+GU44*GX44)/HE44</f>
        <v>1.75</v>
      </c>
      <c r="HI44" s="127" t="str">
        <f>TEXT(HH44,"0.00")</f>
        <v>1.75</v>
      </c>
      <c r="HJ44" s="227">
        <f>GY44+CK44</f>
        <v>37</v>
      </c>
      <c r="HK44" s="58">
        <f>HE44+CQ44</f>
        <v>23</v>
      </c>
      <c r="HL44" s="228">
        <f>(HF44*HE44+CR44*CQ44)/HK44</f>
        <v>5.8347826086956527</v>
      </c>
      <c r="HM44" s="127" t="str">
        <f>TEXT(HL44,"0.00")</f>
        <v>5.83</v>
      </c>
      <c r="HN44" s="228">
        <f>(HH44*HE44+CT44*CQ44)/HK44</f>
        <v>1.8478260869565217</v>
      </c>
      <c r="HO44" s="127" t="str">
        <f>TEXT(HN44,"0.00")</f>
        <v>1.85</v>
      </c>
      <c r="HP44" s="52" t="str">
        <f>IF(AND(HN44&lt;1.2),"Cảnh báo KQHT","Lên lớp")</f>
        <v>Lên lớp</v>
      </c>
      <c r="HQ44" s="58" t="s">
        <v>987</v>
      </c>
      <c r="HR44" s="96">
        <v>0</v>
      </c>
      <c r="HS44" s="106"/>
      <c r="HT44" s="285"/>
      <c r="HU44" s="27">
        <f>ROUND((HR44*0.4+HS44*0.6),1)</f>
        <v>0</v>
      </c>
      <c r="HV44" s="282">
        <f>ROUND(MAX((HR44*0.4+HS44*0.6),(HR44*0.4+HT44*0.6)),1)</f>
        <v>0</v>
      </c>
      <c r="HW44" s="28" t="str">
        <f>TEXT(HV44,"0.0")</f>
        <v>0.0</v>
      </c>
      <c r="HX44" s="283" t="str">
        <f>IF(HV44&gt;=8.5,"A",IF(HV44&gt;=8,"B+",IF(HV44&gt;=7,"B",IF(HV44&gt;=6.5,"C+",IF(HV44&gt;=5.5,"C",IF(HV44&gt;=5,"D+",IF(HV44&gt;=4,"D","F")))))))</f>
        <v>F</v>
      </c>
      <c r="HY44" s="281">
        <f>IF(HX44="A",4,IF(HX44="B+",3.5,IF(HX44="B",3,IF(HX44="C+",2.5,IF(HX44="C",2,IF(HX44="D+",1.5,IF(HX44="D",1,0)))))))</f>
        <v>0</v>
      </c>
      <c r="HZ44" s="44" t="str">
        <f>TEXT(HY44,"0.0")</f>
        <v>0.0</v>
      </c>
      <c r="IA44" s="64">
        <v>3</v>
      </c>
      <c r="IB44" s="68">
        <v>3</v>
      </c>
      <c r="IC44" s="21">
        <v>0</v>
      </c>
      <c r="ID44" s="24"/>
      <c r="IE44" s="25"/>
      <c r="IF44" s="27">
        <f>ROUND((IC44*0.4+ID44*0.6),1)</f>
        <v>0</v>
      </c>
      <c r="IG44" s="282">
        <f>ROUND(MAX((IC44*0.4+ID44*0.6),(IC44*0.4+IE44*0.6)),1)</f>
        <v>0</v>
      </c>
      <c r="IH44" s="26" t="str">
        <f>TEXT(IG44,"0.0")</f>
        <v>0.0</v>
      </c>
      <c r="II44" s="283" t="str">
        <f>IF(IG44&gt;=8.5,"A",IF(IG44&gt;=8,"B+",IF(IG44&gt;=7,"B",IF(IG44&gt;=6.5,"C+",IF(IG44&gt;=5.5,"C",IF(IG44&gt;=5,"D+",IF(IG44&gt;=4,"D","F")))))))</f>
        <v>F</v>
      </c>
      <c r="IJ44" s="281">
        <f>IF(II44="A",4,IF(II44="B+",3.5,IF(II44="B",3,IF(II44="C+",2.5,IF(II44="C",2,IF(II44="D+",1.5,IF(II44="D",1,0)))))))</f>
        <v>0</v>
      </c>
      <c r="IK44" s="44" t="str">
        <f>TEXT(IJ44,"0.0")</f>
        <v>0.0</v>
      </c>
      <c r="IL44" s="64">
        <v>1</v>
      </c>
      <c r="IM44" s="68">
        <v>1</v>
      </c>
      <c r="IN44" s="96">
        <v>0</v>
      </c>
      <c r="IO44" s="106"/>
      <c r="IP44" s="285"/>
      <c r="IQ44" s="27">
        <f>ROUND((IN44*0.4+IO44*0.6),1)</f>
        <v>0</v>
      </c>
      <c r="IR44" s="28">
        <f>ROUND(MAX((IN44*0.4+IO44*0.6),(IN44*0.4+IP44*0.6)),1)</f>
        <v>0</v>
      </c>
      <c r="IS44" s="26" t="str">
        <f>TEXT(IR44,"0.0")</f>
        <v>0.0</v>
      </c>
      <c r="IT44" s="32" t="str">
        <f>IF(IR44&gt;=8.5,"A",IF(IR44&gt;=8,"B+",IF(IR44&gt;=7,"B",IF(IR44&gt;=6.5,"C+",IF(IR44&gt;=5.5,"C",IF(IR44&gt;=5,"D+",IF(IR44&gt;=4,"D","F")))))))</f>
        <v>F</v>
      </c>
      <c r="IU44" s="30">
        <f>IF(IT44="A",4,IF(IT44="B+",3.5,IF(IT44="B",3,IF(IT44="C+",2.5,IF(IT44="C",2,IF(IT44="D+",1.5,IF(IT44="D",1,0)))))))</f>
        <v>0</v>
      </c>
      <c r="IV44" s="37" t="str">
        <f>TEXT(IU44,"0.0")</f>
        <v>0.0</v>
      </c>
      <c r="IW44" s="64">
        <v>2</v>
      </c>
      <c r="IX44" s="68">
        <v>2</v>
      </c>
      <c r="IY44" s="96">
        <v>0</v>
      </c>
      <c r="IZ44" s="106"/>
      <c r="JA44" s="285"/>
      <c r="JB44" s="19">
        <f>ROUND((IY44*0.4+IZ44*0.6),1)</f>
        <v>0</v>
      </c>
      <c r="JC44" s="26">
        <f>ROUND(MAX((IY44*0.4+IZ44*0.6),(IY44*0.4+JA44*0.6)),1)</f>
        <v>0</v>
      </c>
      <c r="JD44" s="26" t="str">
        <f>TEXT(JC44,"0.0")</f>
        <v>0.0</v>
      </c>
      <c r="JE44" s="32" t="str">
        <f>IF(JC44&gt;=8.5,"A",IF(JC44&gt;=8,"B+",IF(JC44&gt;=7,"B",IF(JC44&gt;=6.5,"C+",IF(JC44&gt;=5.5,"C",IF(JC44&gt;=5,"D+",IF(JC44&gt;=4,"D","F")))))))</f>
        <v>F</v>
      </c>
      <c r="JF44" s="30">
        <f>IF(JE44="A",4,IF(JE44="B+",3.5,IF(JE44="B",3,IF(JE44="C+",2.5,IF(JE44="C",2,IF(JE44="D+",1.5,IF(JE44="D",1,0)))))))</f>
        <v>0</v>
      </c>
      <c r="JG44" s="37" t="str">
        <f>TEXT(JF44,"0.0")</f>
        <v>0.0</v>
      </c>
      <c r="JH44" s="64">
        <v>2</v>
      </c>
      <c r="JI44" s="68"/>
      <c r="JJ44" s="96">
        <v>0</v>
      </c>
      <c r="JK44" s="106"/>
      <c r="JL44" s="285"/>
      <c r="JM44" s="19">
        <f>ROUND((JJ44*0.4+JK44*0.6),1)</f>
        <v>0</v>
      </c>
      <c r="JN44" s="26">
        <f>ROUND(MAX((JJ44*0.4+JK44*0.6),(JJ44*0.4+JL44*0.6)),1)</f>
        <v>0</v>
      </c>
      <c r="JO44" s="26" t="str">
        <f>TEXT(JN44,"0.0")</f>
        <v>0.0</v>
      </c>
      <c r="JP44" s="32" t="str">
        <f>IF(JN44&gt;=8.5,"A",IF(JN44&gt;=8,"B+",IF(JN44&gt;=7,"B",IF(JN44&gt;=6.5,"C+",IF(JN44&gt;=5.5,"C",IF(JN44&gt;=5,"D+",IF(JN44&gt;=4,"D","F")))))))</f>
        <v>F</v>
      </c>
      <c r="JQ44" s="30">
        <f>IF(JP44="A",4,IF(JP44="B+",3.5,IF(JP44="B",3,IF(JP44="C+",2.5,IF(JP44="C",2,IF(JP44="D+",1.5,IF(JP44="D",1,0)))))))</f>
        <v>0</v>
      </c>
      <c r="JR44" s="37" t="str">
        <f>TEXT(JQ44,"0.0")</f>
        <v>0.0</v>
      </c>
      <c r="JS44" s="64">
        <v>1</v>
      </c>
      <c r="JT44" s="68">
        <v>1</v>
      </c>
      <c r="JU44" s="98">
        <v>0</v>
      </c>
      <c r="JV44" s="99"/>
      <c r="JW44" s="187"/>
      <c r="JX44" s="27">
        <f>ROUND((JU44*0.4+JV44*0.6),1)</f>
        <v>0</v>
      </c>
      <c r="JY44" s="28">
        <f>ROUND(MAX((JU44*0.4+JV44*0.6),(JU44*0.4+JW44*0.6)),1)</f>
        <v>0</v>
      </c>
      <c r="JZ44" s="26" t="str">
        <f>TEXT(JY44,"0.0")</f>
        <v>0.0</v>
      </c>
      <c r="KA44" s="32" t="str">
        <f>IF(JY44&gt;=8.5,"A",IF(JY44&gt;=8,"B+",IF(JY44&gt;=7,"B",IF(JY44&gt;=6.5,"C+",IF(JY44&gt;=5.5,"C",IF(JY44&gt;=5,"D+",IF(JY44&gt;=4,"D","F")))))))</f>
        <v>F</v>
      </c>
      <c r="KB44" s="30">
        <f>IF(KA44="A",4,IF(KA44="B+",3.5,IF(KA44="B",3,IF(KA44="C+",2.5,IF(KA44="C",2,IF(KA44="D+",1.5,IF(KA44="D",1,0)))))))</f>
        <v>0</v>
      </c>
      <c r="KC44" s="37" t="str">
        <f>TEXT(KB44,"0.0")</f>
        <v>0.0</v>
      </c>
      <c r="KD44" s="64">
        <v>2</v>
      </c>
      <c r="KE44" s="68">
        <v>2</v>
      </c>
      <c r="KF44" s="96">
        <v>0</v>
      </c>
      <c r="KG44" s="106"/>
      <c r="KH44" s="285"/>
      <c r="KI44" s="27">
        <f>ROUND((KF44*0.4+KG44*0.6),1)</f>
        <v>0</v>
      </c>
      <c r="KJ44" s="28">
        <f>ROUND(MAX((KF44*0.4+KG44*0.6),(KF44*0.4+KH44*0.6)),1)</f>
        <v>0</v>
      </c>
      <c r="KK44" s="26" t="str">
        <f>TEXT(KJ44,"0.0")</f>
        <v>0.0</v>
      </c>
      <c r="KL44" s="32" t="str">
        <f>IF(KJ44&gt;=8.5,"A",IF(KJ44&gt;=8,"B+",IF(KJ44&gt;=7,"B",IF(KJ44&gt;=6.5,"C+",IF(KJ44&gt;=5.5,"C",IF(KJ44&gt;=5,"D+",IF(KJ44&gt;=4,"D","F")))))))</f>
        <v>F</v>
      </c>
      <c r="KM44" s="30">
        <f>IF(KL44="A",4,IF(KL44="B+",3.5,IF(KL44="B",3,IF(KL44="C+",2.5,IF(KL44="C",2,IF(KL44="D+",1.5,IF(KL44="D",1,0)))))))</f>
        <v>0</v>
      </c>
      <c r="KN44" s="37" t="str">
        <f>TEXT(KM44,"0.0")</f>
        <v>0.0</v>
      </c>
      <c r="KO44" s="64">
        <v>2</v>
      </c>
      <c r="KP44" s="68">
        <v>2</v>
      </c>
      <c r="KQ44" s="96">
        <v>0</v>
      </c>
      <c r="KR44" s="106"/>
      <c r="KS44" s="285"/>
      <c r="KT44" s="27">
        <f>ROUND((KQ44*0.4+KR44*0.6),1)</f>
        <v>0</v>
      </c>
      <c r="KU44" s="28">
        <f>ROUND(MAX((KQ44*0.4+KR44*0.6),(KQ44*0.4+KS44*0.6)),1)</f>
        <v>0</v>
      </c>
      <c r="KV44" s="28" t="str">
        <f>TEXT(KU44,"0.0")</f>
        <v>0.0</v>
      </c>
      <c r="KW44" s="32" t="str">
        <f>IF(KU44&gt;=8.5,"A",IF(KU44&gt;=8,"B+",IF(KU44&gt;=7,"B",IF(KU44&gt;=6.5,"C+",IF(KU44&gt;=5.5,"C",IF(KU44&gt;=5,"D+",IF(KU44&gt;=4,"D","F")))))))</f>
        <v>F</v>
      </c>
      <c r="KX44" s="30">
        <f>IF(KW44="A",4,IF(KW44="B+",3.5,IF(KW44="B",3,IF(KW44="C+",2.5,IF(KW44="C",2,IF(KW44="D+",1.5,IF(KW44="D",1,0)))))))</f>
        <v>0</v>
      </c>
      <c r="KY44" s="37" t="str">
        <f>TEXT(KX44,"0.0")</f>
        <v>0.0</v>
      </c>
      <c r="KZ44" s="64">
        <v>2</v>
      </c>
      <c r="LA44" s="68">
        <v>2</v>
      </c>
      <c r="LB44" s="21">
        <v>0</v>
      </c>
      <c r="LC44" s="24"/>
      <c r="LD44" s="25"/>
      <c r="LE44" s="19">
        <f>ROUND((LB44*0.4+LC44*0.6),1)</f>
        <v>0</v>
      </c>
      <c r="LF44" s="26">
        <f>ROUND(MAX((LB44*0.4+LC44*0.6),(LB44*0.4+LD44*0.6)),1)</f>
        <v>0</v>
      </c>
      <c r="LG44" s="26" t="str">
        <f>TEXT(LF44,"0.0")</f>
        <v>0.0</v>
      </c>
      <c r="LH44" s="32" t="str">
        <f>IF(LF44&gt;=8.5,"A",IF(LF44&gt;=8,"B+",IF(LF44&gt;=7,"B",IF(LF44&gt;=6.5,"C+",IF(LF44&gt;=5.5,"C",IF(LF44&gt;=5,"D+",IF(LF44&gt;=4,"D","F")))))))</f>
        <v>F</v>
      </c>
      <c r="LI44" s="30">
        <f>IF(LH44="A",4,IF(LH44="B+",3.5,IF(LH44="B",3,IF(LH44="C+",2.5,IF(LH44="C",2,IF(LH44="D+",1.5,IF(LH44="D",1,0)))))))</f>
        <v>0</v>
      </c>
      <c r="LJ44" s="37" t="str">
        <f>TEXT(LI44,"0.0")</f>
        <v>0.0</v>
      </c>
      <c r="LK44" s="64">
        <v>3</v>
      </c>
      <c r="LL44" s="68">
        <v>3</v>
      </c>
      <c r="LM44" s="85">
        <f>IL44+IW44+JS44+JH44+KD44+KO44+KZ44+LK44</f>
        <v>15</v>
      </c>
      <c r="LN44" s="86">
        <f>(IG44*IL44+IR44*IW44+JN44*JS44+JC44*JH44+JY44*KD44+KJ44*KO44+KU44*KZ44+LF44*LK44)/LM44</f>
        <v>0</v>
      </c>
      <c r="LO44" s="124" t="str">
        <f>TEXT(LN44,"0.00")</f>
        <v>0.00</v>
      </c>
      <c r="LP44" s="86">
        <f>(IJ44*IL44+IU44*IW44+JQ44*JS44+JF44*JH44+KB44*KD44+KM44*KO44+KX44*KZ44+LI44*LK44)/LM44</f>
        <v>0</v>
      </c>
      <c r="LQ44" s="124" t="str">
        <f>TEXT(LP44,"0.00")</f>
        <v>0.00</v>
      </c>
      <c r="LR44" s="8"/>
      <c r="LS44" s="8"/>
      <c r="LT44" s="8"/>
      <c r="LU44" s="8"/>
      <c r="LV44" s="8"/>
      <c r="LW44" s="8"/>
      <c r="LX44" s="8"/>
      <c r="LY44" s="8"/>
      <c r="LZ44" s="8"/>
      <c r="MA44" s="8"/>
    </row>
    <row r="45" spans="1:339" s="233" customFormat="1" ht="18">
      <c r="A45" s="10">
        <v>36</v>
      </c>
      <c r="B45" s="76" t="s">
        <v>317</v>
      </c>
      <c r="C45" s="77" t="s">
        <v>769</v>
      </c>
      <c r="D45" s="325" t="s">
        <v>145</v>
      </c>
      <c r="E45" s="79" t="s">
        <v>206</v>
      </c>
      <c r="F45" s="60" t="s">
        <v>1127</v>
      </c>
      <c r="G45" s="81" t="s">
        <v>770</v>
      </c>
      <c r="H45" s="50" t="s">
        <v>17</v>
      </c>
      <c r="I45" s="82" t="s">
        <v>771</v>
      </c>
      <c r="J45" s="82" t="s">
        <v>803</v>
      </c>
      <c r="K45" s="12">
        <v>6</v>
      </c>
      <c r="L45" s="28" t="str">
        <f>TEXT(K45,"0.0")</f>
        <v>6.0</v>
      </c>
      <c r="M45" s="32" t="str">
        <f t="shared" si="417"/>
        <v>C</v>
      </c>
      <c r="N45" s="39">
        <f t="shared" si="418"/>
        <v>2</v>
      </c>
      <c r="O45" s="37" t="str">
        <f>TEXT(N45,"0.0")</f>
        <v>2.0</v>
      </c>
      <c r="P45" s="11">
        <v>2</v>
      </c>
      <c r="Q45" s="16">
        <v>7.1</v>
      </c>
      <c r="R45" s="28" t="str">
        <f>TEXT(Q45,"0.0")</f>
        <v>7.1</v>
      </c>
      <c r="S45" s="32" t="str">
        <f t="shared" si="419"/>
        <v>B</v>
      </c>
      <c r="T45" s="39">
        <f t="shared" si="420"/>
        <v>3</v>
      </c>
      <c r="U45" s="37" t="str">
        <f>TEXT(T45,"0.0")</f>
        <v>3.0</v>
      </c>
      <c r="V45" s="11">
        <v>3</v>
      </c>
      <c r="W45" s="98">
        <v>5.9</v>
      </c>
      <c r="X45" s="99">
        <v>5</v>
      </c>
      <c r="Y45" s="25"/>
      <c r="Z45" s="27">
        <f t="shared" si="421"/>
        <v>5.4</v>
      </c>
      <c r="AA45" s="28">
        <f t="shared" si="422"/>
        <v>5.4</v>
      </c>
      <c r="AB45" s="28" t="str">
        <f>TEXT(AA45,"0.0")</f>
        <v>5.4</v>
      </c>
      <c r="AC45" s="32" t="str">
        <f t="shared" si="423"/>
        <v>D+</v>
      </c>
      <c r="AD45" s="30">
        <f t="shared" si="424"/>
        <v>1.5</v>
      </c>
      <c r="AE45" s="37" t="str">
        <f>TEXT(AD45,"0.0")</f>
        <v>1.5</v>
      </c>
      <c r="AF45" s="64">
        <v>4</v>
      </c>
      <c r="AG45" s="68">
        <v>4</v>
      </c>
      <c r="AH45" s="98">
        <v>7.7</v>
      </c>
      <c r="AI45" s="99">
        <v>9</v>
      </c>
      <c r="AJ45" s="187"/>
      <c r="AK45" s="27">
        <f t="shared" si="425"/>
        <v>8.5</v>
      </c>
      <c r="AL45" s="28">
        <f t="shared" si="426"/>
        <v>8.5</v>
      </c>
      <c r="AM45" s="28" t="str">
        <f>TEXT(AL45,"0.0")</f>
        <v>8.5</v>
      </c>
      <c r="AN45" s="32" t="str">
        <f t="shared" si="427"/>
        <v>A</v>
      </c>
      <c r="AO45" s="30">
        <f t="shared" si="428"/>
        <v>4</v>
      </c>
      <c r="AP45" s="37" t="str">
        <f>TEXT(AO45,"0.0")</f>
        <v>4.0</v>
      </c>
      <c r="AQ45" s="71">
        <v>2</v>
      </c>
      <c r="AR45" s="68">
        <v>2</v>
      </c>
      <c r="AS45" s="98"/>
      <c r="AT45" s="99"/>
      <c r="AU45" s="187"/>
      <c r="AV45" s="27">
        <f t="shared" si="429"/>
        <v>0</v>
      </c>
      <c r="AW45" s="28">
        <f t="shared" si="430"/>
        <v>0</v>
      </c>
      <c r="AX45" s="28" t="str">
        <f>TEXT(AW45,"0.0")</f>
        <v>0.0</v>
      </c>
      <c r="AY45" s="32" t="str">
        <f t="shared" si="431"/>
        <v>F</v>
      </c>
      <c r="AZ45" s="30">
        <f t="shared" si="432"/>
        <v>0</v>
      </c>
      <c r="BA45" s="37" t="str">
        <f>TEXT(AZ45,"0.0")</f>
        <v>0.0</v>
      </c>
      <c r="BB45" s="64">
        <v>3</v>
      </c>
      <c r="BC45" s="68"/>
      <c r="BD45" s="98">
        <v>7.3</v>
      </c>
      <c r="BE45" s="99">
        <v>7</v>
      </c>
      <c r="BF45" s="25"/>
      <c r="BG45" s="27">
        <f t="shared" si="433"/>
        <v>7.1</v>
      </c>
      <c r="BH45" s="28">
        <f t="shared" si="434"/>
        <v>7.1</v>
      </c>
      <c r="BI45" s="28" t="str">
        <f>TEXT(BH45,"0.0")</f>
        <v>7.1</v>
      </c>
      <c r="BJ45" s="32" t="str">
        <f t="shared" si="435"/>
        <v>B</v>
      </c>
      <c r="BK45" s="66">
        <f t="shared" si="436"/>
        <v>3</v>
      </c>
      <c r="BL45" s="37" t="str">
        <f>TEXT(BK45,"0.0")</f>
        <v>3.0</v>
      </c>
      <c r="BM45" s="64">
        <v>3</v>
      </c>
      <c r="BN45" s="75">
        <v>3</v>
      </c>
      <c r="BO45" s="98">
        <v>5</v>
      </c>
      <c r="BP45" s="99">
        <v>4</v>
      </c>
      <c r="BQ45" s="25"/>
      <c r="BR45" s="27">
        <f t="shared" si="437"/>
        <v>4.4000000000000004</v>
      </c>
      <c r="BS45" s="28">
        <f t="shared" si="438"/>
        <v>4.4000000000000004</v>
      </c>
      <c r="BT45" s="28" t="str">
        <f>TEXT(BS45,"0.0")</f>
        <v>4.4</v>
      </c>
      <c r="BU45" s="32" t="str">
        <f t="shared" si="439"/>
        <v>D</v>
      </c>
      <c r="BV45" s="30">
        <f t="shared" si="440"/>
        <v>1</v>
      </c>
      <c r="BW45" s="37" t="str">
        <f>TEXT(BV45,"0.0")</f>
        <v>1.0</v>
      </c>
      <c r="BX45" s="64">
        <v>2</v>
      </c>
      <c r="BY45" s="68">
        <v>2</v>
      </c>
      <c r="BZ45" s="21"/>
      <c r="CA45" s="24"/>
      <c r="CB45" s="25"/>
      <c r="CC45" s="27"/>
      <c r="CD45" s="28">
        <f t="shared" si="442"/>
        <v>0</v>
      </c>
      <c r="CE45" s="28" t="str">
        <f>TEXT(CD45,"0.0")</f>
        <v>0.0</v>
      </c>
      <c r="CF45" s="32" t="str">
        <f t="shared" ref="CF45" si="453">IF(CD45&gt;=8.5,"A",IF(CD45&gt;=8,"B+",IF(CD45&gt;=7,"B",IF(CD45&gt;=6.5,"C+",IF(CD45&gt;=5.5,"C",IF(CD45&gt;=5,"D+",IF(CD45&gt;=4,"D","F")))))))</f>
        <v>F</v>
      </c>
      <c r="CG45" s="30">
        <f t="shared" ref="CG45" si="454">IF(CF45="A",4,IF(CF45="B+",3.5,IF(CF45="B",3,IF(CF45="C+",2.5,IF(CF45="C",2,IF(CF45="D+",1.5,IF(CF45="D",1,0)))))))</f>
        <v>0</v>
      </c>
      <c r="CH45" s="37" t="str">
        <f>TEXT(CG45,"0.0")</f>
        <v>0.0</v>
      </c>
      <c r="CI45" s="64">
        <v>3</v>
      </c>
      <c r="CJ45" s="68"/>
      <c r="CK45" s="85">
        <f t="shared" ref="CK45" si="455">AF45+AQ45+BB45+BM45+BX45+CI45</f>
        <v>17</v>
      </c>
      <c r="CL45" s="86">
        <f t="shared" ref="CL45" si="456">(AA45*AF45+AL45*AQ45+AW45*BB45+BH45*BM45+BS45*BX45+CD45*CI45)/CK45</f>
        <v>4.0411764705882351</v>
      </c>
      <c r="CM45" s="87" t="str">
        <f>TEXT(CL45,"0.00")</f>
        <v>4.04</v>
      </c>
      <c r="CN45" s="86">
        <f t="shared" ref="CN45" si="457">(AD45*AF45+AO45*AQ45+AZ45*BB45+BK45*BM45+BV45*BX45+CG45*CI45)/CK45</f>
        <v>1.4705882352941178</v>
      </c>
      <c r="CO45" s="87" t="str">
        <f>TEXT(CN45,"0.00")</f>
        <v>1.47</v>
      </c>
      <c r="CP45" s="52" t="str">
        <f t="shared" ref="CP45" si="458">IF(AND(CN45&lt;0.8),"Cảnh báo KQHT","Lên lớp")</f>
        <v>Lên lớp</v>
      </c>
      <c r="CQ45" s="52">
        <f t="shared" ref="CQ45" si="459">CJ45+BY45+BN45+BC45+AR45+AG45</f>
        <v>11</v>
      </c>
      <c r="CR45" s="86">
        <f t="shared" ref="CR45" si="460">(AA45*AG45+AL45*AR45+AW45*BC45+BH45*BN45+BS45*BY45+CD45*CJ45)/CQ45</f>
        <v>6.245454545454546</v>
      </c>
      <c r="CS45" s="127" t="str">
        <f>TEXT(CR45,"0.00")</f>
        <v>6.25</v>
      </c>
      <c r="CT45" s="86">
        <f t="shared" ref="CT45" si="461">(AD45*AG45+AO45*AR45+AZ45*BC45+BK45*BN45+BV45*BY45+CG45*CJ45)/CQ45</f>
        <v>2.2727272727272729</v>
      </c>
      <c r="CU45" s="127" t="str">
        <f>TEXT(CT45,"0.00")</f>
        <v>2.27</v>
      </c>
      <c r="CV45" s="52" t="str">
        <f t="shared" ref="CV45" si="462">IF(AND(CT45&lt;1.2),"Cảnh báo KQHT","Lên lớp")</f>
        <v>Lên lớp</v>
      </c>
      <c r="CW45" s="232">
        <v>5.4</v>
      </c>
      <c r="CX45" s="52">
        <v>0</v>
      </c>
      <c r="CY45" s="52">
        <v>3</v>
      </c>
      <c r="CZ45" s="27">
        <f>ROUND((CW45*0.4+CX45*0.6),1)</f>
        <v>2.2000000000000002</v>
      </c>
      <c r="DA45" s="28">
        <f>ROUND(MAX((CW45*0.4+CX45*0.6),(CW45*0.4+CY45*0.6)),1)</f>
        <v>4</v>
      </c>
      <c r="DB45" s="29" t="str">
        <f>TEXT(DA45,"0.0")</f>
        <v>4.0</v>
      </c>
      <c r="DC45" s="32" t="str">
        <f>IF(DA45&gt;=8.5,"A",IF(DA45&gt;=8,"B+",IF(DA45&gt;=7,"B",IF(DA45&gt;=6.5,"C+",IF(DA45&gt;=5.5,"C",IF(DA45&gt;=5,"D+",IF(DA45&gt;=4,"D","F")))))))</f>
        <v>D</v>
      </c>
      <c r="DD45" s="30">
        <f>IF(DC45="A",4,IF(DC45="B+",3.5,IF(DC45="B",3,IF(DC45="C+",2.5,IF(DC45="C",2,IF(DC45="D+",1.5,IF(DC45="D",1,0)))))))</f>
        <v>1</v>
      </c>
      <c r="DE45" s="29" t="str">
        <f>TEXT(DD45,"0.0")</f>
        <v>1.0</v>
      </c>
      <c r="DF45" s="71"/>
      <c r="DG45" s="203"/>
      <c r="DH45" s="229">
        <v>5</v>
      </c>
      <c r="DI45" s="230">
        <v>3</v>
      </c>
      <c r="DJ45" s="230">
        <v>5</v>
      </c>
      <c r="DK45" s="27">
        <f>ROUND((DH45*0.4+DI45*0.6),1)</f>
        <v>3.8</v>
      </c>
      <c r="DL45" s="28">
        <f>ROUND(MAX((DH45*0.4+DI45*0.6),(DH45*0.4+DJ45*0.6)),1)</f>
        <v>5</v>
      </c>
      <c r="DM45" s="30" t="str">
        <f>TEXT(DL45,"0.0")</f>
        <v>5.0</v>
      </c>
      <c r="DN45" s="32" t="str">
        <f>IF(DL45&gt;=8.5,"A",IF(DL45&gt;=8,"B+",IF(DL45&gt;=7,"B",IF(DL45&gt;=6.5,"C+",IF(DL45&gt;=5.5,"C",IF(DL45&gt;=5,"D+",IF(DL45&gt;=4,"D","F")))))))</f>
        <v>D+</v>
      </c>
      <c r="DO45" s="30">
        <f>IF(DN45="A",4,IF(DN45="B+",3.5,IF(DN45="B",3,IF(DN45="C+",2.5,IF(DN45="C",2,IF(DN45="D+",1.5,IF(DN45="D",1,0)))))))</f>
        <v>1.5</v>
      </c>
      <c r="DP45" s="30" t="str">
        <f>TEXT(DO45,"0.0")</f>
        <v>1.5</v>
      </c>
      <c r="DQ45" s="71"/>
      <c r="DR45" s="203"/>
      <c r="DS45" s="204">
        <f>(DA45+DL45)/2</f>
        <v>4.5</v>
      </c>
      <c r="DT45" s="30" t="str">
        <f>TEXT(DS45,"0.0")</f>
        <v>4.5</v>
      </c>
      <c r="DU45" s="32" t="str">
        <f>IF(DS45&gt;=8.5,"A",IF(DS45&gt;=8,"B+",IF(DS45&gt;=7,"B",IF(DS45&gt;=6.5,"C+",IF(DS45&gt;=5.5,"C",IF(DS45&gt;=5,"D+",IF(DS45&gt;=4,"D","F")))))))</f>
        <v>D</v>
      </c>
      <c r="DV45" s="30">
        <f>IF(DU45="A",4,IF(DU45="B+",3.5,IF(DU45="B",3,IF(DU45="C+",2.5,IF(DU45="C",2,IF(DU45="D+",1.5,IF(DU45="D",1,0)))))))</f>
        <v>1</v>
      </c>
      <c r="DW45" s="30" t="str">
        <f>TEXT(DV45,"0.0")</f>
        <v>1.0</v>
      </c>
      <c r="DX45" s="71">
        <v>3</v>
      </c>
      <c r="DY45" s="203">
        <v>3</v>
      </c>
      <c r="DZ45" s="232">
        <v>6.3</v>
      </c>
      <c r="EA45" s="52">
        <v>9</v>
      </c>
      <c r="EB45" s="52"/>
      <c r="EC45" s="27">
        <f>ROUND((DZ45*0.4+EA45*0.6),1)</f>
        <v>7.9</v>
      </c>
      <c r="ED45" s="28">
        <f>ROUND(MAX((DZ45*0.4+EA45*0.6),(DZ45*0.4+EB45*0.6)),1)</f>
        <v>7.9</v>
      </c>
      <c r="EE45" s="29" t="str">
        <f>TEXT(ED45,"0.0")</f>
        <v>7.9</v>
      </c>
      <c r="EF45" s="32" t="str">
        <f>IF(ED45&gt;=8.5,"A",IF(ED45&gt;=8,"B+",IF(ED45&gt;=7,"B",IF(ED45&gt;=6.5,"C+",IF(ED45&gt;=5.5,"C",IF(ED45&gt;=5,"D+",IF(ED45&gt;=4,"D","F")))))))</f>
        <v>B</v>
      </c>
      <c r="EG45" s="30">
        <f>IF(EF45="A",4,IF(EF45="B+",3.5,IF(EF45="B",3,IF(EF45="C+",2.5,IF(EF45="C",2,IF(EF45="D+",1.5,IF(EF45="D",1,0)))))))</f>
        <v>3</v>
      </c>
      <c r="EH45" s="29" t="str">
        <f>TEXT(EG45,"0.0")</f>
        <v>3.0</v>
      </c>
      <c r="EI45" s="71">
        <v>3</v>
      </c>
      <c r="EJ45" s="203">
        <v>3</v>
      </c>
      <c r="EK45" s="234">
        <v>5.2</v>
      </c>
      <c r="EL45" s="230">
        <v>5</v>
      </c>
      <c r="EM45" s="52"/>
      <c r="EN45" s="27">
        <f>ROUND((EK45*0.4+EL45*0.6),1)</f>
        <v>5.0999999999999996</v>
      </c>
      <c r="EO45" s="28">
        <f>ROUND(MAX((EK45*0.4+EL45*0.6),(EK45*0.4+EM45*0.6)),1)</f>
        <v>5.0999999999999996</v>
      </c>
      <c r="EP45" s="29" t="str">
        <f>TEXT(EO45,"0.0")</f>
        <v>5.1</v>
      </c>
      <c r="EQ45" s="32" t="str">
        <f>IF(EO45&gt;=8.5,"A",IF(EO45&gt;=8,"B+",IF(EO45&gt;=7,"B",IF(EO45&gt;=6.5,"C+",IF(EO45&gt;=5.5,"C",IF(EO45&gt;=5,"D+",IF(EO45&gt;=4,"D","F")))))))</f>
        <v>D+</v>
      </c>
      <c r="ER45" s="29">
        <f>IF(EQ45="A",4,IF(EQ45="B+",3.5,IF(EQ45="B",3,IF(EQ45="C+",2.5,IF(EQ45="C",2,IF(EQ45="D+",1.5,IF(EQ45="D",1,0)))))))</f>
        <v>1.5</v>
      </c>
      <c r="ES45" s="29" t="str">
        <f>TEXT(ER45,"0.0")</f>
        <v>1.5</v>
      </c>
      <c r="ET45" s="71">
        <v>3</v>
      </c>
      <c r="EU45" s="203">
        <v>3</v>
      </c>
      <c r="EV45" s="232">
        <v>0</v>
      </c>
      <c r="EW45" s="52"/>
      <c r="EX45" s="52"/>
      <c r="EY45" s="27">
        <f>ROUND((EV45*0.4+EW45*0.6),1)</f>
        <v>0</v>
      </c>
      <c r="EZ45" s="28">
        <f>ROUND(MAX((EV45*0.4+EW45*0.6),(EV45*0.4+EX45*0.6)),1)</f>
        <v>0</v>
      </c>
      <c r="FA45" s="29" t="str">
        <f>TEXT(EZ45,"0.0")</f>
        <v>0.0</v>
      </c>
      <c r="FB45" s="32" t="str">
        <f>IF(EZ45&gt;=8.5,"A",IF(EZ45&gt;=8,"B+",IF(EZ45&gt;=7,"B",IF(EZ45&gt;=6.5,"C+",IF(EZ45&gt;=5.5,"C",IF(EZ45&gt;=5,"D+",IF(EZ45&gt;=4,"D","F")))))))</f>
        <v>F</v>
      </c>
      <c r="FC45" s="30">
        <f>IF(FB45="A",4,IF(FB45="B+",3.5,IF(FB45="B",3,IF(FB45="C+",2.5,IF(FB45="C",2,IF(FB45="D+",1.5,IF(FB45="D",1,0)))))))</f>
        <v>0</v>
      </c>
      <c r="FD45" s="29" t="str">
        <f>TEXT(FC45,"0.0")</f>
        <v>0.0</v>
      </c>
      <c r="FE45" s="71">
        <v>2</v>
      </c>
      <c r="FF45" s="203"/>
      <c r="FG45" s="235">
        <v>0</v>
      </c>
      <c r="FH45" s="188"/>
      <c r="FI45" s="188"/>
      <c r="FJ45" s="27">
        <f>ROUND((FG45*0.4+FH45*0.6),1)</f>
        <v>0</v>
      </c>
      <c r="FK45" s="28">
        <f>ROUND(MAX((FG45*0.4+FH45*0.6),(FG45*0.4+FI45*0.6)),1)</f>
        <v>0</v>
      </c>
      <c r="FL45" s="29" t="str">
        <f>TEXT(FK45,"0.0")</f>
        <v>0.0</v>
      </c>
      <c r="FM45" s="32" t="str">
        <f>IF(FK45&gt;=8.5,"A",IF(FK45&gt;=8,"B+",IF(FK45&gt;=7,"B",IF(FK45&gt;=6.5,"C+",IF(FK45&gt;=5.5,"C",IF(FK45&gt;=5,"D+",IF(FK45&gt;=4,"D","F")))))))</f>
        <v>F</v>
      </c>
      <c r="FN45" s="30">
        <f>IF(FM45="A",4,IF(FM45="B+",3.5,IF(FM45="B",3,IF(FM45="C+",2.5,IF(FM45="C",2,IF(FM45="D+",1.5,IF(FM45="D",1,0)))))))</f>
        <v>0</v>
      </c>
      <c r="FO45" s="29" t="str">
        <f>TEXT(FN45,"0.0")</f>
        <v>0.0</v>
      </c>
      <c r="FP45" s="71">
        <v>3</v>
      </c>
      <c r="FQ45" s="203"/>
      <c r="FR45" s="232">
        <v>7.7</v>
      </c>
      <c r="FS45" s="52">
        <v>7</v>
      </c>
      <c r="FT45" s="52"/>
      <c r="FU45" s="27">
        <f>ROUND((FR45*0.4+FS45*0.6),1)</f>
        <v>7.3</v>
      </c>
      <c r="FV45" s="28">
        <f>ROUND(MAX((FR45*0.4+FS45*0.6),(FR45*0.4+FT45*0.6)),1)</f>
        <v>7.3</v>
      </c>
      <c r="FW45" s="29" t="str">
        <f>TEXT(FV45,"0.0")</f>
        <v>7.3</v>
      </c>
      <c r="FX45" s="32" t="str">
        <f>IF(FV45&gt;=8.5,"A",IF(FV45&gt;=8,"B+",IF(FV45&gt;=7,"B",IF(FV45&gt;=6.5,"C+",IF(FV45&gt;=5.5,"C",IF(FV45&gt;=5,"D+",IF(FV45&gt;=4,"D","F")))))))</f>
        <v>B</v>
      </c>
      <c r="FY45" s="30">
        <f>IF(FX45="A",4,IF(FX45="B+",3.5,IF(FX45="B",3,IF(FX45="C+",2.5,IF(FX45="C",2,IF(FX45="D+",1.5,IF(FX45="D",1,0)))))))</f>
        <v>3</v>
      </c>
      <c r="FZ45" s="29" t="str">
        <f>TEXT(FY45,"0.0")</f>
        <v>3.0</v>
      </c>
      <c r="GA45" s="71">
        <v>2</v>
      </c>
      <c r="GB45" s="203">
        <v>2</v>
      </c>
      <c r="GC45" s="232">
        <v>6</v>
      </c>
      <c r="GD45" s="52">
        <v>6</v>
      </c>
      <c r="GE45" s="52"/>
      <c r="GF45" s="27">
        <f>ROUND((GC45*0.4+GD45*0.6),1)</f>
        <v>6</v>
      </c>
      <c r="GG45" s="28">
        <f>ROUND(MAX((GC45*0.4+GD45*0.6),(GC45*0.4+GE45*0.6)),1)</f>
        <v>6</v>
      </c>
      <c r="GH45" s="29" t="str">
        <f>TEXT(GG45,"0.0")</f>
        <v>6.0</v>
      </c>
      <c r="GI45" s="32" t="str">
        <f>IF(GG45&gt;=8.5,"A",IF(GG45&gt;=8,"B+",IF(GG45&gt;=7,"B",IF(GG45&gt;=6.5,"C+",IF(GG45&gt;=5.5,"C",IF(GG45&gt;=5,"D+",IF(GG45&gt;=4,"D","F")))))))</f>
        <v>C</v>
      </c>
      <c r="GJ45" s="30">
        <f>IF(GI45="A",4,IF(GI45="B+",3.5,IF(GI45="B",3,IF(GI45="C+",2.5,IF(GI45="C",2,IF(GI45="D+",1.5,IF(GI45="D",1,0)))))))</f>
        <v>2</v>
      </c>
      <c r="GK45" s="29" t="str">
        <f>TEXT(GJ45,"0.0")</f>
        <v>2.0</v>
      </c>
      <c r="GL45" s="71">
        <v>2</v>
      </c>
      <c r="GM45" s="203">
        <v>2</v>
      </c>
      <c r="GN45" s="235">
        <v>0</v>
      </c>
      <c r="GO45" s="188"/>
      <c r="GP45" s="188"/>
      <c r="GQ45" s="27">
        <f>ROUND((GN45*0.4+GO45*0.6),1)</f>
        <v>0</v>
      </c>
      <c r="GR45" s="28">
        <f>ROUND(MAX((GN45*0.4+GO45*0.6),(GN45*0.4+GP45*0.6)),1)</f>
        <v>0</v>
      </c>
      <c r="GS45" s="29" t="str">
        <f>TEXT(GR45,"0.0")</f>
        <v>0.0</v>
      </c>
      <c r="GT45" s="32" t="str">
        <f>IF(GR45&gt;=8.5,"A",IF(GR45&gt;=8,"B+",IF(GR45&gt;=7,"B",IF(GR45&gt;=6.5,"C+",IF(GR45&gt;=5.5,"C",IF(GR45&gt;=5,"D+",IF(GR45&gt;=4,"D","F")))))))</f>
        <v>F</v>
      </c>
      <c r="GU45" s="29">
        <f>IF(GT45="A",4,IF(GT45="B+",3.5,IF(GT45="B",3,IF(GT45="C+",2.5,IF(GT45="C",2,IF(GT45="D+",1.5,IF(GT45="D",1,0)))))))</f>
        <v>0</v>
      </c>
      <c r="GV45" s="29" t="str">
        <f>TEXT(GU45,"0.0")</f>
        <v>0.0</v>
      </c>
      <c r="GW45" s="71">
        <v>2</v>
      </c>
      <c r="GX45" s="203"/>
      <c r="GY45" s="85">
        <f>DX45+EI45+FE45+ET45+FP45+GA45+GL45+GW45</f>
        <v>20</v>
      </c>
      <c r="GZ45" s="86">
        <f>(DS45*DX45+ED45*EI45+EZ45*FE45+EO45*ET45+FK45*FP45+FV45*GA45+GG45*GL45+GR45*GW45)/GY45</f>
        <v>3.9549999999999996</v>
      </c>
      <c r="HA45" s="124" t="str">
        <f>TEXT(GZ45,"0.00")</f>
        <v>3.96</v>
      </c>
      <c r="HB45" s="86">
        <f>(DV45*DX45+EG45*EI45+FC45*FE45+ER45*ET45+FN45*FP45+FY45*GA45+GJ45*GL45+GU45*GW45)/GY45</f>
        <v>1.325</v>
      </c>
      <c r="HC45" s="124" t="str">
        <f>TEXT(HB45,"0.00")</f>
        <v>1.33</v>
      </c>
      <c r="HD45" s="52" t="str">
        <f>IF(AND(HB45&lt;1),"Cảnh báo KQHT","Lên lớp")</f>
        <v>Lên lớp</v>
      </c>
      <c r="HE45" s="52">
        <f>DY45+EJ45+GX45+GM45+GB45+FQ45+EU45+FF45</f>
        <v>13</v>
      </c>
      <c r="HF45" s="86">
        <f>(DS45*DY45+ED45*EJ45+EZ45*FF45+EO45*EU45+FK45*FQ45+FV45*GB45+GG45*GM45+GR45*GX45)/HE45</f>
        <v>6.0846153846153843</v>
      </c>
      <c r="HG45" s="127" t="str">
        <f>TEXT(HF45,"0.00")</f>
        <v>6.08</v>
      </c>
      <c r="HH45" s="86">
        <f>(DV45*DY45+EG45*EJ45+FC45*FF45+ER45*EU45+FN45*FQ45+FY45*GB45+GJ45*GM45+GU45*GX45)/HE45</f>
        <v>2.0384615384615383</v>
      </c>
      <c r="HI45" s="127" t="str">
        <f>TEXT(HH45,"0.00")</f>
        <v>2.04</v>
      </c>
      <c r="HJ45" s="227">
        <f>GY45+CK45</f>
        <v>37</v>
      </c>
      <c r="HK45" s="58">
        <f>HE45+CQ45</f>
        <v>24</v>
      </c>
      <c r="HL45" s="228">
        <f>(HF45*HE45+CR45*CQ45)/HK45</f>
        <v>6.1583333333333341</v>
      </c>
      <c r="HM45" s="127" t="str">
        <f>TEXT(HL45,"0.00")</f>
        <v>6.16</v>
      </c>
      <c r="HN45" s="228">
        <f>(HH45*HE45+CT45*CQ45)/HK45</f>
        <v>2.1458333333333335</v>
      </c>
      <c r="HO45" s="127" t="str">
        <f>TEXT(HN45,"0.00")</f>
        <v>2.15</v>
      </c>
      <c r="HP45" s="52" t="str">
        <f>IF(AND(HN45&lt;1.2),"Cảnh báo KQHT","Lên lớp")</f>
        <v>Lên lớp</v>
      </c>
      <c r="HQ45" s="58" t="s">
        <v>987</v>
      </c>
      <c r="HR45" s="96">
        <v>0</v>
      </c>
      <c r="HS45" s="106"/>
      <c r="HT45" s="285"/>
      <c r="HU45" s="19">
        <f>ROUND((HR45*0.4+HS45*0.6),1)</f>
        <v>0</v>
      </c>
      <c r="HV45" s="43">
        <f>ROUND(MAX((HR45*0.4+HS45*0.6),(HR45*0.4+HT45*0.6)),1)</f>
        <v>0</v>
      </c>
      <c r="HW45" s="26" t="str">
        <f>TEXT(HV45,"0.0")</f>
        <v>0.0</v>
      </c>
      <c r="HX45" s="283" t="str">
        <f>IF(HV45&gt;=8.5,"A",IF(HV45&gt;=8,"B+",IF(HV45&gt;=7,"B",IF(HV45&gt;=6.5,"C+",IF(HV45&gt;=5.5,"C",IF(HV45&gt;=5,"D+",IF(HV45&gt;=4,"D","F")))))))</f>
        <v>F</v>
      </c>
      <c r="HY45" s="281">
        <f>IF(HX45="A",4,IF(HX45="B+",3.5,IF(HX45="B",3,IF(HX45="C+",2.5,IF(HX45="C",2,IF(HX45="D+",1.5,IF(HX45="D",1,0)))))))</f>
        <v>0</v>
      </c>
      <c r="HZ45" s="44" t="str">
        <f>TEXT(HY45,"0.0")</f>
        <v>0.0</v>
      </c>
      <c r="IA45" s="64">
        <v>3</v>
      </c>
      <c r="IB45" s="68">
        <v>3</v>
      </c>
      <c r="IC45" s="21">
        <v>0</v>
      </c>
      <c r="ID45" s="24"/>
      <c r="IE45" s="25"/>
      <c r="IF45" s="19">
        <f>ROUND((IC45*0.4+ID45*0.6),1)</f>
        <v>0</v>
      </c>
      <c r="IG45" s="43">
        <f>ROUND(MAX((IC45*0.4+ID45*0.6),(IC45*0.4+IE45*0.6)),1)</f>
        <v>0</v>
      </c>
      <c r="IH45" s="26" t="str">
        <f>TEXT(IG45,"0.0")</f>
        <v>0.0</v>
      </c>
      <c r="II45" s="283" t="str">
        <f>IF(IG45&gt;=8.5,"A",IF(IG45&gt;=8,"B+",IF(IG45&gt;=7,"B",IF(IG45&gt;=6.5,"C+",IF(IG45&gt;=5.5,"C",IF(IG45&gt;=5,"D+",IF(IG45&gt;=4,"D","F")))))))</f>
        <v>F</v>
      </c>
      <c r="IJ45" s="281">
        <f>IF(II45="A",4,IF(II45="B+",3.5,IF(II45="B",3,IF(II45="C+",2.5,IF(II45="C",2,IF(II45="D+",1.5,IF(II45="D",1,0)))))))</f>
        <v>0</v>
      </c>
      <c r="IK45" s="44" t="str">
        <f>TEXT(IJ45,"0.0")</f>
        <v>0.0</v>
      </c>
      <c r="IL45" s="64">
        <v>1</v>
      </c>
      <c r="IM45" s="68">
        <v>1</v>
      </c>
      <c r="IN45" s="96">
        <v>0</v>
      </c>
      <c r="IO45" s="106"/>
      <c r="IP45" s="285"/>
      <c r="IQ45" s="19">
        <f>ROUND((IN45*0.4+IO45*0.6),1)</f>
        <v>0</v>
      </c>
      <c r="IR45" s="26">
        <f>ROUND(MAX((IN45*0.4+IO45*0.6),(IN45*0.4+IP45*0.6)),1)</f>
        <v>0</v>
      </c>
      <c r="IS45" s="26" t="str">
        <f>TEXT(IR45,"0.0")</f>
        <v>0.0</v>
      </c>
      <c r="IT45" s="32" t="str">
        <f>IF(IR45&gt;=8.5,"A",IF(IR45&gt;=8,"B+",IF(IR45&gt;=7,"B",IF(IR45&gt;=6.5,"C+",IF(IR45&gt;=5.5,"C",IF(IR45&gt;=5,"D+",IF(IR45&gt;=4,"D","F")))))))</f>
        <v>F</v>
      </c>
      <c r="IU45" s="30">
        <f>IF(IT45="A",4,IF(IT45="B+",3.5,IF(IT45="B",3,IF(IT45="C+",2.5,IF(IT45="C",2,IF(IT45="D+",1.5,IF(IT45="D",1,0)))))))</f>
        <v>0</v>
      </c>
      <c r="IV45" s="37" t="str">
        <f>TEXT(IU45,"0.0")</f>
        <v>0.0</v>
      </c>
      <c r="IW45" s="64">
        <v>2</v>
      </c>
      <c r="IX45" s="68">
        <v>2</v>
      </c>
      <c r="IY45" s="96">
        <v>0</v>
      </c>
      <c r="IZ45" s="106"/>
      <c r="JA45" s="285"/>
      <c r="JB45" s="19">
        <f>ROUND((IY45*0.4+IZ45*0.6),1)</f>
        <v>0</v>
      </c>
      <c r="JC45" s="26">
        <f>ROUND(MAX((IY45*0.4+IZ45*0.6),(IY45*0.4+JA45*0.6)),1)</f>
        <v>0</v>
      </c>
      <c r="JD45" s="26" t="str">
        <f>TEXT(JC45,"0.0")</f>
        <v>0.0</v>
      </c>
      <c r="JE45" s="32" t="str">
        <f>IF(JC45&gt;=8.5,"A",IF(JC45&gt;=8,"B+",IF(JC45&gt;=7,"B",IF(JC45&gt;=6.5,"C+",IF(JC45&gt;=5.5,"C",IF(JC45&gt;=5,"D+",IF(JC45&gt;=4,"D","F")))))))</f>
        <v>F</v>
      </c>
      <c r="JF45" s="30">
        <f>IF(JE45="A",4,IF(JE45="B+",3.5,IF(JE45="B",3,IF(JE45="C+",2.5,IF(JE45="C",2,IF(JE45="D+",1.5,IF(JE45="D",1,0)))))))</f>
        <v>0</v>
      </c>
      <c r="JG45" s="37" t="str">
        <f>TEXT(JF45,"0.0")</f>
        <v>0.0</v>
      </c>
      <c r="JH45" s="64">
        <v>2</v>
      </c>
      <c r="JI45" s="68"/>
      <c r="JJ45" s="96">
        <v>0</v>
      </c>
      <c r="JK45" s="106"/>
      <c r="JL45" s="285"/>
      <c r="JM45" s="19">
        <f>ROUND((JJ45*0.4+JK45*0.6),1)</f>
        <v>0</v>
      </c>
      <c r="JN45" s="26">
        <f>ROUND(MAX((JJ45*0.4+JK45*0.6),(JJ45*0.4+JL45*0.6)),1)</f>
        <v>0</v>
      </c>
      <c r="JO45" s="26" t="str">
        <f>TEXT(JN45,"0.0")</f>
        <v>0.0</v>
      </c>
      <c r="JP45" s="32" t="str">
        <f>IF(JN45&gt;=8.5,"A",IF(JN45&gt;=8,"B+",IF(JN45&gt;=7,"B",IF(JN45&gt;=6.5,"C+",IF(JN45&gt;=5.5,"C",IF(JN45&gt;=5,"D+",IF(JN45&gt;=4,"D","F")))))))</f>
        <v>F</v>
      </c>
      <c r="JQ45" s="30">
        <f>IF(JP45="A",4,IF(JP45="B+",3.5,IF(JP45="B",3,IF(JP45="C+",2.5,IF(JP45="C",2,IF(JP45="D+",1.5,IF(JP45="D",1,0)))))))</f>
        <v>0</v>
      </c>
      <c r="JR45" s="37" t="str">
        <f>TEXT(JQ45,"0.0")</f>
        <v>0.0</v>
      </c>
      <c r="JS45" s="64">
        <v>1</v>
      </c>
      <c r="JT45" s="68">
        <v>1</v>
      </c>
      <c r="JU45" s="98">
        <v>0</v>
      </c>
      <c r="JV45" s="99"/>
      <c r="JW45" s="187"/>
      <c r="JX45" s="19">
        <f>ROUND((JU45*0.4+JV45*0.6),1)</f>
        <v>0</v>
      </c>
      <c r="JY45" s="26">
        <f>ROUND(MAX((JU45*0.4+JV45*0.6),(JU45*0.4+JW45*0.6)),1)</f>
        <v>0</v>
      </c>
      <c r="JZ45" s="26" t="str">
        <f>TEXT(JY45,"0.0")</f>
        <v>0.0</v>
      </c>
      <c r="KA45" s="32" t="str">
        <f>IF(JY45&gt;=8.5,"A",IF(JY45&gt;=8,"B+",IF(JY45&gt;=7,"B",IF(JY45&gt;=6.5,"C+",IF(JY45&gt;=5.5,"C",IF(JY45&gt;=5,"D+",IF(JY45&gt;=4,"D","F")))))))</f>
        <v>F</v>
      </c>
      <c r="KB45" s="30">
        <f>IF(KA45="A",4,IF(KA45="B+",3.5,IF(KA45="B",3,IF(KA45="C+",2.5,IF(KA45="C",2,IF(KA45="D+",1.5,IF(KA45="D",1,0)))))))</f>
        <v>0</v>
      </c>
      <c r="KC45" s="37" t="str">
        <f>TEXT(KB45,"0.0")</f>
        <v>0.0</v>
      </c>
      <c r="KD45" s="64">
        <v>2</v>
      </c>
      <c r="KE45" s="68">
        <v>2</v>
      </c>
      <c r="KF45" s="96">
        <v>0</v>
      </c>
      <c r="KG45" s="106"/>
      <c r="KH45" s="285"/>
      <c r="KI45" s="27">
        <f>ROUND((KF45*0.4+KG45*0.6),1)</f>
        <v>0</v>
      </c>
      <c r="KJ45" s="28">
        <f>ROUND(MAX((KF45*0.4+KG45*0.6),(KF45*0.4+KH45*0.6)),1)</f>
        <v>0</v>
      </c>
      <c r="KK45" s="28" t="str">
        <f>TEXT(KJ45,"0.0")</f>
        <v>0.0</v>
      </c>
      <c r="KL45" s="32" t="str">
        <f>IF(KJ45&gt;=8.5,"A",IF(KJ45&gt;=8,"B+",IF(KJ45&gt;=7,"B",IF(KJ45&gt;=6.5,"C+",IF(KJ45&gt;=5.5,"C",IF(KJ45&gt;=5,"D+",IF(KJ45&gt;=4,"D","F")))))))</f>
        <v>F</v>
      </c>
      <c r="KM45" s="30">
        <f>IF(KL45="A",4,IF(KL45="B+",3.5,IF(KL45="B",3,IF(KL45="C+",2.5,IF(KL45="C",2,IF(KL45="D+",1.5,IF(KL45="D",1,0)))))))</f>
        <v>0</v>
      </c>
      <c r="KN45" s="37" t="str">
        <f>TEXT(KM45,"0.0")</f>
        <v>0.0</v>
      </c>
      <c r="KO45" s="64">
        <v>2</v>
      </c>
      <c r="KP45" s="68">
        <v>2</v>
      </c>
      <c r="KQ45" s="96">
        <v>0</v>
      </c>
      <c r="KR45" s="106"/>
      <c r="KS45" s="285"/>
      <c r="KT45" s="19">
        <f>ROUND((KQ45*0.4+KR45*0.6),1)</f>
        <v>0</v>
      </c>
      <c r="KU45" s="26">
        <f>ROUND(MAX((KQ45*0.4+KR45*0.6),(KQ45*0.4+KS45*0.6)),1)</f>
        <v>0</v>
      </c>
      <c r="KV45" s="26" t="str">
        <f>TEXT(KU45,"0.0")</f>
        <v>0.0</v>
      </c>
      <c r="KW45" s="32" t="str">
        <f>IF(KU45&gt;=8.5,"A",IF(KU45&gt;=8,"B+",IF(KU45&gt;=7,"B",IF(KU45&gt;=6.5,"C+",IF(KU45&gt;=5.5,"C",IF(KU45&gt;=5,"D+",IF(KU45&gt;=4,"D","F")))))))</f>
        <v>F</v>
      </c>
      <c r="KX45" s="30">
        <f>IF(KW45="A",4,IF(KW45="B+",3.5,IF(KW45="B",3,IF(KW45="C+",2.5,IF(KW45="C",2,IF(KW45="D+",1.5,IF(KW45="D",1,0)))))))</f>
        <v>0</v>
      </c>
      <c r="KY45" s="37" t="str">
        <f>TEXT(KX45,"0.0")</f>
        <v>0.0</v>
      </c>
      <c r="KZ45" s="64">
        <v>2</v>
      </c>
      <c r="LA45" s="68">
        <v>2</v>
      </c>
      <c r="LB45" s="21">
        <v>0</v>
      </c>
      <c r="LC45" s="24"/>
      <c r="LD45" s="25"/>
      <c r="LE45" s="27">
        <f>ROUND((LB45*0.4+LC45*0.6),1)</f>
        <v>0</v>
      </c>
      <c r="LF45" s="28">
        <f>ROUND(MAX((LB45*0.4+LC45*0.6),(LB45*0.4+LD45*0.6)),1)</f>
        <v>0</v>
      </c>
      <c r="LG45" s="28" t="str">
        <f>TEXT(LF45,"0.0")</f>
        <v>0.0</v>
      </c>
      <c r="LH45" s="32" t="str">
        <f>IF(LF45&gt;=8.5,"A",IF(LF45&gt;=8,"B+",IF(LF45&gt;=7,"B",IF(LF45&gt;=6.5,"C+",IF(LF45&gt;=5.5,"C",IF(LF45&gt;=5,"D+",IF(LF45&gt;=4,"D","F")))))))</f>
        <v>F</v>
      </c>
      <c r="LI45" s="30">
        <f>IF(LH45="A",4,IF(LH45="B+",3.5,IF(LH45="B",3,IF(LH45="C+",2.5,IF(LH45="C",2,IF(LH45="D+",1.5,IF(LH45="D",1,0)))))))</f>
        <v>0</v>
      </c>
      <c r="LJ45" s="37" t="str">
        <f>TEXT(LI45,"0.0")</f>
        <v>0.0</v>
      </c>
      <c r="LK45" s="64">
        <v>3</v>
      </c>
      <c r="LL45" s="68">
        <v>3</v>
      </c>
      <c r="LM45" s="85">
        <f>IL45+IW45+JS45+JH45+KD45+KO45+KZ45+LK45</f>
        <v>15</v>
      </c>
      <c r="LN45" s="86">
        <f>(IG45*IL45+IR45*IW45+JN45*JS45+JC45*JH45+JY45*KD45+KJ45*KO45+KU45*KZ45+LF45*LK45)/LM45</f>
        <v>0</v>
      </c>
      <c r="LO45" s="124" t="str">
        <f>TEXT(LN45,"0.00")</f>
        <v>0.00</v>
      </c>
      <c r="LP45" s="86">
        <f>(IJ45*IL45+IU45*IW45+JQ45*JS45+JF45*JH45+KB45*KD45+KM45*KO45+KX45*KZ45+LI45*LK45)/LM45</f>
        <v>0</v>
      </c>
      <c r="LQ45" s="124" t="str">
        <f>TEXT(LP45,"0.00")</f>
        <v>0.00</v>
      </c>
      <c r="LR45" s="8"/>
      <c r="LS45" s="8"/>
      <c r="LT45" s="8"/>
      <c r="LU45" s="8"/>
      <c r="LV45" s="8"/>
      <c r="LW45" s="8"/>
      <c r="LX45" s="8"/>
      <c r="LY45" s="8"/>
      <c r="LZ45" s="8"/>
      <c r="MA45" s="8"/>
    </row>
    <row r="46" spans="1:339" s="233" customFormat="1">
      <c r="A46" s="10">
        <v>38</v>
      </c>
      <c r="B46" s="58" t="s">
        <v>317</v>
      </c>
      <c r="C46" s="58" t="s">
        <v>1125</v>
      </c>
      <c r="D46" s="233" t="s">
        <v>1126</v>
      </c>
      <c r="E46" s="105" t="s">
        <v>342</v>
      </c>
      <c r="F46" s="60" t="s">
        <v>1127</v>
      </c>
      <c r="G46" s="264"/>
      <c r="H46" s="265"/>
      <c r="CQ46" s="240"/>
      <c r="CR46" s="240"/>
      <c r="CS46" s="240"/>
      <c r="CT46" s="240"/>
      <c r="CU46" s="240"/>
      <c r="CW46" s="238"/>
      <c r="CX46" s="238"/>
      <c r="CY46" s="238"/>
      <c r="CZ46" s="238"/>
      <c r="DA46" s="238"/>
      <c r="DB46" s="238"/>
      <c r="DC46" s="238"/>
      <c r="DD46" s="238"/>
      <c r="DE46" s="238"/>
      <c r="DF46" s="238"/>
      <c r="DG46" s="238"/>
      <c r="DH46" s="238"/>
      <c r="DI46" s="238"/>
      <c r="DJ46" s="238"/>
      <c r="DK46" s="238"/>
      <c r="DL46" s="238"/>
      <c r="DM46" s="238"/>
      <c r="DN46" s="238"/>
      <c r="DO46" s="238"/>
      <c r="DP46" s="238"/>
      <c r="DQ46" s="238"/>
      <c r="DR46" s="238"/>
      <c r="GA46" s="71"/>
      <c r="GB46" s="203"/>
      <c r="HL46" s="239"/>
      <c r="HR46" s="286"/>
      <c r="HS46" s="286"/>
      <c r="HT46" s="286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324"/>
      <c r="KR46" s="324"/>
      <c r="KS46" s="324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R46" s="8"/>
      <c r="LS46" s="8"/>
      <c r="LT46" s="8"/>
      <c r="LU46" s="8"/>
      <c r="LV46" s="8"/>
      <c r="LW46" s="8"/>
      <c r="LX46" s="8"/>
      <c r="LY46" s="8"/>
      <c r="LZ46" s="8"/>
      <c r="MA46" s="8"/>
    </row>
    <row r="47" spans="1:339" s="233" customFormat="1">
      <c r="CQ47" s="240"/>
      <c r="CR47" s="240"/>
      <c r="CS47" s="240"/>
      <c r="CT47" s="240"/>
      <c r="CU47" s="240"/>
      <c r="CW47" s="238"/>
      <c r="CX47" s="238"/>
      <c r="CY47" s="238"/>
      <c r="CZ47" s="238"/>
      <c r="DA47" s="238"/>
      <c r="DB47" s="238"/>
      <c r="DC47" s="238"/>
      <c r="DD47" s="238"/>
      <c r="DE47" s="238"/>
      <c r="DF47" s="238"/>
      <c r="DG47" s="238"/>
      <c r="DH47" s="238"/>
      <c r="DI47" s="238"/>
      <c r="DJ47" s="238"/>
      <c r="DK47" s="238"/>
      <c r="DL47" s="238"/>
      <c r="DM47" s="238"/>
      <c r="DN47" s="238"/>
      <c r="DO47" s="238"/>
      <c r="DP47" s="238"/>
      <c r="DQ47" s="238"/>
      <c r="DR47" s="238"/>
      <c r="HL47" s="239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JU47" s="21"/>
      <c r="JV47" s="24"/>
      <c r="JW47" s="25"/>
      <c r="JX47" s="27">
        <f>ROUND((JU47*0.4+JV47*0.6),1)</f>
        <v>0</v>
      </c>
      <c r="JY47" s="28">
        <f>ROUND(MAX((JU47*0.4+JV47*0.6),(JU47*0.4+JW47*0.6)),1)</f>
        <v>0</v>
      </c>
      <c r="JZ47" s="28" t="str">
        <f>TEXT(JY47,"0.0")</f>
        <v>0.0</v>
      </c>
      <c r="KA47" s="32" t="str">
        <f>IF(JY47&gt;=8.5,"A",IF(JY47&gt;=8,"B+",IF(JY47&gt;=7,"B",IF(JY47&gt;=6.5,"C+",IF(JY47&gt;=5.5,"C",IF(JY47&gt;=5,"D+",IF(JY47&gt;=4,"D","F")))))))</f>
        <v>F</v>
      </c>
      <c r="KB47" s="30">
        <f>IF(KA47="A",4,IF(KA47="B+",3.5,IF(KA47="B",3,IF(KA47="C+",2.5,IF(KA47="C",2,IF(KA47="D+",1.5,IF(KA47="D",1,0)))))))</f>
        <v>0</v>
      </c>
      <c r="KC47" s="37" t="str">
        <f>TEXT(KB47,"0.0")</f>
        <v>0.0</v>
      </c>
      <c r="KD47" s="64"/>
      <c r="KE47" s="6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R47" s="8"/>
      <c r="LS47" s="8"/>
      <c r="LT47" s="8"/>
      <c r="LU47" s="8"/>
      <c r="LV47" s="8"/>
      <c r="LW47" s="8"/>
      <c r="LX47" s="8"/>
      <c r="LY47" s="8"/>
      <c r="LZ47" s="8"/>
      <c r="MA47" s="8"/>
    </row>
    <row r="48" spans="1:339" s="233" customFormat="1" ht="18">
      <c r="CQ48" s="240"/>
      <c r="CR48" s="240"/>
      <c r="CS48" s="240"/>
      <c r="CT48" s="240"/>
      <c r="CU48" s="240"/>
      <c r="CW48" s="238"/>
      <c r="CX48" s="238"/>
      <c r="CY48" s="238"/>
      <c r="CZ48" s="238"/>
      <c r="DA48" s="238"/>
      <c r="DB48" s="238"/>
      <c r="DC48" s="238"/>
      <c r="DD48" s="238"/>
      <c r="DE48" s="238"/>
      <c r="DF48" s="238"/>
      <c r="DG48" s="238"/>
      <c r="DH48" s="238"/>
      <c r="DI48" s="238"/>
      <c r="DJ48" s="238"/>
      <c r="DK48" s="238"/>
      <c r="DL48" s="238"/>
      <c r="DM48" s="238"/>
      <c r="DN48" s="238"/>
      <c r="DO48" s="238"/>
      <c r="DP48" s="238"/>
      <c r="DQ48" s="238"/>
      <c r="DR48" s="238"/>
      <c r="HL48" s="239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JU48" s="96">
        <v>0</v>
      </c>
      <c r="JV48" s="24"/>
      <c r="JW48" s="25"/>
      <c r="JX48" s="19">
        <f>ROUND((JU48*0.4+JV48*0.6),1)</f>
        <v>0</v>
      </c>
      <c r="JY48" s="26">
        <f>ROUND(MAX((JU48*0.4+JV48*0.6),(JU48*0.4+JW48*0.6)),1)</f>
        <v>0</v>
      </c>
      <c r="JZ48" s="26" t="str">
        <f>TEXT(JY48,"0.0")</f>
        <v>0.0</v>
      </c>
      <c r="KA48" s="32" t="str">
        <f>IF(JY48&gt;=8.5,"A",IF(JY48&gt;=8,"B+",IF(JY48&gt;=7,"B",IF(JY48&gt;=6.5,"C+",IF(JY48&gt;=5.5,"C",IF(JY48&gt;=5,"D+",IF(JY48&gt;=4,"D","F")))))))</f>
        <v>F</v>
      </c>
      <c r="KB48" s="30">
        <f>IF(KA48="A",4,IF(KA48="B+",3.5,IF(KA48="B",3,IF(KA48="C+",2.5,IF(KA48="C",2,IF(KA48="D+",1.5,IF(KA48="D",1,0)))))))</f>
        <v>0</v>
      </c>
      <c r="KC48" s="37" t="str">
        <f>TEXT(KB48,"0.0")</f>
        <v>0.0</v>
      </c>
      <c r="KD48" s="64">
        <v>2</v>
      </c>
      <c r="KE48" s="6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R48" s="8"/>
      <c r="LS48" s="8"/>
      <c r="LT48" s="8"/>
      <c r="LU48" s="8"/>
      <c r="LV48" s="8"/>
      <c r="LW48" s="8"/>
      <c r="LX48" s="8"/>
      <c r="LY48" s="8"/>
      <c r="LZ48" s="8"/>
      <c r="MA48" s="8"/>
    </row>
    <row r="49" spans="95:339" s="233" customFormat="1" ht="18">
      <c r="CQ49" s="240"/>
      <c r="CR49" s="240"/>
      <c r="CS49" s="240"/>
      <c r="CT49" s="240"/>
      <c r="CU49" s="240"/>
      <c r="CW49" s="238"/>
      <c r="CX49" s="238"/>
      <c r="CY49" s="238"/>
      <c r="CZ49" s="238"/>
      <c r="DA49" s="238"/>
      <c r="DB49" s="238"/>
      <c r="DC49" s="238"/>
      <c r="DD49" s="238"/>
      <c r="DE49" s="238"/>
      <c r="DF49" s="238"/>
      <c r="DG49" s="238"/>
      <c r="DH49" s="238"/>
      <c r="DI49" s="238"/>
      <c r="DJ49" s="238"/>
      <c r="DK49" s="238"/>
      <c r="DL49" s="238"/>
      <c r="DM49" s="238"/>
      <c r="DN49" s="238"/>
      <c r="DO49" s="238"/>
      <c r="DP49" s="238"/>
      <c r="DQ49" s="238"/>
      <c r="DR49" s="238"/>
      <c r="HL49" s="239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96">
        <v>0</v>
      </c>
      <c r="KG49" s="24"/>
      <c r="KH49" s="25"/>
      <c r="KI49" s="27">
        <f>ROUND((KF49*0.4+KG49*0.6),1)</f>
        <v>0</v>
      </c>
      <c r="KJ49" s="28">
        <f>ROUND(MAX((KF49*0.4+KG49*0.6),(KF49*0.4+KH49*0.6)),1)</f>
        <v>0</v>
      </c>
      <c r="KK49" s="26" t="str">
        <f>TEXT(KJ49,"0.0")</f>
        <v>0.0</v>
      </c>
      <c r="KL49" s="32" t="str">
        <f>IF(KJ49&gt;=8.5,"A",IF(KJ49&gt;=8,"B+",IF(KJ49&gt;=7,"B",IF(KJ49&gt;=6.5,"C+",IF(KJ49&gt;=5.5,"C",IF(KJ49&gt;=5,"D+",IF(KJ49&gt;=4,"D","F")))))))</f>
        <v>F</v>
      </c>
      <c r="KM49" s="30">
        <f>IF(KL49="A",4,IF(KL49="B+",3.5,IF(KL49="B",3,IF(KL49="C+",2.5,IF(KL49="C",2,IF(KL49="D+",1.5,IF(KL49="D",1,0)))))))</f>
        <v>0</v>
      </c>
      <c r="KN49" s="37" t="str">
        <f>TEXT(KM49,"0.0")</f>
        <v>0.0</v>
      </c>
      <c r="KO49" s="64">
        <v>2</v>
      </c>
      <c r="KP49" s="68">
        <v>2</v>
      </c>
      <c r="KQ49" s="96">
        <v>0</v>
      </c>
      <c r="KR49" s="24"/>
      <c r="KS49" s="25"/>
      <c r="KT49" s="27">
        <f>ROUND((KQ49*0.4+KR49*0.6),1)</f>
        <v>0</v>
      </c>
      <c r="KU49" s="28">
        <f>ROUND(MAX((KQ49*0.4+KR49*0.6),(KQ49*0.4+KS49*0.6)),1)</f>
        <v>0</v>
      </c>
      <c r="KV49" s="26" t="str">
        <f>TEXT(KU49,"0.0")</f>
        <v>0.0</v>
      </c>
      <c r="KW49" s="32" t="str">
        <f>IF(KU49&gt;=8.5,"A",IF(KU49&gt;=8,"B+",IF(KU49&gt;=7,"B",IF(KU49&gt;=6.5,"C+",IF(KU49&gt;=5.5,"C",IF(KU49&gt;=5,"D+",IF(KU49&gt;=4,"D","F")))))))</f>
        <v>F</v>
      </c>
      <c r="KX49" s="30">
        <f>IF(KW49="A",4,IF(KW49="B+",3.5,IF(KW49="B",3,IF(KW49="C+",2.5,IF(KW49="C",2,IF(KW49="D+",1.5,IF(KW49="D",1,0)))))))</f>
        <v>0</v>
      </c>
      <c r="KY49" s="37" t="str">
        <f>TEXT(KX49,"0.0")</f>
        <v>0.0</v>
      </c>
      <c r="KZ49" s="64">
        <v>2</v>
      </c>
      <c r="LA49" s="68"/>
      <c r="LB49" s="96">
        <v>0</v>
      </c>
      <c r="LC49" s="24"/>
      <c r="LD49" s="25"/>
      <c r="LE49" s="19">
        <f>ROUND((LB49*0.4+LC49*0.6),1)</f>
        <v>0</v>
      </c>
      <c r="LF49" s="26">
        <f>ROUND(MAX((LB49*0.4+LC49*0.6),(LB49*0.4+LD49*0.6)),1)</f>
        <v>0</v>
      </c>
      <c r="LG49" s="26" t="str">
        <f>TEXT(LF49,"0.0")</f>
        <v>0.0</v>
      </c>
      <c r="LH49" s="32" t="str">
        <f>IF(LF49&gt;=8.5,"A",IF(LF49&gt;=8,"B+",IF(LF49&gt;=7,"B",IF(LF49&gt;=6.5,"C+",IF(LF49&gt;=5.5,"C",IF(LF49&gt;=5,"D+",IF(LF49&gt;=4,"D","F")))))))</f>
        <v>F</v>
      </c>
      <c r="LI49" s="30">
        <f>IF(LH49="A",4,IF(LH49="B+",3.5,IF(LH49="B",3,IF(LH49="C+",2.5,IF(LH49="C",2,IF(LH49="D+",1.5,IF(LH49="D",1,0)))))))</f>
        <v>0</v>
      </c>
      <c r="LJ49" s="37" t="str">
        <f>TEXT(LI49,"0.0")</f>
        <v>0.0</v>
      </c>
      <c r="LK49" s="64">
        <v>3</v>
      </c>
      <c r="LL49" s="68">
        <v>3</v>
      </c>
      <c r="LR49" s="338"/>
      <c r="LS49" s="338"/>
      <c r="LT49" s="338"/>
      <c r="LU49" s="338"/>
      <c r="LV49" s="338"/>
      <c r="LW49" s="338"/>
      <c r="LX49" s="338"/>
      <c r="LY49" s="338"/>
      <c r="LZ49" s="338"/>
      <c r="MA49" s="338"/>
    </row>
    <row r="50" spans="95:339" s="233" customFormat="1" ht="18">
      <c r="CQ50" s="240"/>
      <c r="CR50" s="240"/>
      <c r="CS50" s="240"/>
      <c r="CT50" s="240"/>
      <c r="CU50" s="240"/>
      <c r="CW50" s="238"/>
      <c r="CX50" s="238"/>
      <c r="CY50" s="238"/>
      <c r="CZ50" s="238"/>
      <c r="DA50" s="238"/>
      <c r="DB50" s="238"/>
      <c r="DC50" s="238"/>
      <c r="DD50" s="238"/>
      <c r="DE50" s="238"/>
      <c r="DF50" s="238"/>
      <c r="DG50" s="238"/>
      <c r="DH50" s="238"/>
      <c r="DI50" s="238"/>
      <c r="DJ50" s="238"/>
      <c r="DK50" s="238"/>
      <c r="DL50" s="238"/>
      <c r="DM50" s="238"/>
      <c r="DN50" s="238"/>
      <c r="DO50" s="238"/>
      <c r="DP50" s="238"/>
      <c r="DQ50" s="238"/>
      <c r="DR50" s="238"/>
      <c r="HL50" s="239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96">
        <v>0</v>
      </c>
      <c r="KG50" s="24"/>
      <c r="KH50" s="25"/>
      <c r="KI50" s="27">
        <f>ROUND((KF50*0.4+KG50*0.6),1)</f>
        <v>0</v>
      </c>
      <c r="KJ50" s="28">
        <f>ROUND(MAX((KF50*0.4+KG50*0.6),(KF50*0.4+KH50*0.6)),1)</f>
        <v>0</v>
      </c>
      <c r="KK50" s="26" t="str">
        <f>TEXT(KJ50,"0.0")</f>
        <v>0.0</v>
      </c>
      <c r="KL50" s="32" t="str">
        <f>IF(KJ50&gt;=8.5,"A",IF(KJ50&gt;=8,"B+",IF(KJ50&gt;=7,"B",IF(KJ50&gt;=6.5,"C+",IF(KJ50&gt;=5.5,"C",IF(KJ50&gt;=5,"D+",IF(KJ50&gt;=4,"D","F")))))))</f>
        <v>F</v>
      </c>
      <c r="KM50" s="30">
        <f>IF(KL50="A",4,IF(KL50="B+",3.5,IF(KL50="B",3,IF(KL50="C+",2.5,IF(KL50="C",2,IF(KL50="D+",1.5,IF(KL50="D",1,0)))))))</f>
        <v>0</v>
      </c>
      <c r="KN50" s="37" t="str">
        <f>TEXT(KM50,"0.0")</f>
        <v>0.0</v>
      </c>
      <c r="KO50" s="64">
        <v>2</v>
      </c>
      <c r="KP50" s="68">
        <v>2</v>
      </c>
      <c r="KQ50" s="96">
        <v>0</v>
      </c>
      <c r="KR50" s="24"/>
      <c r="KS50" s="25"/>
      <c r="KT50" s="19">
        <f>ROUND((KQ50*0.4+KR50*0.6),1)</f>
        <v>0</v>
      </c>
      <c r="KU50" s="26">
        <f>ROUND(MAX((KQ50*0.4+KR50*0.6),(KQ50*0.4+KS50*0.6)),1)</f>
        <v>0</v>
      </c>
      <c r="KV50" s="26" t="str">
        <f>TEXT(KU50,"0.0")</f>
        <v>0.0</v>
      </c>
      <c r="KW50" s="32" t="str">
        <f>IF(KU50&gt;=8.5,"A",IF(KU50&gt;=8,"B+",IF(KU50&gt;=7,"B",IF(KU50&gt;=6.5,"C+",IF(KU50&gt;=5.5,"C",IF(KU50&gt;=5,"D+",IF(KU50&gt;=4,"D","F")))))))</f>
        <v>F</v>
      </c>
      <c r="KX50" s="30">
        <f>IF(KW50="A",4,IF(KW50="B+",3.5,IF(KW50="B",3,IF(KW50="C+",2.5,IF(KW50="C",2,IF(KW50="D+",1.5,IF(KW50="D",1,0)))))))</f>
        <v>0</v>
      </c>
      <c r="KY50" s="37" t="str">
        <f>TEXT(KX50,"0.0")</f>
        <v>0.0</v>
      </c>
      <c r="KZ50" s="64">
        <v>2</v>
      </c>
      <c r="LA50" s="68"/>
      <c r="LB50" s="96">
        <v>3.4</v>
      </c>
      <c r="LC50" s="24"/>
      <c r="LD50" s="25"/>
      <c r="LE50" s="27">
        <f>ROUND((LB50*0.4+LC50*0.6),1)</f>
        <v>1.4</v>
      </c>
      <c r="LF50" s="28">
        <f>ROUND(MAX((LB50*0.4+LC50*0.6),(LB50*0.4+LD50*0.6)),1)</f>
        <v>1.4</v>
      </c>
      <c r="LG50" s="28" t="str">
        <f>TEXT(LF50,"0.0")</f>
        <v>1.4</v>
      </c>
      <c r="LH50" s="32" t="str">
        <f>IF(LF50&gt;=8.5,"A",IF(LF50&gt;=8,"B+",IF(LF50&gt;=7,"B",IF(LF50&gt;=6.5,"C+",IF(LF50&gt;=5.5,"C",IF(LF50&gt;=5,"D+",IF(LF50&gt;=4,"D","F")))))))</f>
        <v>F</v>
      </c>
      <c r="LI50" s="30">
        <f>IF(LH50="A",4,IF(LH50="B+",3.5,IF(LH50="B",3,IF(LH50="C+",2.5,IF(LH50="C",2,IF(LH50="D+",1.5,IF(LH50="D",1,0)))))))</f>
        <v>0</v>
      </c>
      <c r="LJ50" s="37" t="str">
        <f>TEXT(LI50,"0.0")</f>
        <v>0.0</v>
      </c>
      <c r="LK50" s="64">
        <v>3</v>
      </c>
      <c r="LL50" s="68">
        <v>3</v>
      </c>
      <c r="LR50" s="339"/>
      <c r="LS50" s="339"/>
      <c r="LT50" s="339"/>
      <c r="LU50" s="339"/>
      <c r="LV50" s="339"/>
      <c r="LW50" s="339"/>
      <c r="LX50" s="339"/>
      <c r="LY50" s="339"/>
      <c r="LZ50" s="339"/>
      <c r="MA50" s="339"/>
    </row>
    <row r="51" spans="95:339" s="233" customFormat="1">
      <c r="CQ51" s="240"/>
      <c r="CR51" s="240"/>
      <c r="CS51" s="240"/>
      <c r="CT51" s="240"/>
      <c r="CU51" s="240"/>
      <c r="CW51" s="238"/>
      <c r="CX51" s="238"/>
      <c r="CY51" s="238"/>
      <c r="CZ51" s="238"/>
      <c r="DA51" s="238"/>
      <c r="DB51" s="238"/>
      <c r="DC51" s="238"/>
      <c r="DD51" s="238"/>
      <c r="DE51" s="238"/>
      <c r="DF51" s="238"/>
      <c r="DG51" s="238"/>
      <c r="DH51" s="238"/>
      <c r="DI51" s="238"/>
      <c r="DJ51" s="238"/>
      <c r="DK51" s="238"/>
      <c r="DL51" s="238"/>
      <c r="DM51" s="238"/>
      <c r="DN51" s="238"/>
      <c r="DO51" s="238"/>
      <c r="DP51" s="238"/>
      <c r="DQ51" s="238"/>
      <c r="DR51" s="238"/>
      <c r="HL51" s="239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R51" s="8"/>
      <c r="LS51" s="8"/>
      <c r="LT51" s="8"/>
      <c r="LU51" s="8"/>
      <c r="LV51" s="8"/>
      <c r="LW51" s="8"/>
      <c r="LX51" s="8"/>
      <c r="LY51" s="8"/>
      <c r="LZ51" s="8"/>
      <c r="MA51" s="8"/>
    </row>
    <row r="52" spans="95:339" s="233" customFormat="1">
      <c r="CQ52" s="240"/>
      <c r="CR52" s="240"/>
      <c r="CS52" s="240"/>
      <c r="CT52" s="240"/>
      <c r="CU52" s="240"/>
      <c r="CW52" s="238"/>
      <c r="CX52" s="238"/>
      <c r="CY52" s="238"/>
      <c r="CZ52" s="238"/>
      <c r="DA52" s="238"/>
      <c r="DB52" s="238"/>
      <c r="DC52" s="238"/>
      <c r="DD52" s="238"/>
      <c r="DE52" s="238"/>
      <c r="DF52" s="238"/>
      <c r="DG52" s="238"/>
      <c r="DH52" s="238"/>
      <c r="DI52" s="238"/>
      <c r="DJ52" s="238"/>
      <c r="DK52" s="238"/>
      <c r="DL52" s="238"/>
      <c r="DM52" s="238"/>
      <c r="DN52" s="238"/>
      <c r="DO52" s="238"/>
      <c r="DP52" s="238"/>
      <c r="DQ52" s="238"/>
      <c r="DR52" s="238"/>
      <c r="HL52" s="239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R52" s="8"/>
      <c r="LS52" s="8"/>
      <c r="LT52" s="8"/>
      <c r="LU52" s="8"/>
      <c r="LV52" s="8"/>
      <c r="LW52" s="8"/>
      <c r="LX52" s="8"/>
      <c r="LY52" s="8"/>
      <c r="LZ52" s="8"/>
      <c r="MA52" s="8"/>
    </row>
    <row r="53" spans="95:339" s="233" customFormat="1">
      <c r="CQ53" s="240"/>
      <c r="CR53" s="240"/>
      <c r="CS53" s="240"/>
      <c r="CT53" s="240"/>
      <c r="CU53" s="240"/>
      <c r="CW53" s="238"/>
      <c r="CX53" s="238"/>
      <c r="CY53" s="238"/>
      <c r="CZ53" s="238"/>
      <c r="DA53" s="238"/>
      <c r="DB53" s="238"/>
      <c r="DC53" s="238"/>
      <c r="DD53" s="238"/>
      <c r="DE53" s="238"/>
      <c r="DF53" s="238"/>
      <c r="DG53" s="238"/>
      <c r="DH53" s="238"/>
      <c r="DI53" s="238"/>
      <c r="DJ53" s="238"/>
      <c r="DK53" s="238"/>
      <c r="DL53" s="238"/>
      <c r="DM53" s="238"/>
      <c r="DN53" s="238"/>
      <c r="DO53" s="238"/>
      <c r="DP53" s="238"/>
      <c r="DQ53" s="238"/>
      <c r="DR53" s="238"/>
      <c r="HL53" s="239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R53" s="8"/>
      <c r="LS53" s="8"/>
      <c r="LT53" s="8"/>
      <c r="LU53" s="8"/>
      <c r="LV53" s="8"/>
      <c r="LW53" s="8"/>
      <c r="LX53" s="8"/>
      <c r="LY53" s="8"/>
      <c r="LZ53" s="8"/>
      <c r="MA53" s="8"/>
    </row>
    <row r="54" spans="95:339" s="233" customFormat="1">
      <c r="CQ54" s="240"/>
      <c r="CR54" s="240"/>
      <c r="CS54" s="240"/>
      <c r="CT54" s="240"/>
      <c r="CU54" s="240"/>
      <c r="CW54" s="238"/>
      <c r="CX54" s="238"/>
      <c r="CY54" s="238"/>
      <c r="CZ54" s="238"/>
      <c r="DA54" s="238"/>
      <c r="DB54" s="238"/>
      <c r="DC54" s="238"/>
      <c r="DD54" s="238"/>
      <c r="DE54" s="238"/>
      <c r="DF54" s="238"/>
      <c r="DG54" s="238"/>
      <c r="DH54" s="238"/>
      <c r="DI54" s="238"/>
      <c r="DJ54" s="238"/>
      <c r="DK54" s="238"/>
      <c r="DL54" s="238"/>
      <c r="DM54" s="238"/>
      <c r="DN54" s="238"/>
      <c r="DO54" s="238"/>
      <c r="DP54" s="238"/>
      <c r="DQ54" s="238"/>
      <c r="DR54" s="238"/>
      <c r="HL54" s="239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R54" s="8"/>
      <c r="LS54" s="8"/>
      <c r="LT54" s="8"/>
      <c r="LU54" s="8"/>
      <c r="LV54" s="8"/>
      <c r="LW54" s="8"/>
      <c r="LX54" s="8"/>
      <c r="LY54" s="8"/>
      <c r="LZ54" s="8"/>
      <c r="MA54" s="8"/>
    </row>
    <row r="55" spans="95:339" s="233" customFormat="1">
      <c r="CQ55" s="240"/>
      <c r="CR55" s="240"/>
      <c r="CS55" s="240"/>
      <c r="CT55" s="240"/>
      <c r="CU55" s="240"/>
      <c r="CW55" s="238"/>
      <c r="CX55" s="238"/>
      <c r="CY55" s="238"/>
      <c r="CZ55" s="238"/>
      <c r="DA55" s="238"/>
      <c r="DB55" s="238"/>
      <c r="DC55" s="238"/>
      <c r="DD55" s="238"/>
      <c r="DE55" s="238"/>
      <c r="DF55" s="238"/>
      <c r="DG55" s="238"/>
      <c r="DH55" s="238"/>
      <c r="DI55" s="238"/>
      <c r="DJ55" s="238"/>
      <c r="DK55" s="238"/>
      <c r="DL55" s="238"/>
      <c r="DM55" s="238"/>
      <c r="DN55" s="238"/>
      <c r="DO55" s="238"/>
      <c r="DP55" s="238"/>
      <c r="DQ55" s="238"/>
      <c r="DR55" s="238"/>
      <c r="HL55" s="239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/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  <c r="LC55" s="8"/>
      <c r="LD55" s="8"/>
      <c r="LE55" s="8"/>
      <c r="LF55" s="8"/>
      <c r="LG55" s="8"/>
      <c r="LH55" s="8"/>
      <c r="LI55" s="8"/>
      <c r="LJ55" s="8"/>
      <c r="LK55" s="8"/>
      <c r="LL55" s="8"/>
      <c r="LR55" s="8"/>
      <c r="LS55" s="8"/>
      <c r="LT55" s="8"/>
      <c r="LU55" s="8"/>
      <c r="LV55" s="8"/>
      <c r="LW55" s="8"/>
      <c r="LX55" s="8"/>
      <c r="LY55" s="8"/>
      <c r="LZ55" s="8"/>
      <c r="MA55" s="8"/>
    </row>
    <row r="56" spans="95:339" s="233" customFormat="1">
      <c r="CQ56" s="240"/>
      <c r="CR56" s="240"/>
      <c r="CS56" s="240"/>
      <c r="CT56" s="240"/>
      <c r="CU56" s="240"/>
      <c r="CW56" s="238"/>
      <c r="CX56" s="238"/>
      <c r="CY56" s="238"/>
      <c r="CZ56" s="238"/>
      <c r="DA56" s="238"/>
      <c r="DB56" s="238"/>
      <c r="DC56" s="238"/>
      <c r="DD56" s="238"/>
      <c r="DE56" s="238"/>
      <c r="DF56" s="238"/>
      <c r="DG56" s="238"/>
      <c r="DH56" s="238"/>
      <c r="DI56" s="238"/>
      <c r="DJ56" s="238"/>
      <c r="DK56" s="238"/>
      <c r="DL56" s="238"/>
      <c r="DM56" s="238"/>
      <c r="DN56" s="238"/>
      <c r="DO56" s="238"/>
      <c r="DP56" s="238"/>
      <c r="DQ56" s="238"/>
      <c r="DR56" s="238"/>
      <c r="HL56" s="239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  <c r="LC56" s="8"/>
      <c r="LD56" s="8"/>
      <c r="LE56" s="8"/>
      <c r="LF56" s="8"/>
      <c r="LG56" s="8"/>
      <c r="LH56" s="8"/>
      <c r="LI56" s="8"/>
      <c r="LJ56" s="8"/>
      <c r="LK56" s="8"/>
      <c r="LL56" s="8"/>
      <c r="LR56" s="8"/>
      <c r="LS56" s="8"/>
      <c r="LT56" s="8"/>
      <c r="LU56" s="8"/>
      <c r="LV56" s="8"/>
      <c r="LW56" s="8"/>
      <c r="LX56" s="8"/>
      <c r="LY56" s="8"/>
      <c r="LZ56" s="8"/>
      <c r="MA56" s="8"/>
    </row>
    <row r="57" spans="95:339" s="233" customFormat="1">
      <c r="CQ57" s="240"/>
      <c r="CR57" s="240"/>
      <c r="CS57" s="240"/>
      <c r="CT57" s="240"/>
      <c r="CU57" s="240"/>
      <c r="CW57" s="238"/>
      <c r="CX57" s="238"/>
      <c r="CY57" s="238"/>
      <c r="CZ57" s="238"/>
      <c r="DA57" s="238"/>
      <c r="DB57" s="238"/>
      <c r="DC57" s="238"/>
      <c r="DD57" s="238"/>
      <c r="DE57" s="238"/>
      <c r="DF57" s="238"/>
      <c r="DG57" s="238"/>
      <c r="DH57" s="238"/>
      <c r="DI57" s="238"/>
      <c r="DJ57" s="238"/>
      <c r="DK57" s="238"/>
      <c r="DL57" s="238"/>
      <c r="DM57" s="238"/>
      <c r="DN57" s="238"/>
      <c r="DO57" s="238"/>
      <c r="DP57" s="238"/>
      <c r="DQ57" s="238"/>
      <c r="DR57" s="238"/>
      <c r="HL57" s="239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/>
      <c r="KO57" s="8"/>
      <c r="KP57" s="8"/>
      <c r="KQ57" s="8"/>
      <c r="KR57" s="8"/>
      <c r="KS57" s="8"/>
      <c r="KT57" s="8"/>
      <c r="KU57" s="8"/>
      <c r="KV57" s="8"/>
      <c r="KW57" s="8"/>
      <c r="KX57" s="8"/>
      <c r="KY57" s="8"/>
      <c r="KZ57" s="8"/>
      <c r="LA57" s="8"/>
      <c r="LB57" s="8"/>
      <c r="LC57" s="8"/>
      <c r="LD57" s="8"/>
      <c r="LE57" s="8"/>
      <c r="LF57" s="8"/>
      <c r="LG57" s="8"/>
      <c r="LH57" s="8"/>
      <c r="LI57" s="8"/>
      <c r="LJ57" s="8"/>
      <c r="LK57" s="8"/>
      <c r="LL57" s="8"/>
      <c r="LR57" s="8"/>
      <c r="LS57" s="8"/>
      <c r="LT57" s="8"/>
      <c r="LU57" s="8"/>
      <c r="LV57" s="8"/>
      <c r="LW57" s="8"/>
      <c r="LX57" s="8"/>
      <c r="LY57" s="8"/>
      <c r="LZ57" s="8"/>
      <c r="MA57" s="8"/>
    </row>
    <row r="58" spans="95:339" s="233" customFormat="1">
      <c r="CQ58" s="240"/>
      <c r="CR58" s="240"/>
      <c r="CS58" s="240"/>
      <c r="CT58" s="240"/>
      <c r="CU58" s="240"/>
      <c r="CW58" s="238"/>
      <c r="CX58" s="238"/>
      <c r="CY58" s="238"/>
      <c r="CZ58" s="238"/>
      <c r="DA58" s="238"/>
      <c r="DB58" s="238"/>
      <c r="DC58" s="238"/>
      <c r="DD58" s="238"/>
      <c r="DE58" s="238"/>
      <c r="DF58" s="238"/>
      <c r="DG58" s="238"/>
      <c r="DH58" s="238"/>
      <c r="DI58" s="238"/>
      <c r="DJ58" s="238"/>
      <c r="DK58" s="238"/>
      <c r="DL58" s="238"/>
      <c r="DM58" s="238"/>
      <c r="DN58" s="238"/>
      <c r="DO58" s="238"/>
      <c r="DP58" s="238"/>
      <c r="DQ58" s="238"/>
      <c r="DR58" s="238"/>
      <c r="HL58" s="239"/>
      <c r="IM58" s="8"/>
      <c r="IN58" s="8"/>
      <c r="IO58" s="8"/>
      <c r="IP58" s="8"/>
      <c r="IQ58" s="8"/>
      <c r="IR58" s="8"/>
      <c r="IS58" s="8"/>
      <c r="IT58" s="8"/>
      <c r="IU58" s="8"/>
      <c r="IV58" s="8"/>
      <c r="IW58" s="8"/>
      <c r="IX58" s="8"/>
      <c r="JU58" s="8"/>
      <c r="JV58" s="8"/>
      <c r="JW58" s="8"/>
      <c r="JX58" s="8"/>
      <c r="JY58" s="8"/>
      <c r="JZ58" s="8"/>
      <c r="KA58" s="8"/>
      <c r="KB58" s="8"/>
      <c r="KC58" s="8"/>
      <c r="KD58" s="8"/>
      <c r="KE58" s="8"/>
      <c r="KF58" s="8"/>
      <c r="KG58" s="8"/>
      <c r="KH58" s="8"/>
      <c r="KI58" s="8"/>
      <c r="KJ58" s="8"/>
      <c r="KK58" s="8"/>
      <c r="KL58" s="8"/>
      <c r="KM58" s="8"/>
      <c r="KN58" s="8"/>
      <c r="KO58" s="8"/>
      <c r="KP58" s="8"/>
      <c r="KQ58" s="8"/>
      <c r="KR58" s="8"/>
      <c r="KS58" s="8"/>
      <c r="KT58" s="8"/>
      <c r="KU58" s="8"/>
      <c r="KV58" s="8"/>
      <c r="KW58" s="8"/>
      <c r="KX58" s="8"/>
      <c r="KY58" s="8"/>
      <c r="KZ58" s="8"/>
      <c r="LA58" s="8"/>
      <c r="LB58" s="8"/>
      <c r="LC58" s="8"/>
      <c r="LD58" s="8"/>
      <c r="LE58" s="8"/>
      <c r="LF58" s="8"/>
      <c r="LG58" s="8"/>
      <c r="LH58" s="8"/>
      <c r="LI58" s="8"/>
      <c r="LJ58" s="8"/>
      <c r="LK58" s="8"/>
      <c r="LL58" s="8"/>
      <c r="LR58" s="8"/>
      <c r="LS58" s="8"/>
      <c r="LT58" s="8"/>
      <c r="LU58" s="8"/>
      <c r="LV58" s="8"/>
      <c r="LW58" s="8"/>
      <c r="LX58" s="8"/>
      <c r="LY58" s="8"/>
      <c r="LZ58" s="8"/>
      <c r="MA58" s="8"/>
    </row>
    <row r="59" spans="95:339" s="233" customFormat="1">
      <c r="CQ59" s="240"/>
      <c r="CR59" s="240"/>
      <c r="CS59" s="240"/>
      <c r="CT59" s="240"/>
      <c r="CU59" s="240"/>
      <c r="CW59" s="238"/>
      <c r="CX59" s="238"/>
      <c r="CY59" s="238"/>
      <c r="CZ59" s="238"/>
      <c r="DA59" s="238"/>
      <c r="DB59" s="238"/>
      <c r="DC59" s="238"/>
      <c r="DD59" s="238"/>
      <c r="DE59" s="238"/>
      <c r="DF59" s="238"/>
      <c r="DG59" s="238"/>
      <c r="DH59" s="238"/>
      <c r="DI59" s="238"/>
      <c r="DJ59" s="238"/>
      <c r="DK59" s="238"/>
      <c r="DL59" s="238"/>
      <c r="DM59" s="238"/>
      <c r="DN59" s="238"/>
      <c r="DO59" s="238"/>
      <c r="DP59" s="238"/>
      <c r="DQ59" s="238"/>
      <c r="DR59" s="238"/>
      <c r="HL59" s="239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/>
      <c r="KO59" s="8"/>
      <c r="KP59" s="8"/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  <c r="LC59" s="8"/>
      <c r="LD59" s="8"/>
      <c r="LE59" s="8"/>
      <c r="LF59" s="8"/>
      <c r="LG59" s="8"/>
      <c r="LH59" s="8"/>
      <c r="LI59" s="8"/>
      <c r="LJ59" s="8"/>
      <c r="LK59" s="8"/>
      <c r="LL59" s="8"/>
      <c r="LR59" s="8"/>
      <c r="LS59" s="8"/>
      <c r="LT59" s="8"/>
      <c r="LU59" s="8"/>
      <c r="LV59" s="8"/>
      <c r="LW59" s="8"/>
      <c r="LX59" s="8"/>
      <c r="LY59" s="8"/>
      <c r="LZ59" s="8"/>
      <c r="MA59" s="8"/>
    </row>
    <row r="60" spans="95:339" s="233" customFormat="1">
      <c r="CQ60" s="240"/>
      <c r="CR60" s="240"/>
      <c r="CS60" s="240"/>
      <c r="CT60" s="240"/>
      <c r="CU60" s="240"/>
      <c r="CW60" s="238"/>
      <c r="CX60" s="238"/>
      <c r="CY60" s="238"/>
      <c r="CZ60" s="238"/>
      <c r="DA60" s="238"/>
      <c r="DB60" s="238"/>
      <c r="DC60" s="238"/>
      <c r="DD60" s="238"/>
      <c r="DE60" s="238"/>
      <c r="DF60" s="238"/>
      <c r="DG60" s="238"/>
      <c r="DH60" s="238"/>
      <c r="DI60" s="238"/>
      <c r="DJ60" s="238"/>
      <c r="DK60" s="238"/>
      <c r="DL60" s="238"/>
      <c r="DM60" s="238"/>
      <c r="DN60" s="238"/>
      <c r="DO60" s="238"/>
      <c r="DP60" s="238"/>
      <c r="DQ60" s="238"/>
      <c r="DR60" s="238"/>
      <c r="HL60" s="239"/>
      <c r="IM60" s="8"/>
      <c r="IN60" s="8"/>
      <c r="IO60" s="8"/>
      <c r="IP60" s="8"/>
      <c r="IQ60" s="8"/>
      <c r="IR60" s="8"/>
      <c r="IS60" s="8"/>
      <c r="IT60" s="8"/>
      <c r="IU60" s="8"/>
      <c r="IV60" s="8"/>
      <c r="IW60" s="8"/>
      <c r="IX60" s="8"/>
      <c r="JU60" s="8"/>
      <c r="JV60" s="8"/>
      <c r="JW60" s="8"/>
      <c r="JX60" s="8"/>
      <c r="JY60" s="8"/>
      <c r="JZ60" s="8"/>
      <c r="KA60" s="8"/>
      <c r="KB60" s="8"/>
      <c r="KC60" s="8"/>
      <c r="KD60" s="8"/>
      <c r="KE60" s="8"/>
      <c r="KF60" s="8"/>
      <c r="KG60" s="8"/>
      <c r="KH60" s="8"/>
      <c r="KI60" s="8"/>
      <c r="KJ60" s="8"/>
      <c r="KK60" s="8"/>
      <c r="KL60" s="8"/>
      <c r="KM60" s="8"/>
      <c r="KN60" s="8"/>
      <c r="KO60" s="8"/>
      <c r="KP60" s="8"/>
      <c r="KQ60" s="8"/>
      <c r="KR60" s="8"/>
      <c r="KS60" s="8"/>
      <c r="KT60" s="8"/>
      <c r="KU60" s="8"/>
      <c r="KV60" s="8"/>
      <c r="KW60" s="8"/>
      <c r="KX60" s="8"/>
      <c r="KY60" s="8"/>
      <c r="KZ60" s="8"/>
      <c r="LA60" s="8"/>
      <c r="LB60" s="8"/>
      <c r="LC60" s="8"/>
      <c r="LD60" s="8"/>
      <c r="LE60" s="8"/>
      <c r="LF60" s="8"/>
      <c r="LG60" s="8"/>
      <c r="LH60" s="8"/>
      <c r="LI60" s="8"/>
      <c r="LJ60" s="8"/>
      <c r="LK60" s="8"/>
      <c r="LL60" s="8"/>
      <c r="LR60" s="8"/>
      <c r="LS60" s="8"/>
      <c r="LT60" s="8"/>
      <c r="LU60" s="8"/>
      <c r="LV60" s="8"/>
      <c r="LW60" s="8"/>
      <c r="LX60" s="8"/>
      <c r="LY60" s="8"/>
      <c r="LZ60" s="8"/>
      <c r="MA60" s="8"/>
    </row>
    <row r="61" spans="95:339" s="233" customFormat="1">
      <c r="CQ61" s="240"/>
      <c r="CR61" s="240"/>
      <c r="CS61" s="240"/>
      <c r="CT61" s="240"/>
      <c r="CU61" s="240"/>
      <c r="CW61" s="238"/>
      <c r="CX61" s="238"/>
      <c r="CY61" s="238"/>
      <c r="CZ61" s="238"/>
      <c r="DA61" s="238"/>
      <c r="DB61" s="238"/>
      <c r="DC61" s="238"/>
      <c r="DD61" s="238"/>
      <c r="DE61" s="238"/>
      <c r="DF61" s="238"/>
      <c r="DG61" s="238"/>
      <c r="DH61" s="238"/>
      <c r="DI61" s="238"/>
      <c r="DJ61" s="238"/>
      <c r="DK61" s="238"/>
      <c r="DL61" s="238"/>
      <c r="DM61" s="238"/>
      <c r="DN61" s="238"/>
      <c r="DO61" s="238"/>
      <c r="DP61" s="238"/>
      <c r="DQ61" s="238"/>
      <c r="DR61" s="238"/>
      <c r="HL61" s="239"/>
      <c r="IM61" s="8"/>
      <c r="IN61" s="8"/>
      <c r="IO61" s="8"/>
      <c r="IP61" s="8"/>
      <c r="IQ61" s="8"/>
      <c r="IR61" s="8"/>
      <c r="IS61" s="8"/>
      <c r="IT61" s="8"/>
      <c r="IU61" s="8"/>
      <c r="IV61" s="8"/>
      <c r="IW61" s="8"/>
      <c r="IX61" s="8"/>
      <c r="JU61" s="8"/>
      <c r="JV61" s="8"/>
      <c r="JW61" s="8"/>
      <c r="JX61" s="8"/>
      <c r="JY61" s="8"/>
      <c r="JZ61" s="8"/>
      <c r="KA61" s="8"/>
      <c r="KB61" s="8"/>
      <c r="KC61" s="8"/>
      <c r="KD61" s="8"/>
      <c r="KE61" s="8"/>
      <c r="KF61" s="8"/>
      <c r="KG61" s="8"/>
      <c r="KH61" s="8"/>
      <c r="KI61" s="8"/>
      <c r="KJ61" s="8"/>
      <c r="KK61" s="8"/>
      <c r="KL61" s="8"/>
      <c r="KM61" s="8"/>
      <c r="KN61" s="8"/>
      <c r="KO61" s="8"/>
      <c r="KP61" s="8"/>
      <c r="KQ61" s="8"/>
      <c r="KR61" s="8"/>
      <c r="KS61" s="8"/>
      <c r="KT61" s="8"/>
      <c r="KU61" s="8"/>
      <c r="KV61" s="8"/>
      <c r="KW61" s="8"/>
      <c r="KX61" s="8"/>
      <c r="KY61" s="8"/>
      <c r="KZ61" s="8"/>
      <c r="LA61" s="8"/>
      <c r="LB61" s="8"/>
      <c r="LC61" s="8"/>
      <c r="LD61" s="8"/>
      <c r="LE61" s="8"/>
      <c r="LF61" s="8"/>
      <c r="LG61" s="8"/>
      <c r="LH61" s="8"/>
      <c r="LI61" s="8"/>
      <c r="LJ61" s="8"/>
      <c r="LK61" s="8"/>
      <c r="LL61" s="8"/>
      <c r="LR61" s="8"/>
      <c r="LS61" s="8"/>
      <c r="LT61" s="8"/>
      <c r="LU61" s="8"/>
      <c r="LV61" s="8"/>
      <c r="LW61" s="8"/>
      <c r="LX61" s="8"/>
      <c r="LY61" s="8"/>
      <c r="LZ61" s="8"/>
      <c r="MA61" s="8"/>
    </row>
    <row r="62" spans="95:339" s="233" customFormat="1">
      <c r="CQ62" s="240"/>
      <c r="CR62" s="240"/>
      <c r="CS62" s="240"/>
      <c r="CT62" s="240"/>
      <c r="CU62" s="240"/>
      <c r="CW62" s="238"/>
      <c r="CX62" s="238"/>
      <c r="CY62" s="238"/>
      <c r="CZ62" s="238"/>
      <c r="DA62" s="238"/>
      <c r="DB62" s="238"/>
      <c r="DC62" s="238"/>
      <c r="DD62" s="238"/>
      <c r="DE62" s="238"/>
      <c r="DF62" s="238"/>
      <c r="DG62" s="238"/>
      <c r="DH62" s="238"/>
      <c r="DI62" s="238"/>
      <c r="DJ62" s="238"/>
      <c r="DK62" s="238"/>
      <c r="DL62" s="238"/>
      <c r="DM62" s="238"/>
      <c r="DN62" s="238"/>
      <c r="DO62" s="238"/>
      <c r="DP62" s="238"/>
      <c r="DQ62" s="238"/>
      <c r="DR62" s="238"/>
      <c r="HL62" s="239"/>
      <c r="IM62" s="8"/>
      <c r="IN62" s="8"/>
      <c r="IO62" s="8"/>
      <c r="IP62" s="8"/>
      <c r="IQ62" s="8"/>
      <c r="IR62" s="8"/>
      <c r="IS62" s="8"/>
      <c r="IT62" s="8"/>
      <c r="IU62" s="8"/>
      <c r="IV62" s="8"/>
      <c r="IW62" s="8"/>
      <c r="IX62" s="8"/>
      <c r="JU62" s="8"/>
      <c r="JV62" s="8"/>
      <c r="JW62" s="8"/>
      <c r="JX62" s="8"/>
      <c r="JY62" s="8"/>
      <c r="JZ62" s="8"/>
      <c r="KA62" s="8"/>
      <c r="KB62" s="8"/>
      <c r="KC62" s="8"/>
      <c r="KD62" s="8"/>
      <c r="KE62" s="8"/>
      <c r="KF62" s="8"/>
      <c r="KG62" s="8"/>
      <c r="KH62" s="8"/>
      <c r="KI62" s="8"/>
      <c r="KJ62" s="8"/>
      <c r="KK62" s="8"/>
      <c r="KL62" s="8"/>
      <c r="KM62" s="8"/>
      <c r="KN62" s="8"/>
      <c r="KO62" s="8"/>
      <c r="KP62" s="8"/>
      <c r="KQ62" s="8"/>
      <c r="KR62" s="8"/>
      <c r="KS62" s="8"/>
      <c r="KT62" s="8"/>
      <c r="KU62" s="8"/>
      <c r="KV62" s="8"/>
      <c r="KW62" s="8"/>
      <c r="KX62" s="8"/>
      <c r="KY62" s="8"/>
      <c r="KZ62" s="8"/>
      <c r="LA62" s="8"/>
      <c r="LB62" s="8"/>
      <c r="LC62" s="8"/>
      <c r="LD62" s="8"/>
      <c r="LE62" s="8"/>
      <c r="LF62" s="8"/>
      <c r="LG62" s="8"/>
      <c r="LH62" s="8"/>
      <c r="LI62" s="8"/>
      <c r="LJ62" s="8"/>
      <c r="LK62" s="8"/>
      <c r="LL62" s="8"/>
      <c r="LR62" s="8"/>
      <c r="LS62" s="8"/>
      <c r="LT62" s="8"/>
      <c r="LU62" s="8"/>
      <c r="LV62" s="8"/>
      <c r="LW62" s="8"/>
      <c r="LX62" s="8"/>
      <c r="LY62" s="8"/>
      <c r="LZ62" s="8"/>
      <c r="MA62" s="8"/>
    </row>
    <row r="63" spans="95:339" s="233" customFormat="1">
      <c r="CQ63" s="240"/>
      <c r="CR63" s="240"/>
      <c r="CS63" s="240"/>
      <c r="CT63" s="240"/>
      <c r="CU63" s="240"/>
      <c r="CW63" s="238"/>
      <c r="CX63" s="238"/>
      <c r="CY63" s="238"/>
      <c r="CZ63" s="238"/>
      <c r="DA63" s="238"/>
      <c r="DB63" s="238"/>
      <c r="DC63" s="238"/>
      <c r="DD63" s="238"/>
      <c r="DE63" s="238"/>
      <c r="DF63" s="238"/>
      <c r="DG63" s="238"/>
      <c r="DH63" s="238"/>
      <c r="DI63" s="238"/>
      <c r="DJ63" s="238"/>
      <c r="DK63" s="238"/>
      <c r="DL63" s="238"/>
      <c r="DM63" s="238"/>
      <c r="DN63" s="238"/>
      <c r="DO63" s="238"/>
      <c r="DP63" s="238"/>
      <c r="DQ63" s="238"/>
      <c r="DR63" s="238"/>
      <c r="HL63" s="239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  <c r="IW63" s="8"/>
      <c r="IX63" s="8"/>
      <c r="JU63" s="8"/>
      <c r="JV63" s="8"/>
      <c r="JW63" s="8"/>
      <c r="JX63" s="8"/>
      <c r="JY63" s="8"/>
      <c r="JZ63" s="8"/>
      <c r="KA63" s="8"/>
      <c r="KB63" s="8"/>
      <c r="KC63" s="8"/>
      <c r="KD63" s="8"/>
      <c r="KE63" s="8"/>
      <c r="KF63" s="8"/>
      <c r="KG63" s="8"/>
      <c r="KH63" s="8"/>
      <c r="KI63" s="8"/>
      <c r="KJ63" s="8"/>
      <c r="KK63" s="8"/>
      <c r="KL63" s="8"/>
      <c r="KM63" s="8"/>
      <c r="KN63" s="8"/>
      <c r="KO63" s="8"/>
      <c r="KP63" s="8"/>
      <c r="KQ63" s="8"/>
      <c r="KR63" s="8"/>
      <c r="KS63" s="8"/>
      <c r="KT63" s="8"/>
      <c r="KU63" s="8"/>
      <c r="KV63" s="8"/>
      <c r="KW63" s="8"/>
      <c r="KX63" s="8"/>
      <c r="KY63" s="8"/>
      <c r="KZ63" s="8"/>
      <c r="LA63" s="8"/>
      <c r="LB63" s="8"/>
      <c r="LC63" s="8"/>
      <c r="LD63" s="8"/>
      <c r="LE63" s="8"/>
      <c r="LF63" s="8"/>
      <c r="LG63" s="8"/>
      <c r="LH63" s="8"/>
      <c r="LI63" s="8"/>
      <c r="LJ63" s="8"/>
      <c r="LK63" s="8"/>
      <c r="LL63" s="8"/>
      <c r="LR63" s="8"/>
      <c r="LS63" s="8"/>
      <c r="LT63" s="8"/>
      <c r="LU63" s="8"/>
      <c r="LV63" s="8"/>
      <c r="LW63" s="8"/>
      <c r="LX63" s="8"/>
      <c r="LY63" s="8"/>
      <c r="LZ63" s="8"/>
      <c r="MA63" s="8"/>
    </row>
    <row r="64" spans="95:339" s="233" customFormat="1">
      <c r="CQ64" s="240"/>
      <c r="CR64" s="240"/>
      <c r="CS64" s="240"/>
      <c r="CT64" s="240"/>
      <c r="CU64" s="240"/>
      <c r="CW64" s="238"/>
      <c r="CX64" s="238"/>
      <c r="CY64" s="238"/>
      <c r="CZ64" s="238"/>
      <c r="DA64" s="238"/>
      <c r="DB64" s="238"/>
      <c r="DC64" s="238"/>
      <c r="DD64" s="238"/>
      <c r="DE64" s="238"/>
      <c r="DF64" s="238"/>
      <c r="DG64" s="238"/>
      <c r="DH64" s="238"/>
      <c r="DI64" s="238"/>
      <c r="DJ64" s="238"/>
      <c r="DK64" s="238"/>
      <c r="DL64" s="238"/>
      <c r="DM64" s="238"/>
      <c r="DN64" s="238"/>
      <c r="DO64" s="238"/>
      <c r="DP64" s="238"/>
      <c r="DQ64" s="238"/>
      <c r="DR64" s="238"/>
      <c r="HL64" s="239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  <c r="IW64" s="8"/>
      <c r="IX64" s="8"/>
      <c r="JU64" s="8"/>
      <c r="JV64" s="8"/>
      <c r="JW64" s="8"/>
      <c r="JX64" s="8"/>
      <c r="JY64" s="8"/>
      <c r="JZ64" s="8"/>
      <c r="KA64" s="8"/>
      <c r="KB64" s="8"/>
      <c r="KC64" s="8"/>
      <c r="KD64" s="8"/>
      <c r="KE64" s="8"/>
      <c r="KF64" s="8"/>
      <c r="KG64" s="8"/>
      <c r="KH64" s="8"/>
      <c r="KI64" s="8"/>
      <c r="KJ64" s="8"/>
      <c r="KK64" s="8"/>
      <c r="KL64" s="8"/>
      <c r="KM64" s="8"/>
      <c r="KN64" s="8"/>
      <c r="KO64" s="8"/>
      <c r="KP64" s="8"/>
      <c r="KQ64" s="8"/>
      <c r="KR64" s="8"/>
      <c r="KS64" s="8"/>
      <c r="KT64" s="8"/>
      <c r="KU64" s="8"/>
      <c r="KV64" s="8"/>
      <c r="KW64" s="8"/>
      <c r="KX64" s="8"/>
      <c r="KY64" s="8"/>
      <c r="KZ64" s="8"/>
      <c r="LA64" s="8"/>
      <c r="LB64" s="8"/>
      <c r="LC64" s="8"/>
      <c r="LD64" s="8"/>
      <c r="LE64" s="8"/>
      <c r="LF64" s="8"/>
      <c r="LG64" s="8"/>
      <c r="LH64" s="8"/>
      <c r="LI64" s="8"/>
      <c r="LJ64" s="8"/>
      <c r="LK64" s="8"/>
      <c r="LL64" s="8"/>
      <c r="LR64" s="8"/>
      <c r="LS64" s="8"/>
      <c r="LT64" s="8"/>
      <c r="LU64" s="8"/>
      <c r="LV64" s="8"/>
      <c r="LW64" s="8"/>
      <c r="LX64" s="8"/>
      <c r="LY64" s="8"/>
      <c r="LZ64" s="8"/>
      <c r="MA64" s="8"/>
    </row>
    <row r="65" spans="95:339" s="233" customFormat="1">
      <c r="CQ65" s="240"/>
      <c r="CR65" s="240"/>
      <c r="CS65" s="240"/>
      <c r="CT65" s="240"/>
      <c r="CU65" s="240"/>
      <c r="CW65" s="238"/>
      <c r="CX65" s="238"/>
      <c r="CY65" s="238"/>
      <c r="CZ65" s="238"/>
      <c r="DA65" s="238"/>
      <c r="DB65" s="238"/>
      <c r="DC65" s="238"/>
      <c r="DD65" s="238"/>
      <c r="DE65" s="238"/>
      <c r="DF65" s="238"/>
      <c r="DG65" s="238"/>
      <c r="DH65" s="238"/>
      <c r="DI65" s="238"/>
      <c r="DJ65" s="238"/>
      <c r="DK65" s="238"/>
      <c r="DL65" s="238"/>
      <c r="DM65" s="238"/>
      <c r="DN65" s="238"/>
      <c r="DO65" s="238"/>
      <c r="DP65" s="238"/>
      <c r="DQ65" s="238"/>
      <c r="DR65" s="238"/>
      <c r="HL65" s="239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  <c r="IW65" s="8"/>
      <c r="IX65" s="8"/>
      <c r="JU65" s="8"/>
      <c r="JV65" s="8"/>
      <c r="JW65" s="8"/>
      <c r="JX65" s="8"/>
      <c r="JY65" s="8"/>
      <c r="JZ65" s="8"/>
      <c r="KA65" s="8"/>
      <c r="KB65" s="8"/>
      <c r="KC65" s="8"/>
      <c r="KD65" s="8"/>
      <c r="KE65" s="8"/>
      <c r="KF65" s="8"/>
      <c r="KG65" s="8"/>
      <c r="KH65" s="8"/>
      <c r="KI65" s="8"/>
      <c r="KJ65" s="8"/>
      <c r="KK65" s="8"/>
      <c r="KL65" s="8"/>
      <c r="KM65" s="8"/>
      <c r="KN65" s="8"/>
      <c r="KO65" s="8"/>
      <c r="KP65" s="8"/>
      <c r="KQ65" s="8"/>
      <c r="KR65" s="8"/>
      <c r="KS65" s="8"/>
      <c r="KT65" s="8"/>
      <c r="KU65" s="8"/>
      <c r="KV65" s="8"/>
      <c r="KW65" s="8"/>
      <c r="KX65" s="8"/>
      <c r="KY65" s="8"/>
      <c r="KZ65" s="8"/>
      <c r="LA65" s="8"/>
      <c r="LB65" s="8"/>
      <c r="LC65" s="8"/>
      <c r="LD65" s="8"/>
      <c r="LE65" s="8"/>
      <c r="LF65" s="8"/>
      <c r="LG65" s="8"/>
      <c r="LH65" s="8"/>
      <c r="LI65" s="8"/>
      <c r="LJ65" s="8"/>
      <c r="LK65" s="8"/>
      <c r="LL65" s="8"/>
      <c r="LR65" s="8"/>
      <c r="LS65" s="8"/>
      <c r="LT65" s="8"/>
      <c r="LU65" s="8"/>
      <c r="LV65" s="8"/>
      <c r="LW65" s="8"/>
      <c r="LX65" s="8"/>
      <c r="LY65" s="8"/>
      <c r="LZ65" s="8"/>
      <c r="MA65" s="8"/>
    </row>
    <row r="66" spans="95:339" s="233" customFormat="1">
      <c r="CQ66" s="240"/>
      <c r="CR66" s="240"/>
      <c r="CS66" s="240"/>
      <c r="CT66" s="240"/>
      <c r="CU66" s="240"/>
      <c r="CW66" s="238"/>
      <c r="CX66" s="238"/>
      <c r="CY66" s="238"/>
      <c r="CZ66" s="238"/>
      <c r="DA66" s="238"/>
      <c r="DB66" s="238"/>
      <c r="DC66" s="238"/>
      <c r="DD66" s="238"/>
      <c r="DE66" s="238"/>
      <c r="DF66" s="238"/>
      <c r="DG66" s="238"/>
      <c r="DH66" s="238"/>
      <c r="DI66" s="238"/>
      <c r="DJ66" s="238"/>
      <c r="DK66" s="238"/>
      <c r="DL66" s="238"/>
      <c r="DM66" s="238"/>
      <c r="DN66" s="238"/>
      <c r="DO66" s="238"/>
      <c r="DP66" s="238"/>
      <c r="DQ66" s="238"/>
      <c r="DR66" s="238"/>
      <c r="HL66" s="239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  <c r="IW66" s="8"/>
      <c r="IX66" s="8"/>
      <c r="JU66" s="8"/>
      <c r="JV66" s="8"/>
      <c r="JW66" s="8"/>
      <c r="JX66" s="8"/>
      <c r="JY66" s="8"/>
      <c r="JZ66" s="8"/>
      <c r="KA66" s="8"/>
      <c r="KB66" s="8"/>
      <c r="KC66" s="8"/>
      <c r="KD66" s="8"/>
      <c r="KE66" s="8"/>
      <c r="KF66" s="8"/>
      <c r="KG66" s="8"/>
      <c r="KH66" s="8"/>
      <c r="KI66" s="8"/>
      <c r="KJ66" s="8"/>
      <c r="KK66" s="8"/>
      <c r="KL66" s="8"/>
      <c r="KM66" s="8"/>
      <c r="KN66" s="8"/>
      <c r="KO66" s="8"/>
      <c r="KP66" s="8"/>
      <c r="KQ66" s="8"/>
      <c r="KR66" s="8"/>
      <c r="KS66" s="8"/>
      <c r="KT66" s="8"/>
      <c r="KU66" s="8"/>
      <c r="KV66" s="8"/>
      <c r="KW66" s="8"/>
      <c r="KX66" s="8"/>
      <c r="KY66" s="8"/>
      <c r="KZ66" s="8"/>
      <c r="LA66" s="8"/>
      <c r="LB66" s="8"/>
      <c r="LC66" s="8"/>
      <c r="LD66" s="8"/>
      <c r="LE66" s="8"/>
      <c r="LF66" s="8"/>
      <c r="LG66" s="8"/>
      <c r="LH66" s="8"/>
      <c r="LI66" s="8"/>
      <c r="LJ66" s="8"/>
      <c r="LK66" s="8"/>
      <c r="LL66" s="8"/>
      <c r="LR66" s="8"/>
      <c r="LS66" s="8"/>
      <c r="LT66" s="8"/>
      <c r="LU66" s="8"/>
      <c r="LV66" s="8"/>
      <c r="LW66" s="8"/>
      <c r="LX66" s="8"/>
      <c r="LY66" s="8"/>
      <c r="LZ66" s="8"/>
      <c r="MA66" s="8"/>
    </row>
    <row r="67" spans="95:339" s="233" customFormat="1">
      <c r="CQ67" s="240"/>
      <c r="CR67" s="240"/>
      <c r="CS67" s="240"/>
      <c r="CT67" s="240"/>
      <c r="CU67" s="240"/>
      <c r="CW67" s="238"/>
      <c r="CX67" s="238"/>
      <c r="CY67" s="238"/>
      <c r="CZ67" s="238"/>
      <c r="DA67" s="238"/>
      <c r="DB67" s="238"/>
      <c r="DC67" s="238"/>
      <c r="DD67" s="238"/>
      <c r="DE67" s="238"/>
      <c r="DF67" s="238"/>
      <c r="DG67" s="238"/>
      <c r="DH67" s="238"/>
      <c r="DI67" s="238"/>
      <c r="DJ67" s="238"/>
      <c r="DK67" s="238"/>
      <c r="DL67" s="238"/>
      <c r="DM67" s="238"/>
      <c r="DN67" s="238"/>
      <c r="DO67" s="238"/>
      <c r="DP67" s="238"/>
      <c r="DQ67" s="238"/>
      <c r="DR67" s="238"/>
      <c r="HL67" s="239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/>
      <c r="KO67" s="8"/>
      <c r="KP67" s="8"/>
      <c r="KQ67" s="8"/>
      <c r="KR67" s="8"/>
      <c r="KS67" s="8"/>
      <c r="KT67" s="8"/>
      <c r="KU67" s="8"/>
      <c r="KV67" s="8"/>
      <c r="KW67" s="8"/>
      <c r="KX67" s="8"/>
      <c r="KY67" s="8"/>
      <c r="KZ67" s="8"/>
      <c r="LA67" s="8"/>
      <c r="LB67" s="8"/>
      <c r="LC67" s="8"/>
      <c r="LD67" s="8"/>
      <c r="LE67" s="8"/>
      <c r="LF67" s="8"/>
      <c r="LG67" s="8"/>
      <c r="LH67" s="8"/>
      <c r="LI67" s="8"/>
      <c r="LJ67" s="8"/>
      <c r="LK67" s="8"/>
      <c r="LL67" s="8"/>
      <c r="LR67" s="8"/>
      <c r="LS67" s="8"/>
      <c r="LT67" s="8"/>
      <c r="LU67" s="8"/>
      <c r="LV67" s="8"/>
      <c r="LW67" s="8"/>
      <c r="LX67" s="8"/>
      <c r="LY67" s="8"/>
      <c r="LZ67" s="8"/>
      <c r="MA67" s="8"/>
    </row>
    <row r="68" spans="95:339" s="233" customFormat="1">
      <c r="CQ68" s="240"/>
      <c r="CR68" s="240"/>
      <c r="CS68" s="240"/>
      <c r="CT68" s="240"/>
      <c r="CU68" s="240"/>
      <c r="CW68" s="238"/>
      <c r="CX68" s="238"/>
      <c r="CY68" s="238"/>
      <c r="CZ68" s="238"/>
      <c r="DA68" s="238"/>
      <c r="DB68" s="238"/>
      <c r="DC68" s="238"/>
      <c r="DD68" s="238"/>
      <c r="DE68" s="238"/>
      <c r="DF68" s="238"/>
      <c r="DG68" s="238"/>
      <c r="DH68" s="238"/>
      <c r="DI68" s="238"/>
      <c r="DJ68" s="238"/>
      <c r="DK68" s="238"/>
      <c r="DL68" s="238"/>
      <c r="DM68" s="238"/>
      <c r="DN68" s="238"/>
      <c r="DO68" s="238"/>
      <c r="DP68" s="238"/>
      <c r="DQ68" s="238"/>
      <c r="DR68" s="238"/>
      <c r="HL68" s="239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  <c r="IW68" s="8"/>
      <c r="IX68" s="8"/>
      <c r="JU68" s="8"/>
      <c r="JV68" s="8"/>
      <c r="JW68" s="8"/>
      <c r="JX68" s="8"/>
      <c r="JY68" s="8"/>
      <c r="JZ68" s="8"/>
      <c r="KA68" s="8"/>
      <c r="KB68" s="8"/>
      <c r="KC68" s="8"/>
      <c r="KD68" s="8"/>
      <c r="KE68" s="8"/>
      <c r="KF68" s="8"/>
      <c r="KG68" s="8"/>
      <c r="KH68" s="8"/>
      <c r="KI68" s="8"/>
      <c r="KJ68" s="8"/>
      <c r="KK68" s="8"/>
      <c r="KL68" s="8"/>
      <c r="KM68" s="8"/>
      <c r="KN68" s="8"/>
      <c r="KO68" s="8"/>
      <c r="KP68" s="8"/>
      <c r="KQ68" s="8"/>
      <c r="KR68" s="8"/>
      <c r="KS68" s="8"/>
      <c r="KT68" s="8"/>
      <c r="KU68" s="8"/>
      <c r="KV68" s="8"/>
      <c r="KW68" s="8"/>
      <c r="KX68" s="8"/>
      <c r="KY68" s="8"/>
      <c r="KZ68" s="8"/>
      <c r="LA68" s="8"/>
      <c r="LB68" s="8"/>
      <c r="LC68" s="8"/>
      <c r="LD68" s="8"/>
      <c r="LE68" s="8"/>
      <c r="LF68" s="8"/>
      <c r="LG68" s="8"/>
      <c r="LH68" s="8"/>
      <c r="LI68" s="8"/>
      <c r="LJ68" s="8"/>
      <c r="LK68" s="8"/>
      <c r="LL68" s="8"/>
      <c r="LR68" s="8"/>
      <c r="LS68" s="8"/>
      <c r="LT68" s="8"/>
      <c r="LU68" s="8"/>
      <c r="LV68" s="8"/>
      <c r="LW68" s="8"/>
      <c r="LX68" s="8"/>
      <c r="LY68" s="8"/>
      <c r="LZ68" s="8"/>
      <c r="MA68" s="8"/>
    </row>
    <row r="69" spans="95:339" s="233" customFormat="1">
      <c r="CQ69" s="240"/>
      <c r="CR69" s="240"/>
      <c r="CS69" s="240"/>
      <c r="CT69" s="240"/>
      <c r="CU69" s="240"/>
      <c r="CW69" s="238"/>
      <c r="CX69" s="238"/>
      <c r="CY69" s="238"/>
      <c r="CZ69" s="238"/>
      <c r="DA69" s="238"/>
      <c r="DB69" s="238"/>
      <c r="DC69" s="238"/>
      <c r="DD69" s="238"/>
      <c r="DE69" s="238"/>
      <c r="DF69" s="238"/>
      <c r="DG69" s="238"/>
      <c r="DH69" s="238"/>
      <c r="DI69" s="238"/>
      <c r="DJ69" s="238"/>
      <c r="DK69" s="238"/>
      <c r="DL69" s="238"/>
      <c r="DM69" s="238"/>
      <c r="DN69" s="238"/>
      <c r="DO69" s="238"/>
      <c r="DP69" s="238"/>
      <c r="DQ69" s="238"/>
      <c r="DR69" s="238"/>
      <c r="HL69" s="239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/>
      <c r="KO69" s="8"/>
      <c r="KP69" s="8"/>
      <c r="KQ69" s="8"/>
      <c r="KR69" s="8"/>
      <c r="KS69" s="8"/>
      <c r="KT69" s="8"/>
      <c r="KU69" s="8"/>
      <c r="KV69" s="8"/>
      <c r="KW69" s="8"/>
      <c r="KX69" s="8"/>
      <c r="KY69" s="8"/>
      <c r="KZ69" s="8"/>
      <c r="LA69" s="8"/>
      <c r="LB69" s="8"/>
      <c r="LC69" s="8"/>
      <c r="LD69" s="8"/>
      <c r="LE69" s="8"/>
      <c r="LF69" s="8"/>
      <c r="LG69" s="8"/>
      <c r="LH69" s="8"/>
      <c r="LI69" s="8"/>
      <c r="LJ69" s="8"/>
      <c r="LK69" s="8"/>
      <c r="LL69" s="8"/>
      <c r="LR69" s="8"/>
      <c r="LS69" s="8"/>
      <c r="LT69" s="8"/>
      <c r="LU69" s="8"/>
      <c r="LV69" s="8"/>
      <c r="LW69" s="8"/>
      <c r="LX69" s="8"/>
      <c r="LY69" s="8"/>
      <c r="LZ69" s="8"/>
      <c r="MA69" s="8"/>
    </row>
    <row r="70" spans="95:339" s="233" customFormat="1">
      <c r="CQ70" s="240"/>
      <c r="CR70" s="240"/>
      <c r="CS70" s="240"/>
      <c r="CT70" s="240"/>
      <c r="CU70" s="240"/>
      <c r="CW70" s="238"/>
      <c r="CX70" s="238"/>
      <c r="CY70" s="238"/>
      <c r="CZ70" s="238"/>
      <c r="DA70" s="238"/>
      <c r="DB70" s="238"/>
      <c r="DC70" s="238"/>
      <c r="DD70" s="238"/>
      <c r="DE70" s="238"/>
      <c r="DF70" s="238"/>
      <c r="DG70" s="238"/>
      <c r="DH70" s="238"/>
      <c r="DI70" s="238"/>
      <c r="DJ70" s="238"/>
      <c r="DK70" s="238"/>
      <c r="DL70" s="238"/>
      <c r="DM70" s="238"/>
      <c r="DN70" s="238"/>
      <c r="DO70" s="238"/>
      <c r="DP70" s="238"/>
      <c r="DQ70" s="238"/>
      <c r="DR70" s="238"/>
      <c r="HL70" s="239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  <c r="IW70" s="8"/>
      <c r="IX70" s="8"/>
      <c r="JU70" s="8"/>
      <c r="JV70" s="8"/>
      <c r="JW70" s="8"/>
      <c r="JX70" s="8"/>
      <c r="JY70" s="8"/>
      <c r="JZ70" s="8"/>
      <c r="KA70" s="8"/>
      <c r="KB70" s="8"/>
      <c r="KC70" s="8"/>
      <c r="KD70" s="8"/>
      <c r="KE70" s="8"/>
      <c r="KF70" s="8"/>
      <c r="KG70" s="8"/>
      <c r="KH70" s="8"/>
      <c r="KI70" s="8"/>
      <c r="KJ70" s="8"/>
      <c r="KK70" s="8"/>
      <c r="KL70" s="8"/>
      <c r="KM70" s="8"/>
      <c r="KN70" s="8"/>
      <c r="KO70" s="8"/>
      <c r="KP70" s="8"/>
      <c r="KQ70" s="8"/>
      <c r="KR70" s="8"/>
      <c r="KS70" s="8"/>
      <c r="KT70" s="8"/>
      <c r="KU70" s="8"/>
      <c r="KV70" s="8"/>
      <c r="KW70" s="8"/>
      <c r="KX70" s="8"/>
      <c r="KY70" s="8"/>
      <c r="KZ70" s="8"/>
      <c r="LA70" s="8"/>
      <c r="LB70" s="8"/>
      <c r="LC70" s="8"/>
      <c r="LD70" s="8"/>
      <c r="LE70" s="8"/>
      <c r="LF70" s="8"/>
      <c r="LG70" s="8"/>
      <c r="LH70" s="8"/>
      <c r="LI70" s="8"/>
      <c r="LJ70" s="8"/>
      <c r="LK70" s="8"/>
      <c r="LL70" s="8"/>
      <c r="LR70" s="8"/>
      <c r="LS70" s="8"/>
      <c r="LT70" s="8"/>
      <c r="LU70" s="8"/>
      <c r="LV70" s="8"/>
      <c r="LW70" s="8"/>
      <c r="LX70" s="8"/>
      <c r="LY70" s="8"/>
      <c r="LZ70" s="8"/>
      <c r="MA70" s="8"/>
    </row>
    <row r="71" spans="95:339" s="233" customFormat="1">
      <c r="CQ71" s="240"/>
      <c r="CR71" s="240"/>
      <c r="CS71" s="240"/>
      <c r="CT71" s="240"/>
      <c r="CU71" s="240"/>
      <c r="CW71" s="238"/>
      <c r="CX71" s="238"/>
      <c r="CY71" s="238"/>
      <c r="CZ71" s="238"/>
      <c r="DA71" s="238"/>
      <c r="DB71" s="238"/>
      <c r="DC71" s="238"/>
      <c r="DD71" s="238"/>
      <c r="DE71" s="238"/>
      <c r="DF71" s="238"/>
      <c r="DG71" s="238"/>
      <c r="DH71" s="238"/>
      <c r="DI71" s="238"/>
      <c r="DJ71" s="238"/>
      <c r="DK71" s="238"/>
      <c r="DL71" s="238"/>
      <c r="DM71" s="238"/>
      <c r="DN71" s="238"/>
      <c r="DO71" s="238"/>
      <c r="DP71" s="238"/>
      <c r="DQ71" s="238"/>
      <c r="DR71" s="238"/>
      <c r="HL71" s="239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  <c r="IW71" s="8"/>
      <c r="IX71" s="8"/>
      <c r="JU71" s="8"/>
      <c r="JV71" s="8"/>
      <c r="JW71" s="8"/>
      <c r="JX71" s="8"/>
      <c r="JY71" s="8"/>
      <c r="JZ71" s="8"/>
      <c r="KA71" s="8"/>
      <c r="KB71" s="8"/>
      <c r="KC71" s="8"/>
      <c r="KD71" s="8"/>
      <c r="KE71" s="8"/>
      <c r="KF71" s="8"/>
      <c r="KG71" s="8"/>
      <c r="KH71" s="8"/>
      <c r="KI71" s="8"/>
      <c r="KJ71" s="8"/>
      <c r="KK71" s="8"/>
      <c r="KL71" s="8"/>
      <c r="KM71" s="8"/>
      <c r="KN71" s="8"/>
      <c r="KO71" s="8"/>
      <c r="KP71" s="8"/>
      <c r="KQ71" s="8"/>
      <c r="KR71" s="8"/>
      <c r="KS71" s="8"/>
      <c r="KT71" s="8"/>
      <c r="KU71" s="8"/>
      <c r="KV71" s="8"/>
      <c r="KW71" s="8"/>
      <c r="KX71" s="8"/>
      <c r="KY71" s="8"/>
      <c r="KZ71" s="8"/>
      <c r="LA71" s="8"/>
      <c r="LB71" s="8"/>
      <c r="LC71" s="8"/>
      <c r="LD71" s="8"/>
      <c r="LE71" s="8"/>
      <c r="LF71" s="8"/>
      <c r="LG71" s="8"/>
      <c r="LH71" s="8"/>
      <c r="LI71" s="8"/>
      <c r="LJ71" s="8"/>
      <c r="LK71" s="8"/>
      <c r="LL71" s="8"/>
      <c r="LR71" s="8"/>
      <c r="LS71" s="8"/>
      <c r="LT71" s="8"/>
      <c r="LU71" s="8"/>
      <c r="LV71" s="8"/>
      <c r="LW71" s="8"/>
      <c r="LX71" s="8"/>
      <c r="LY71" s="8"/>
      <c r="LZ71" s="8"/>
      <c r="MA71" s="8"/>
    </row>
    <row r="72" spans="95:339" s="233" customFormat="1">
      <c r="CQ72" s="240"/>
      <c r="CR72" s="240"/>
      <c r="CS72" s="240"/>
      <c r="CT72" s="240"/>
      <c r="CU72" s="240"/>
      <c r="CW72" s="238"/>
      <c r="CX72" s="238"/>
      <c r="CY72" s="238"/>
      <c r="CZ72" s="238"/>
      <c r="DA72" s="238"/>
      <c r="DB72" s="238"/>
      <c r="DC72" s="238"/>
      <c r="DD72" s="238"/>
      <c r="DE72" s="238"/>
      <c r="DF72" s="238"/>
      <c r="DG72" s="238"/>
      <c r="DH72" s="238"/>
      <c r="DI72" s="238"/>
      <c r="DJ72" s="238"/>
      <c r="DK72" s="238"/>
      <c r="DL72" s="238"/>
      <c r="DM72" s="238"/>
      <c r="DN72" s="238"/>
      <c r="DO72" s="238"/>
      <c r="DP72" s="238"/>
      <c r="DQ72" s="238"/>
      <c r="DR72" s="238"/>
      <c r="HL72" s="239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  <c r="IW72" s="8"/>
      <c r="IX72" s="8"/>
      <c r="JU72" s="8"/>
      <c r="JV72" s="8"/>
      <c r="JW72" s="8"/>
      <c r="JX72" s="8"/>
      <c r="JY72" s="8"/>
      <c r="JZ72" s="8"/>
      <c r="KA72" s="8"/>
      <c r="KB72" s="8"/>
      <c r="KC72" s="8"/>
      <c r="KD72" s="8"/>
      <c r="KE72" s="8"/>
      <c r="KF72" s="8"/>
      <c r="KG72" s="8"/>
      <c r="KH72" s="8"/>
      <c r="KI72" s="8"/>
      <c r="KJ72" s="8"/>
      <c r="KK72" s="8"/>
      <c r="KL72" s="8"/>
      <c r="KM72" s="8"/>
      <c r="KN72" s="8"/>
      <c r="KO72" s="8"/>
      <c r="KP72" s="8"/>
      <c r="KQ72" s="8"/>
      <c r="KR72" s="8"/>
      <c r="KS72" s="8"/>
      <c r="KT72" s="8"/>
      <c r="KU72" s="8"/>
      <c r="KV72" s="8"/>
      <c r="KW72" s="8"/>
      <c r="KX72" s="8"/>
      <c r="KY72" s="8"/>
      <c r="KZ72" s="8"/>
      <c r="LA72" s="8"/>
      <c r="LB72" s="8"/>
      <c r="LC72" s="8"/>
      <c r="LD72" s="8"/>
      <c r="LE72" s="8"/>
      <c r="LF72" s="8"/>
      <c r="LG72" s="8"/>
      <c r="LH72" s="8"/>
      <c r="LI72" s="8"/>
      <c r="LJ72" s="8"/>
      <c r="LK72" s="8"/>
      <c r="LL72" s="8"/>
      <c r="LR72" s="8"/>
      <c r="LS72" s="8"/>
      <c r="LT72" s="8"/>
      <c r="LU72" s="8"/>
      <c r="LV72" s="8"/>
      <c r="LW72" s="8"/>
      <c r="LX72" s="8"/>
      <c r="LY72" s="8"/>
      <c r="LZ72" s="8"/>
      <c r="MA72" s="8"/>
    </row>
    <row r="73" spans="95:339" s="233" customFormat="1">
      <c r="CQ73" s="240"/>
      <c r="CR73" s="240"/>
      <c r="CS73" s="240"/>
      <c r="CT73" s="240"/>
      <c r="CU73" s="240"/>
      <c r="CW73" s="238"/>
      <c r="CX73" s="238"/>
      <c r="CY73" s="238"/>
      <c r="CZ73" s="238"/>
      <c r="DA73" s="238"/>
      <c r="DB73" s="238"/>
      <c r="DC73" s="238"/>
      <c r="DD73" s="238"/>
      <c r="DE73" s="238"/>
      <c r="DF73" s="238"/>
      <c r="DG73" s="238"/>
      <c r="DH73" s="238"/>
      <c r="DI73" s="238"/>
      <c r="DJ73" s="238"/>
      <c r="DK73" s="238"/>
      <c r="DL73" s="238"/>
      <c r="DM73" s="238"/>
      <c r="DN73" s="238"/>
      <c r="DO73" s="238"/>
      <c r="DP73" s="238"/>
      <c r="DQ73" s="238"/>
      <c r="DR73" s="238"/>
      <c r="HL73" s="239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  <c r="IW73" s="8"/>
      <c r="IX73" s="8"/>
      <c r="JU73" s="8"/>
      <c r="JV73" s="8"/>
      <c r="JW73" s="8"/>
      <c r="JX73" s="8"/>
      <c r="JY73" s="8"/>
      <c r="JZ73" s="8"/>
      <c r="KA73" s="8"/>
      <c r="KB73" s="8"/>
      <c r="KC73" s="8"/>
      <c r="KD73" s="8"/>
      <c r="KE73" s="8"/>
      <c r="KF73" s="8"/>
      <c r="KG73" s="8"/>
      <c r="KH73" s="8"/>
      <c r="KI73" s="8"/>
      <c r="KJ73" s="8"/>
      <c r="KK73" s="8"/>
      <c r="KL73" s="8"/>
      <c r="KM73" s="8"/>
      <c r="KN73" s="8"/>
      <c r="KO73" s="8"/>
      <c r="KP73" s="8"/>
      <c r="KQ73" s="8"/>
      <c r="KR73" s="8"/>
      <c r="KS73" s="8"/>
      <c r="KT73" s="8"/>
      <c r="KU73" s="8"/>
      <c r="KV73" s="8"/>
      <c r="KW73" s="8"/>
      <c r="KX73" s="8"/>
      <c r="KY73" s="8"/>
      <c r="KZ73" s="8"/>
      <c r="LA73" s="8"/>
      <c r="LB73" s="8"/>
      <c r="LC73" s="8"/>
      <c r="LD73" s="8"/>
      <c r="LE73" s="8"/>
      <c r="LF73" s="8"/>
      <c r="LG73" s="8"/>
      <c r="LH73" s="8"/>
      <c r="LI73" s="8"/>
      <c r="LJ73" s="8"/>
      <c r="LK73" s="8"/>
      <c r="LL73" s="8"/>
      <c r="LR73" s="8"/>
      <c r="LS73" s="8"/>
      <c r="LT73" s="8"/>
      <c r="LU73" s="8"/>
      <c r="LV73" s="8"/>
      <c r="LW73" s="8"/>
      <c r="LX73" s="8"/>
      <c r="LY73" s="8"/>
      <c r="LZ73" s="8"/>
      <c r="MA73" s="8"/>
    </row>
    <row r="74" spans="95:339" s="233" customFormat="1">
      <c r="CQ74" s="240"/>
      <c r="CR74" s="240"/>
      <c r="CS74" s="240"/>
      <c r="CT74" s="240"/>
      <c r="CU74" s="240"/>
      <c r="CW74" s="238"/>
      <c r="CX74" s="238"/>
      <c r="CY74" s="238"/>
      <c r="CZ74" s="238"/>
      <c r="DA74" s="238"/>
      <c r="DB74" s="238"/>
      <c r="DC74" s="238"/>
      <c r="DD74" s="238"/>
      <c r="DE74" s="238"/>
      <c r="DF74" s="238"/>
      <c r="DG74" s="238"/>
      <c r="DH74" s="238"/>
      <c r="DI74" s="238"/>
      <c r="DJ74" s="238"/>
      <c r="DK74" s="238"/>
      <c r="DL74" s="238"/>
      <c r="DM74" s="238"/>
      <c r="DN74" s="238"/>
      <c r="DO74" s="238"/>
      <c r="DP74" s="238"/>
      <c r="DQ74" s="238"/>
      <c r="DR74" s="238"/>
      <c r="HL74" s="239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  <c r="IW74" s="8"/>
      <c r="IX74" s="8"/>
      <c r="JU74" s="8"/>
      <c r="JV74" s="8"/>
      <c r="JW74" s="8"/>
      <c r="JX74" s="8"/>
      <c r="JY74" s="8"/>
      <c r="JZ74" s="8"/>
      <c r="KA74" s="8"/>
      <c r="KB74" s="8"/>
      <c r="KC74" s="8"/>
      <c r="KD74" s="8"/>
      <c r="KE74" s="8"/>
      <c r="KF74" s="8"/>
      <c r="KG74" s="8"/>
      <c r="KH74" s="8"/>
      <c r="KI74" s="8"/>
      <c r="KJ74" s="8"/>
      <c r="KK74" s="8"/>
      <c r="KL74" s="8"/>
      <c r="KM74" s="8"/>
      <c r="KN74" s="8"/>
      <c r="KO74" s="8"/>
      <c r="KP74" s="8"/>
      <c r="KQ74" s="8"/>
      <c r="KR74" s="8"/>
      <c r="KS74" s="8"/>
      <c r="KT74" s="8"/>
      <c r="KU74" s="8"/>
      <c r="KV74" s="8"/>
      <c r="KW74" s="8"/>
      <c r="KX74" s="8"/>
      <c r="KY74" s="8"/>
      <c r="KZ74" s="8"/>
      <c r="LA74" s="8"/>
      <c r="LB74" s="8"/>
      <c r="LC74" s="8"/>
      <c r="LD74" s="8"/>
      <c r="LE74" s="8"/>
      <c r="LF74" s="8"/>
      <c r="LG74" s="8"/>
      <c r="LH74" s="8"/>
      <c r="LI74" s="8"/>
      <c r="LJ74" s="8"/>
      <c r="LK74" s="8"/>
      <c r="LL74" s="8"/>
      <c r="LR74" s="8"/>
      <c r="LS74" s="8"/>
      <c r="LT74" s="8"/>
      <c r="LU74" s="8"/>
      <c r="LV74" s="8"/>
      <c r="LW74" s="8"/>
      <c r="LX74" s="8"/>
      <c r="LY74" s="8"/>
      <c r="LZ74" s="8"/>
      <c r="MA74" s="8"/>
    </row>
    <row r="75" spans="95:339" s="233" customFormat="1">
      <c r="CQ75" s="240"/>
      <c r="CR75" s="240"/>
      <c r="CS75" s="240"/>
      <c r="CT75" s="240"/>
      <c r="CU75" s="240"/>
      <c r="CW75" s="238"/>
      <c r="CX75" s="238"/>
      <c r="CY75" s="238"/>
      <c r="CZ75" s="238"/>
      <c r="DA75" s="238"/>
      <c r="DB75" s="238"/>
      <c r="DC75" s="238"/>
      <c r="DD75" s="238"/>
      <c r="DE75" s="238"/>
      <c r="DF75" s="238"/>
      <c r="DG75" s="238"/>
      <c r="DH75" s="238"/>
      <c r="DI75" s="238"/>
      <c r="DJ75" s="238"/>
      <c r="DK75" s="238"/>
      <c r="DL75" s="238"/>
      <c r="DM75" s="238"/>
      <c r="DN75" s="238"/>
      <c r="DO75" s="238"/>
      <c r="DP75" s="238"/>
      <c r="DQ75" s="238"/>
      <c r="DR75" s="238"/>
      <c r="HL75" s="239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  <c r="IW75" s="8"/>
      <c r="IX75" s="8"/>
      <c r="JU75" s="8"/>
      <c r="JV75" s="8"/>
      <c r="JW75" s="8"/>
      <c r="JX75" s="8"/>
      <c r="JY75" s="8"/>
      <c r="JZ75" s="8"/>
      <c r="KA75" s="8"/>
      <c r="KB75" s="8"/>
      <c r="KC75" s="8"/>
      <c r="KD75" s="8"/>
      <c r="KE75" s="8"/>
      <c r="KF75" s="8"/>
      <c r="KG75" s="8"/>
      <c r="KH75" s="8"/>
      <c r="KI75" s="8"/>
      <c r="KJ75" s="8"/>
      <c r="KK75" s="8"/>
      <c r="KL75" s="8"/>
      <c r="KM75" s="8"/>
      <c r="KN75" s="8"/>
      <c r="KO75" s="8"/>
      <c r="KP75" s="8"/>
      <c r="KQ75" s="8"/>
      <c r="KR75" s="8"/>
      <c r="KS75" s="8"/>
      <c r="KT75" s="8"/>
      <c r="KU75" s="8"/>
      <c r="KV75" s="8"/>
      <c r="KW75" s="8"/>
      <c r="KX75" s="8"/>
      <c r="KY75" s="8"/>
      <c r="KZ75" s="8"/>
      <c r="LA75" s="8"/>
      <c r="LB75" s="8"/>
      <c r="LC75" s="8"/>
      <c r="LD75" s="8"/>
      <c r="LE75" s="8"/>
      <c r="LF75" s="8"/>
      <c r="LG75" s="8"/>
      <c r="LH75" s="8"/>
      <c r="LI75" s="8"/>
      <c r="LJ75" s="8"/>
      <c r="LK75" s="8"/>
      <c r="LL75" s="8"/>
      <c r="LR75" s="8"/>
      <c r="LS75" s="8"/>
      <c r="LT75" s="8"/>
      <c r="LU75" s="8"/>
      <c r="LV75" s="8"/>
      <c r="LW75" s="8"/>
      <c r="LX75" s="8"/>
      <c r="LY75" s="8"/>
      <c r="LZ75" s="8"/>
      <c r="MA75" s="8"/>
    </row>
    <row r="76" spans="95:339" s="233" customFormat="1">
      <c r="CQ76" s="240"/>
      <c r="CR76" s="240"/>
      <c r="CS76" s="240"/>
      <c r="CT76" s="240"/>
      <c r="CU76" s="240"/>
      <c r="CW76" s="238"/>
      <c r="CX76" s="238"/>
      <c r="CY76" s="238"/>
      <c r="CZ76" s="238"/>
      <c r="DA76" s="238"/>
      <c r="DB76" s="238"/>
      <c r="DC76" s="238"/>
      <c r="DD76" s="238"/>
      <c r="DE76" s="238"/>
      <c r="DF76" s="238"/>
      <c r="DG76" s="238"/>
      <c r="DH76" s="238"/>
      <c r="DI76" s="238"/>
      <c r="DJ76" s="238"/>
      <c r="DK76" s="238"/>
      <c r="DL76" s="238"/>
      <c r="DM76" s="238"/>
      <c r="DN76" s="238"/>
      <c r="DO76" s="238"/>
      <c r="DP76" s="238"/>
      <c r="DQ76" s="238"/>
      <c r="DR76" s="238"/>
      <c r="HL76" s="239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  <c r="IW76" s="8"/>
      <c r="IX76" s="8"/>
      <c r="JU76" s="8"/>
      <c r="JV76" s="8"/>
      <c r="JW76" s="8"/>
      <c r="JX76" s="8"/>
      <c r="JY76" s="8"/>
      <c r="JZ76" s="8"/>
      <c r="KA76" s="8"/>
      <c r="KB76" s="8"/>
      <c r="KC76" s="8"/>
      <c r="KD76" s="8"/>
      <c r="KE76" s="8"/>
      <c r="KF76" s="8"/>
      <c r="KG76" s="8"/>
      <c r="KH76" s="8"/>
      <c r="KI76" s="8"/>
      <c r="KJ76" s="8"/>
      <c r="KK76" s="8"/>
      <c r="KL76" s="8"/>
      <c r="KM76" s="8"/>
      <c r="KN76" s="8"/>
      <c r="KO76" s="8"/>
      <c r="KP76" s="8"/>
      <c r="KQ76" s="8"/>
      <c r="KR76" s="8"/>
      <c r="KS76" s="8"/>
      <c r="KT76" s="8"/>
      <c r="KU76" s="8"/>
      <c r="KV76" s="8"/>
      <c r="KW76" s="8"/>
      <c r="KX76" s="8"/>
      <c r="KY76" s="8"/>
      <c r="KZ76" s="8"/>
      <c r="LA76" s="8"/>
      <c r="LB76" s="8"/>
      <c r="LC76" s="8"/>
      <c r="LD76" s="8"/>
      <c r="LE76" s="8"/>
      <c r="LF76" s="8"/>
      <c r="LG76" s="8"/>
      <c r="LH76" s="8"/>
      <c r="LI76" s="8"/>
      <c r="LJ76" s="8"/>
      <c r="LK76" s="8"/>
      <c r="LL76" s="8"/>
      <c r="LR76" s="8"/>
      <c r="LS76" s="8"/>
      <c r="LT76" s="8"/>
      <c r="LU76" s="8"/>
      <c r="LV76" s="8"/>
      <c r="LW76" s="8"/>
      <c r="LX76" s="8"/>
      <c r="LY76" s="8"/>
      <c r="LZ76" s="8"/>
      <c r="MA76" s="8"/>
    </row>
    <row r="77" spans="95:339" s="233" customFormat="1">
      <c r="CQ77" s="240"/>
      <c r="CR77" s="240"/>
      <c r="CS77" s="240"/>
      <c r="CT77" s="240"/>
      <c r="CU77" s="240"/>
      <c r="CW77" s="238"/>
      <c r="CX77" s="238"/>
      <c r="CY77" s="238"/>
      <c r="CZ77" s="238"/>
      <c r="DA77" s="238"/>
      <c r="DB77" s="238"/>
      <c r="DC77" s="238"/>
      <c r="DD77" s="238"/>
      <c r="DE77" s="238"/>
      <c r="DF77" s="238"/>
      <c r="DG77" s="238"/>
      <c r="DH77" s="238"/>
      <c r="DI77" s="238"/>
      <c r="DJ77" s="238"/>
      <c r="DK77" s="238"/>
      <c r="DL77" s="238"/>
      <c r="DM77" s="238"/>
      <c r="DN77" s="238"/>
      <c r="DO77" s="238"/>
      <c r="DP77" s="238"/>
      <c r="DQ77" s="238"/>
      <c r="DR77" s="238"/>
      <c r="HL77" s="239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  <c r="IW77" s="8"/>
      <c r="IX77" s="8"/>
      <c r="JU77" s="8"/>
      <c r="JV77" s="8"/>
      <c r="JW77" s="8"/>
      <c r="JX77" s="8"/>
      <c r="JY77" s="8"/>
      <c r="JZ77" s="8"/>
      <c r="KA77" s="8"/>
      <c r="KB77" s="8"/>
      <c r="KC77" s="8"/>
      <c r="KD77" s="8"/>
      <c r="KE77" s="8"/>
      <c r="KF77" s="8"/>
      <c r="KG77" s="8"/>
      <c r="KH77" s="8"/>
      <c r="KI77" s="8"/>
      <c r="KJ77" s="8"/>
      <c r="KK77" s="8"/>
      <c r="KL77" s="8"/>
      <c r="KM77" s="8"/>
      <c r="KN77" s="8"/>
      <c r="KO77" s="8"/>
      <c r="KP77" s="8"/>
      <c r="KQ77" s="8"/>
      <c r="KR77" s="8"/>
      <c r="KS77" s="8"/>
      <c r="KT77" s="8"/>
      <c r="KU77" s="8"/>
      <c r="KV77" s="8"/>
      <c r="KW77" s="8"/>
      <c r="KX77" s="8"/>
      <c r="KY77" s="8"/>
      <c r="KZ77" s="8"/>
      <c r="LA77" s="8"/>
      <c r="LB77" s="8"/>
      <c r="LC77" s="8"/>
      <c r="LD77" s="8"/>
      <c r="LE77" s="8"/>
      <c r="LF77" s="8"/>
      <c r="LG77" s="8"/>
      <c r="LH77" s="8"/>
      <c r="LI77" s="8"/>
      <c r="LJ77" s="8"/>
      <c r="LK77" s="8"/>
      <c r="LL77" s="8"/>
      <c r="LR77" s="8"/>
      <c r="LS77" s="8"/>
      <c r="LT77" s="8"/>
      <c r="LU77" s="8"/>
      <c r="LV77" s="8"/>
      <c r="LW77" s="8"/>
      <c r="LX77" s="8"/>
      <c r="LY77" s="8"/>
      <c r="LZ77" s="8"/>
      <c r="MA77" s="8"/>
    </row>
    <row r="78" spans="95:339" s="233" customFormat="1">
      <c r="CQ78" s="240"/>
      <c r="CR78" s="240"/>
      <c r="CS78" s="240"/>
      <c r="CT78" s="240"/>
      <c r="CU78" s="240"/>
      <c r="CW78" s="238"/>
      <c r="CX78" s="238"/>
      <c r="CY78" s="238"/>
      <c r="CZ78" s="238"/>
      <c r="DA78" s="238"/>
      <c r="DB78" s="238"/>
      <c r="DC78" s="238"/>
      <c r="DD78" s="238"/>
      <c r="DE78" s="238"/>
      <c r="DF78" s="238"/>
      <c r="DG78" s="238"/>
      <c r="DH78" s="238"/>
      <c r="DI78" s="238"/>
      <c r="DJ78" s="238"/>
      <c r="DK78" s="238"/>
      <c r="DL78" s="238"/>
      <c r="DM78" s="238"/>
      <c r="DN78" s="238"/>
      <c r="DO78" s="238"/>
      <c r="DP78" s="238"/>
      <c r="DQ78" s="238"/>
      <c r="DR78" s="238"/>
      <c r="HL78" s="239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  <c r="IW78" s="8"/>
      <c r="IX78" s="8"/>
      <c r="JU78" s="8"/>
      <c r="JV78" s="8"/>
      <c r="JW78" s="8"/>
      <c r="JX78" s="8"/>
      <c r="JY78" s="8"/>
      <c r="JZ78" s="8"/>
      <c r="KA78" s="8"/>
      <c r="KB78" s="8"/>
      <c r="KC78" s="8"/>
      <c r="KD78" s="8"/>
      <c r="KE78" s="8"/>
      <c r="KF78" s="8"/>
      <c r="KG78" s="8"/>
      <c r="KH78" s="8"/>
      <c r="KI78" s="8"/>
      <c r="KJ78" s="8"/>
      <c r="KK78" s="8"/>
      <c r="KL78" s="8"/>
      <c r="KM78" s="8"/>
      <c r="KN78" s="8"/>
      <c r="KO78" s="8"/>
      <c r="KP78" s="8"/>
      <c r="KQ78" s="8"/>
      <c r="KR78" s="8"/>
      <c r="KS78" s="8"/>
      <c r="KT78" s="8"/>
      <c r="KU78" s="8"/>
      <c r="KV78" s="8"/>
      <c r="KW78" s="8"/>
      <c r="KX78" s="8"/>
      <c r="KY78" s="8"/>
      <c r="KZ78" s="8"/>
      <c r="LA78" s="8"/>
      <c r="LB78" s="8"/>
      <c r="LC78" s="8"/>
      <c r="LD78" s="8"/>
      <c r="LE78" s="8"/>
      <c r="LF78" s="8"/>
      <c r="LG78" s="8"/>
      <c r="LH78" s="8"/>
      <c r="LI78" s="8"/>
      <c r="LJ78" s="8"/>
      <c r="LK78" s="8"/>
      <c r="LL78" s="8"/>
      <c r="LR78" s="8"/>
      <c r="LS78" s="8"/>
      <c r="LT78" s="8"/>
      <c r="LU78" s="8"/>
      <c r="LV78" s="8"/>
      <c r="LW78" s="8"/>
      <c r="LX78" s="8"/>
      <c r="LY78" s="8"/>
      <c r="LZ78" s="8"/>
      <c r="MA78" s="8"/>
    </row>
    <row r="79" spans="95:339" s="233" customFormat="1">
      <c r="CQ79" s="240"/>
      <c r="CR79" s="240"/>
      <c r="CS79" s="240"/>
      <c r="CT79" s="240"/>
      <c r="CU79" s="240"/>
      <c r="CW79" s="238"/>
      <c r="CX79" s="238"/>
      <c r="CY79" s="238"/>
      <c r="CZ79" s="238"/>
      <c r="DA79" s="238"/>
      <c r="DB79" s="238"/>
      <c r="DC79" s="238"/>
      <c r="DD79" s="238"/>
      <c r="DE79" s="238"/>
      <c r="DF79" s="238"/>
      <c r="DG79" s="238"/>
      <c r="DH79" s="238"/>
      <c r="DI79" s="238"/>
      <c r="DJ79" s="238"/>
      <c r="DK79" s="238"/>
      <c r="DL79" s="238"/>
      <c r="DM79" s="238"/>
      <c r="DN79" s="238"/>
      <c r="DO79" s="238"/>
      <c r="DP79" s="238"/>
      <c r="DQ79" s="238"/>
      <c r="DR79" s="238"/>
      <c r="HL79" s="239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  <c r="IW79" s="8"/>
      <c r="IX79" s="8"/>
      <c r="JU79" s="8"/>
      <c r="JV79" s="8"/>
      <c r="JW79" s="8"/>
      <c r="JX79" s="8"/>
      <c r="JY79" s="8"/>
      <c r="JZ79" s="8"/>
      <c r="KA79" s="8"/>
      <c r="KB79" s="8"/>
      <c r="KC79" s="8"/>
      <c r="KD79" s="8"/>
      <c r="KE79" s="8"/>
      <c r="KF79" s="8"/>
      <c r="KG79" s="8"/>
      <c r="KH79" s="8"/>
      <c r="KI79" s="8"/>
      <c r="KJ79" s="8"/>
      <c r="KK79" s="8"/>
      <c r="KL79" s="8"/>
      <c r="KM79" s="8"/>
      <c r="KN79" s="8"/>
      <c r="KO79" s="8"/>
      <c r="KP79" s="8"/>
      <c r="KQ79" s="8"/>
      <c r="KR79" s="8"/>
      <c r="KS79" s="8"/>
      <c r="KT79" s="8"/>
      <c r="KU79" s="8"/>
      <c r="KV79" s="8"/>
      <c r="KW79" s="8"/>
      <c r="KX79" s="8"/>
      <c r="KY79" s="8"/>
      <c r="KZ79" s="8"/>
      <c r="LA79" s="8"/>
      <c r="LB79" s="8"/>
      <c r="LC79" s="8"/>
      <c r="LD79" s="8"/>
      <c r="LE79" s="8"/>
      <c r="LF79" s="8"/>
      <c r="LG79" s="8"/>
      <c r="LH79" s="8"/>
      <c r="LI79" s="8"/>
      <c r="LJ79" s="8"/>
      <c r="LK79" s="8"/>
      <c r="LL79" s="8"/>
      <c r="LR79" s="8"/>
      <c r="LS79" s="8"/>
      <c r="LT79" s="8"/>
      <c r="LU79" s="8"/>
      <c r="LV79" s="8"/>
      <c r="LW79" s="8"/>
      <c r="LX79" s="8"/>
      <c r="LY79" s="8"/>
      <c r="LZ79" s="8"/>
      <c r="MA79" s="8"/>
    </row>
    <row r="80" spans="95:339" s="233" customFormat="1">
      <c r="CQ80" s="240"/>
      <c r="CR80" s="240"/>
      <c r="CS80" s="240"/>
      <c r="CT80" s="240"/>
      <c r="CU80" s="240"/>
      <c r="CW80" s="238"/>
      <c r="CX80" s="238"/>
      <c r="CY80" s="238"/>
      <c r="CZ80" s="238"/>
      <c r="DA80" s="238"/>
      <c r="DB80" s="238"/>
      <c r="DC80" s="238"/>
      <c r="DD80" s="238"/>
      <c r="DE80" s="238"/>
      <c r="DF80" s="238"/>
      <c r="DG80" s="238"/>
      <c r="DH80" s="238"/>
      <c r="DI80" s="238"/>
      <c r="DJ80" s="238"/>
      <c r="DK80" s="238"/>
      <c r="DL80" s="238"/>
      <c r="DM80" s="238"/>
      <c r="DN80" s="238"/>
      <c r="DO80" s="238"/>
      <c r="DP80" s="238"/>
      <c r="DQ80" s="238"/>
      <c r="DR80" s="238"/>
      <c r="HL80" s="239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  <c r="IW80" s="8"/>
      <c r="IX80" s="8"/>
      <c r="JU80" s="8"/>
      <c r="JV80" s="8"/>
      <c r="JW80" s="8"/>
      <c r="JX80" s="8"/>
      <c r="JY80" s="8"/>
      <c r="JZ80" s="8"/>
      <c r="KA80" s="8"/>
      <c r="KB80" s="8"/>
      <c r="KC80" s="8"/>
      <c r="KD80" s="8"/>
      <c r="KE80" s="8"/>
      <c r="KF80" s="8"/>
      <c r="KG80" s="8"/>
      <c r="KH80" s="8"/>
      <c r="KI80" s="8"/>
      <c r="KJ80" s="8"/>
      <c r="KK80" s="8"/>
      <c r="KL80" s="8"/>
      <c r="KM80" s="8"/>
      <c r="KN80" s="8"/>
      <c r="KO80" s="8"/>
      <c r="KP80" s="8"/>
      <c r="KQ80" s="8"/>
      <c r="KR80" s="8"/>
      <c r="KS80" s="8"/>
      <c r="KT80" s="8"/>
      <c r="KU80" s="8"/>
      <c r="KV80" s="8"/>
      <c r="KW80" s="8"/>
      <c r="KX80" s="8"/>
      <c r="KY80" s="8"/>
      <c r="KZ80" s="8"/>
      <c r="LA80" s="8"/>
      <c r="LB80" s="8"/>
      <c r="LC80" s="8"/>
      <c r="LD80" s="8"/>
      <c r="LE80" s="8"/>
      <c r="LF80" s="8"/>
      <c r="LG80" s="8"/>
      <c r="LH80" s="8"/>
      <c r="LI80" s="8"/>
      <c r="LJ80" s="8"/>
      <c r="LK80" s="8"/>
      <c r="LL80" s="8"/>
      <c r="LR80" s="8"/>
      <c r="LS80" s="8"/>
      <c r="LT80" s="8"/>
      <c r="LU80" s="8"/>
      <c r="LV80" s="8"/>
      <c r="LW80" s="8"/>
      <c r="LX80" s="8"/>
      <c r="LY80" s="8"/>
      <c r="LZ80" s="8"/>
      <c r="MA80" s="8"/>
    </row>
    <row r="81" spans="95:339" s="233" customFormat="1">
      <c r="CQ81" s="240"/>
      <c r="CR81" s="240"/>
      <c r="CS81" s="240"/>
      <c r="CT81" s="240"/>
      <c r="CU81" s="240"/>
      <c r="CW81" s="238"/>
      <c r="CX81" s="238"/>
      <c r="CY81" s="238"/>
      <c r="CZ81" s="238"/>
      <c r="DA81" s="238"/>
      <c r="DB81" s="238"/>
      <c r="DC81" s="238"/>
      <c r="DD81" s="238"/>
      <c r="DE81" s="238"/>
      <c r="DF81" s="238"/>
      <c r="DG81" s="238"/>
      <c r="DH81" s="238"/>
      <c r="DI81" s="238"/>
      <c r="DJ81" s="238"/>
      <c r="DK81" s="238"/>
      <c r="DL81" s="238"/>
      <c r="DM81" s="238"/>
      <c r="DN81" s="238"/>
      <c r="DO81" s="238"/>
      <c r="DP81" s="238"/>
      <c r="DQ81" s="238"/>
      <c r="DR81" s="238"/>
      <c r="HL81" s="239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  <c r="IW81" s="8"/>
      <c r="IX81" s="8"/>
      <c r="JU81" s="8"/>
      <c r="JV81" s="8"/>
      <c r="JW81" s="8"/>
      <c r="JX81" s="8"/>
      <c r="JY81" s="8"/>
      <c r="JZ81" s="8"/>
      <c r="KA81" s="8"/>
      <c r="KB81" s="8"/>
      <c r="KC81" s="8"/>
      <c r="KD81" s="8"/>
      <c r="KE81" s="8"/>
      <c r="KF81" s="8"/>
      <c r="KG81" s="8"/>
      <c r="KH81" s="8"/>
      <c r="KI81" s="8"/>
      <c r="KJ81" s="8"/>
      <c r="KK81" s="8"/>
      <c r="KL81" s="8"/>
      <c r="KM81" s="8"/>
      <c r="KN81" s="8"/>
      <c r="KO81" s="8"/>
      <c r="KP81" s="8"/>
      <c r="KQ81" s="8"/>
      <c r="KR81" s="8"/>
      <c r="KS81" s="8"/>
      <c r="KT81" s="8"/>
      <c r="KU81" s="8"/>
      <c r="KV81" s="8"/>
      <c r="KW81" s="8"/>
      <c r="KX81" s="8"/>
      <c r="KY81" s="8"/>
      <c r="KZ81" s="8"/>
      <c r="LA81" s="8"/>
      <c r="LB81" s="8"/>
      <c r="LC81" s="8"/>
      <c r="LD81" s="8"/>
      <c r="LE81" s="8"/>
      <c r="LF81" s="8"/>
      <c r="LG81" s="8"/>
      <c r="LH81" s="8"/>
      <c r="LI81" s="8"/>
      <c r="LJ81" s="8"/>
      <c r="LK81" s="8"/>
      <c r="LL81" s="8"/>
      <c r="LR81" s="8"/>
      <c r="LS81" s="8"/>
      <c r="LT81" s="8"/>
      <c r="LU81" s="8"/>
      <c r="LV81" s="8"/>
      <c r="LW81" s="8"/>
      <c r="LX81" s="8"/>
      <c r="LY81" s="8"/>
      <c r="LZ81" s="8"/>
      <c r="MA81" s="8"/>
    </row>
    <row r="82" spans="95:339" s="233" customFormat="1">
      <c r="CQ82" s="240"/>
      <c r="CR82" s="240"/>
      <c r="CS82" s="240"/>
      <c r="CT82" s="240"/>
      <c r="CU82" s="240"/>
      <c r="CW82" s="238"/>
      <c r="CX82" s="238"/>
      <c r="CY82" s="238"/>
      <c r="CZ82" s="238"/>
      <c r="DA82" s="238"/>
      <c r="DB82" s="238"/>
      <c r="DC82" s="238"/>
      <c r="DD82" s="238"/>
      <c r="DE82" s="238"/>
      <c r="DF82" s="238"/>
      <c r="DG82" s="238"/>
      <c r="DH82" s="238"/>
      <c r="DI82" s="238"/>
      <c r="DJ82" s="238"/>
      <c r="DK82" s="238"/>
      <c r="DL82" s="238"/>
      <c r="DM82" s="238"/>
      <c r="DN82" s="238"/>
      <c r="DO82" s="238"/>
      <c r="DP82" s="238"/>
      <c r="DQ82" s="238"/>
      <c r="DR82" s="238"/>
      <c r="HL82" s="239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  <c r="IW82" s="8"/>
      <c r="IX82" s="8"/>
      <c r="JU82" s="8"/>
      <c r="JV82" s="8"/>
      <c r="JW82" s="8"/>
      <c r="JX82" s="8"/>
      <c r="JY82" s="8"/>
      <c r="JZ82" s="8"/>
      <c r="KA82" s="8"/>
      <c r="KB82" s="8"/>
      <c r="KC82" s="8"/>
      <c r="KD82" s="8"/>
      <c r="KE82" s="8"/>
      <c r="KF82" s="8"/>
      <c r="KG82" s="8"/>
      <c r="KH82" s="8"/>
      <c r="KI82" s="8"/>
      <c r="KJ82" s="8"/>
      <c r="KK82" s="8"/>
      <c r="KL82" s="8"/>
      <c r="KM82" s="8"/>
      <c r="KN82" s="8"/>
      <c r="KO82" s="8"/>
      <c r="KP82" s="8"/>
      <c r="KQ82" s="8"/>
      <c r="KR82" s="8"/>
      <c r="KS82" s="8"/>
      <c r="KT82" s="8"/>
      <c r="KU82" s="8"/>
      <c r="KV82" s="8"/>
      <c r="KW82" s="8"/>
      <c r="KX82" s="8"/>
      <c r="KY82" s="8"/>
      <c r="KZ82" s="8"/>
      <c r="LA82" s="8"/>
      <c r="LB82" s="8"/>
      <c r="LC82" s="8"/>
      <c r="LD82" s="8"/>
      <c r="LE82" s="8"/>
      <c r="LF82" s="8"/>
      <c r="LG82" s="8"/>
      <c r="LH82" s="8"/>
      <c r="LI82" s="8"/>
      <c r="LJ82" s="8"/>
      <c r="LK82" s="8"/>
      <c r="LL82" s="8"/>
      <c r="LR82" s="8"/>
      <c r="LS82" s="8"/>
      <c r="LT82" s="8"/>
      <c r="LU82" s="8"/>
      <c r="LV82" s="8"/>
      <c r="LW82" s="8"/>
      <c r="LX82" s="8"/>
      <c r="LY82" s="8"/>
      <c r="LZ82" s="8"/>
      <c r="MA82" s="8"/>
    </row>
    <row r="83" spans="95:339" s="233" customFormat="1">
      <c r="CQ83" s="240"/>
      <c r="CR83" s="240"/>
      <c r="CS83" s="240"/>
      <c r="CT83" s="240"/>
      <c r="CU83" s="240"/>
      <c r="CW83" s="238"/>
      <c r="CX83" s="238"/>
      <c r="CY83" s="238"/>
      <c r="CZ83" s="238"/>
      <c r="DA83" s="238"/>
      <c r="DB83" s="238"/>
      <c r="DC83" s="238"/>
      <c r="DD83" s="238"/>
      <c r="DE83" s="238"/>
      <c r="DF83" s="238"/>
      <c r="DG83" s="238"/>
      <c r="DH83" s="238"/>
      <c r="DI83" s="238"/>
      <c r="DJ83" s="238"/>
      <c r="DK83" s="238"/>
      <c r="DL83" s="238"/>
      <c r="DM83" s="238"/>
      <c r="DN83" s="238"/>
      <c r="DO83" s="238"/>
      <c r="DP83" s="238"/>
      <c r="DQ83" s="238"/>
      <c r="DR83" s="238"/>
      <c r="HL83" s="239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  <c r="IW83" s="8"/>
      <c r="IX83" s="8"/>
      <c r="JU83" s="8"/>
      <c r="JV83" s="8"/>
      <c r="JW83" s="8"/>
      <c r="JX83" s="8"/>
      <c r="JY83" s="8"/>
      <c r="JZ83" s="8"/>
      <c r="KA83" s="8"/>
      <c r="KB83" s="8"/>
      <c r="KC83" s="8"/>
      <c r="KD83" s="8"/>
      <c r="KE83" s="8"/>
      <c r="KF83" s="8"/>
      <c r="KG83" s="8"/>
      <c r="KH83" s="8"/>
      <c r="KI83" s="8"/>
      <c r="KJ83" s="8"/>
      <c r="KK83" s="8"/>
      <c r="KL83" s="8"/>
      <c r="KM83" s="8"/>
      <c r="KN83" s="8"/>
      <c r="KO83" s="8"/>
      <c r="KP83" s="8"/>
      <c r="KQ83" s="8"/>
      <c r="KR83" s="8"/>
      <c r="KS83" s="8"/>
      <c r="KT83" s="8"/>
      <c r="KU83" s="8"/>
      <c r="KV83" s="8"/>
      <c r="KW83" s="8"/>
      <c r="KX83" s="8"/>
      <c r="KY83" s="8"/>
      <c r="KZ83" s="8"/>
      <c r="LA83" s="8"/>
      <c r="LB83" s="8"/>
      <c r="LC83" s="8"/>
      <c r="LD83" s="8"/>
      <c r="LE83" s="8"/>
      <c r="LF83" s="8"/>
      <c r="LG83" s="8"/>
      <c r="LH83" s="8"/>
      <c r="LI83" s="8"/>
      <c r="LJ83" s="8"/>
      <c r="LK83" s="8"/>
      <c r="LL83" s="8"/>
      <c r="LR83" s="8"/>
      <c r="LS83" s="8"/>
      <c r="LT83" s="8"/>
      <c r="LU83" s="8"/>
      <c r="LV83" s="8"/>
      <c r="LW83" s="8"/>
      <c r="LX83" s="8"/>
      <c r="LY83" s="8"/>
      <c r="LZ83" s="8"/>
      <c r="MA83" s="8"/>
    </row>
    <row r="84" spans="95:339" s="233" customFormat="1">
      <c r="CQ84" s="240"/>
      <c r="CR84" s="240"/>
      <c r="CS84" s="240"/>
      <c r="CT84" s="240"/>
      <c r="CU84" s="240"/>
      <c r="CW84" s="238"/>
      <c r="CX84" s="238"/>
      <c r="CY84" s="238"/>
      <c r="CZ84" s="238"/>
      <c r="DA84" s="238"/>
      <c r="DB84" s="238"/>
      <c r="DC84" s="238"/>
      <c r="DD84" s="238"/>
      <c r="DE84" s="238"/>
      <c r="DF84" s="238"/>
      <c r="DG84" s="238"/>
      <c r="DH84" s="238"/>
      <c r="DI84" s="238"/>
      <c r="DJ84" s="238"/>
      <c r="DK84" s="238"/>
      <c r="DL84" s="238"/>
      <c r="DM84" s="238"/>
      <c r="DN84" s="238"/>
      <c r="DO84" s="238"/>
      <c r="DP84" s="238"/>
      <c r="DQ84" s="238"/>
      <c r="DR84" s="238"/>
      <c r="HL84" s="239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  <c r="IW84" s="8"/>
      <c r="IX84" s="8"/>
      <c r="JU84" s="8"/>
      <c r="JV84" s="8"/>
      <c r="JW84" s="8"/>
      <c r="JX84" s="8"/>
      <c r="JY84" s="8"/>
      <c r="JZ84" s="8"/>
      <c r="KA84" s="8"/>
      <c r="KB84" s="8"/>
      <c r="KC84" s="8"/>
      <c r="KD84" s="8"/>
      <c r="KE84" s="8"/>
      <c r="KF84" s="8"/>
      <c r="KG84" s="8"/>
      <c r="KH84" s="8"/>
      <c r="KI84" s="8"/>
      <c r="KJ84" s="8"/>
      <c r="KK84" s="8"/>
      <c r="KL84" s="8"/>
      <c r="KM84" s="8"/>
      <c r="KN84" s="8"/>
      <c r="KO84" s="8"/>
      <c r="KP84" s="8"/>
      <c r="KQ84" s="8"/>
      <c r="KR84" s="8"/>
      <c r="KS84" s="8"/>
      <c r="KT84" s="8"/>
      <c r="KU84" s="8"/>
      <c r="KV84" s="8"/>
      <c r="KW84" s="8"/>
      <c r="KX84" s="8"/>
      <c r="KY84" s="8"/>
      <c r="KZ84" s="8"/>
      <c r="LA84" s="8"/>
      <c r="LB84" s="8"/>
      <c r="LC84" s="8"/>
      <c r="LD84" s="8"/>
      <c r="LE84" s="8"/>
      <c r="LF84" s="8"/>
      <c r="LG84" s="8"/>
      <c r="LH84" s="8"/>
      <c r="LI84" s="8"/>
      <c r="LJ84" s="8"/>
      <c r="LK84" s="8"/>
      <c r="LL84" s="8"/>
      <c r="LR84" s="8"/>
      <c r="LS84" s="8"/>
      <c r="LT84" s="8"/>
      <c r="LU84" s="8"/>
      <c r="LV84" s="8"/>
      <c r="LW84" s="8"/>
      <c r="LX84" s="8"/>
      <c r="LY84" s="8"/>
      <c r="LZ84" s="8"/>
      <c r="MA84" s="8"/>
    </row>
    <row r="85" spans="95:339" s="233" customFormat="1">
      <c r="CQ85" s="240"/>
      <c r="CR85" s="240"/>
      <c r="CS85" s="240"/>
      <c r="CT85" s="240"/>
      <c r="CU85" s="240"/>
      <c r="CW85" s="238"/>
      <c r="CX85" s="238"/>
      <c r="CY85" s="238"/>
      <c r="CZ85" s="238"/>
      <c r="DA85" s="238"/>
      <c r="DB85" s="238"/>
      <c r="DC85" s="238"/>
      <c r="DD85" s="238"/>
      <c r="DE85" s="238"/>
      <c r="DF85" s="238"/>
      <c r="DG85" s="238"/>
      <c r="DH85" s="238"/>
      <c r="DI85" s="238"/>
      <c r="DJ85" s="238"/>
      <c r="DK85" s="238"/>
      <c r="DL85" s="238"/>
      <c r="DM85" s="238"/>
      <c r="DN85" s="238"/>
      <c r="DO85" s="238"/>
      <c r="DP85" s="238"/>
      <c r="DQ85" s="238"/>
      <c r="DR85" s="238"/>
      <c r="HL85" s="239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  <c r="IW85" s="8"/>
      <c r="IX85" s="8"/>
      <c r="JU85" s="8"/>
      <c r="JV85" s="8"/>
      <c r="JW85" s="8"/>
      <c r="JX85" s="8"/>
      <c r="JY85" s="8"/>
      <c r="JZ85" s="8"/>
      <c r="KA85" s="8"/>
      <c r="KB85" s="8"/>
      <c r="KC85" s="8"/>
      <c r="KD85" s="8"/>
      <c r="KE85" s="8"/>
      <c r="KF85" s="8"/>
      <c r="KG85" s="8"/>
      <c r="KH85" s="8"/>
      <c r="KI85" s="8"/>
      <c r="KJ85" s="8"/>
      <c r="KK85" s="8"/>
      <c r="KL85" s="8"/>
      <c r="KM85" s="8"/>
      <c r="KN85" s="8"/>
      <c r="KO85" s="8"/>
      <c r="KP85" s="8"/>
      <c r="KQ85" s="8"/>
      <c r="KR85" s="8"/>
      <c r="KS85" s="8"/>
      <c r="KT85" s="8"/>
      <c r="KU85" s="8"/>
      <c r="KV85" s="8"/>
      <c r="KW85" s="8"/>
      <c r="KX85" s="8"/>
      <c r="KY85" s="8"/>
      <c r="KZ85" s="8"/>
      <c r="LA85" s="8"/>
      <c r="LB85" s="8"/>
      <c r="LC85" s="8"/>
      <c r="LD85" s="8"/>
      <c r="LE85" s="8"/>
      <c r="LF85" s="8"/>
      <c r="LG85" s="8"/>
      <c r="LH85" s="8"/>
      <c r="LI85" s="8"/>
      <c r="LJ85" s="8"/>
      <c r="LK85" s="8"/>
      <c r="LL85" s="8"/>
      <c r="LR85" s="8"/>
      <c r="LS85" s="8"/>
      <c r="LT85" s="8"/>
      <c r="LU85" s="8"/>
      <c r="LV85" s="8"/>
      <c r="LW85" s="8"/>
      <c r="LX85" s="8"/>
      <c r="LY85" s="8"/>
      <c r="LZ85" s="8"/>
      <c r="MA85" s="8"/>
    </row>
    <row r="86" spans="95:339" s="233" customFormat="1">
      <c r="CQ86" s="240"/>
      <c r="CR86" s="240"/>
      <c r="CS86" s="240"/>
      <c r="CT86" s="240"/>
      <c r="CU86" s="240"/>
      <c r="CW86" s="238"/>
      <c r="CX86" s="238"/>
      <c r="CY86" s="238"/>
      <c r="CZ86" s="238"/>
      <c r="DA86" s="238"/>
      <c r="DB86" s="238"/>
      <c r="DC86" s="238"/>
      <c r="DD86" s="238"/>
      <c r="DE86" s="238"/>
      <c r="DF86" s="238"/>
      <c r="DG86" s="238"/>
      <c r="DH86" s="238"/>
      <c r="DI86" s="238"/>
      <c r="DJ86" s="238"/>
      <c r="DK86" s="238"/>
      <c r="DL86" s="238"/>
      <c r="DM86" s="238"/>
      <c r="DN86" s="238"/>
      <c r="DO86" s="238"/>
      <c r="DP86" s="238"/>
      <c r="DQ86" s="238"/>
      <c r="DR86" s="238"/>
      <c r="HL86" s="239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  <c r="IW86" s="8"/>
      <c r="IX86" s="8"/>
      <c r="JU86" s="8"/>
      <c r="JV86" s="8"/>
      <c r="JW86" s="8"/>
      <c r="JX86" s="8"/>
      <c r="JY86" s="8"/>
      <c r="JZ86" s="8"/>
      <c r="KA86" s="8"/>
      <c r="KB86" s="8"/>
      <c r="KC86" s="8"/>
      <c r="KD86" s="8"/>
      <c r="KE86" s="8"/>
      <c r="KF86" s="8"/>
      <c r="KG86" s="8"/>
      <c r="KH86" s="8"/>
      <c r="KI86" s="8"/>
      <c r="KJ86" s="8"/>
      <c r="KK86" s="8"/>
      <c r="KL86" s="8"/>
      <c r="KM86" s="8"/>
      <c r="KN86" s="8"/>
      <c r="KO86" s="8"/>
      <c r="KP86" s="8"/>
      <c r="KQ86" s="8"/>
      <c r="KR86" s="8"/>
      <c r="KS86" s="8"/>
      <c r="KT86" s="8"/>
      <c r="KU86" s="8"/>
      <c r="KV86" s="8"/>
      <c r="KW86" s="8"/>
      <c r="KX86" s="8"/>
      <c r="KY86" s="8"/>
      <c r="KZ86" s="8"/>
      <c r="LA86" s="8"/>
      <c r="LB86" s="8"/>
      <c r="LC86" s="8"/>
      <c r="LD86" s="8"/>
      <c r="LE86" s="8"/>
      <c r="LF86" s="8"/>
      <c r="LG86" s="8"/>
      <c r="LH86" s="8"/>
      <c r="LI86" s="8"/>
      <c r="LJ86" s="8"/>
      <c r="LK86" s="8"/>
      <c r="LL86" s="8"/>
      <c r="LR86" s="8"/>
      <c r="LS86" s="8"/>
      <c r="LT86" s="8"/>
      <c r="LU86" s="8"/>
      <c r="LV86" s="8"/>
      <c r="LW86" s="8"/>
      <c r="LX86" s="8"/>
      <c r="LY86" s="8"/>
      <c r="LZ86" s="8"/>
      <c r="MA86" s="8"/>
    </row>
    <row r="87" spans="95:339" s="233" customFormat="1">
      <c r="CQ87" s="240"/>
      <c r="CR87" s="240"/>
      <c r="CS87" s="240"/>
      <c r="CT87" s="240"/>
      <c r="CU87" s="240"/>
      <c r="CW87" s="238"/>
      <c r="CX87" s="238"/>
      <c r="CY87" s="238"/>
      <c r="CZ87" s="238"/>
      <c r="DA87" s="238"/>
      <c r="DB87" s="238"/>
      <c r="DC87" s="238"/>
      <c r="DD87" s="238"/>
      <c r="DE87" s="238"/>
      <c r="DF87" s="238"/>
      <c r="DG87" s="238"/>
      <c r="DH87" s="238"/>
      <c r="DI87" s="238"/>
      <c r="DJ87" s="238"/>
      <c r="DK87" s="238"/>
      <c r="DL87" s="238"/>
      <c r="DM87" s="238"/>
      <c r="DN87" s="238"/>
      <c r="DO87" s="238"/>
      <c r="DP87" s="238"/>
      <c r="DQ87" s="238"/>
      <c r="DR87" s="238"/>
      <c r="HL87" s="239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  <c r="IW87" s="8"/>
      <c r="IX87" s="8"/>
      <c r="JU87" s="8"/>
      <c r="JV87" s="8"/>
      <c r="JW87" s="8"/>
      <c r="JX87" s="8"/>
      <c r="JY87" s="8"/>
      <c r="JZ87" s="8"/>
      <c r="KA87" s="8"/>
      <c r="KB87" s="8"/>
      <c r="KC87" s="8"/>
      <c r="KD87" s="8"/>
      <c r="KE87" s="8"/>
      <c r="KF87" s="8"/>
      <c r="KG87" s="8"/>
      <c r="KH87" s="8"/>
      <c r="KI87" s="8"/>
      <c r="KJ87" s="8"/>
      <c r="KK87" s="8"/>
      <c r="KL87" s="8"/>
      <c r="KM87" s="8"/>
      <c r="KN87" s="8"/>
      <c r="KO87" s="8"/>
      <c r="KP87" s="8"/>
      <c r="KQ87" s="8"/>
      <c r="KR87" s="8"/>
      <c r="KS87" s="8"/>
      <c r="KT87" s="8"/>
      <c r="KU87" s="8"/>
      <c r="KV87" s="8"/>
      <c r="KW87" s="8"/>
      <c r="KX87" s="8"/>
      <c r="KY87" s="8"/>
      <c r="KZ87" s="8"/>
      <c r="LA87" s="8"/>
      <c r="LB87" s="8"/>
      <c r="LC87" s="8"/>
      <c r="LD87" s="8"/>
      <c r="LE87" s="8"/>
      <c r="LF87" s="8"/>
      <c r="LG87" s="8"/>
      <c r="LH87" s="8"/>
      <c r="LI87" s="8"/>
      <c r="LJ87" s="8"/>
      <c r="LK87" s="8"/>
      <c r="LL87" s="8"/>
      <c r="LR87" s="8"/>
      <c r="LS87" s="8"/>
      <c r="LT87" s="8"/>
      <c r="LU87" s="8"/>
      <c r="LV87" s="8"/>
      <c r="LW87" s="8"/>
      <c r="LX87" s="8"/>
      <c r="LY87" s="8"/>
      <c r="LZ87" s="8"/>
      <c r="MA87" s="8"/>
    </row>
    <row r="88" spans="95:339" s="233" customFormat="1">
      <c r="CQ88" s="240"/>
      <c r="CR88" s="240"/>
      <c r="CS88" s="240"/>
      <c r="CT88" s="240"/>
      <c r="CU88" s="240"/>
      <c r="CW88" s="238"/>
      <c r="CX88" s="238"/>
      <c r="CY88" s="238"/>
      <c r="CZ88" s="238"/>
      <c r="DA88" s="238"/>
      <c r="DB88" s="238"/>
      <c r="DC88" s="238"/>
      <c r="DD88" s="238"/>
      <c r="DE88" s="238"/>
      <c r="DF88" s="238"/>
      <c r="DG88" s="238"/>
      <c r="DH88" s="238"/>
      <c r="DI88" s="238"/>
      <c r="DJ88" s="238"/>
      <c r="DK88" s="238"/>
      <c r="DL88" s="238"/>
      <c r="DM88" s="238"/>
      <c r="DN88" s="238"/>
      <c r="DO88" s="238"/>
      <c r="DP88" s="238"/>
      <c r="DQ88" s="238"/>
      <c r="DR88" s="238"/>
      <c r="HL88" s="239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  <c r="IW88" s="8"/>
      <c r="IX88" s="8"/>
      <c r="JU88" s="8"/>
      <c r="JV88" s="8"/>
      <c r="JW88" s="8"/>
      <c r="JX88" s="8"/>
      <c r="JY88" s="8"/>
      <c r="JZ88" s="8"/>
      <c r="KA88" s="8"/>
      <c r="KB88" s="8"/>
      <c r="KC88" s="8"/>
      <c r="KD88" s="8"/>
      <c r="KE88" s="8"/>
      <c r="KF88" s="8"/>
      <c r="KG88" s="8"/>
      <c r="KH88" s="8"/>
      <c r="KI88" s="8"/>
      <c r="KJ88" s="8"/>
      <c r="KK88" s="8"/>
      <c r="KL88" s="8"/>
      <c r="KM88" s="8"/>
      <c r="KN88" s="8"/>
      <c r="KO88" s="8"/>
      <c r="KP88" s="8"/>
      <c r="KQ88" s="8"/>
      <c r="KR88" s="8"/>
      <c r="KS88" s="8"/>
      <c r="KT88" s="8"/>
      <c r="KU88" s="8"/>
      <c r="KV88" s="8"/>
      <c r="KW88" s="8"/>
      <c r="KX88" s="8"/>
      <c r="KY88" s="8"/>
      <c r="KZ88" s="8"/>
      <c r="LA88" s="8"/>
      <c r="LB88" s="8"/>
      <c r="LC88" s="8"/>
      <c r="LD88" s="8"/>
      <c r="LE88" s="8"/>
      <c r="LF88" s="8"/>
      <c r="LG88" s="8"/>
      <c r="LH88" s="8"/>
      <c r="LI88" s="8"/>
      <c r="LJ88" s="8"/>
      <c r="LK88" s="8"/>
      <c r="LL88" s="8"/>
      <c r="LR88" s="8"/>
      <c r="LS88" s="8"/>
      <c r="LT88" s="8"/>
      <c r="LU88" s="8"/>
      <c r="LV88" s="8"/>
      <c r="LW88" s="8"/>
      <c r="LX88" s="8"/>
      <c r="LY88" s="8"/>
      <c r="LZ88" s="8"/>
      <c r="MA88" s="8"/>
    </row>
    <row r="89" spans="95:339" s="233" customFormat="1">
      <c r="CQ89" s="240"/>
      <c r="CR89" s="240"/>
      <c r="CS89" s="240"/>
      <c r="CT89" s="240"/>
      <c r="CU89" s="240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HL89" s="239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  <c r="IW89" s="8"/>
      <c r="IX89" s="8"/>
      <c r="JU89" s="8"/>
      <c r="JV89" s="8"/>
      <c r="JW89" s="8"/>
      <c r="JX89" s="8"/>
      <c r="JY89" s="8"/>
      <c r="JZ89" s="8"/>
      <c r="KA89" s="8"/>
      <c r="KB89" s="8"/>
      <c r="KC89" s="8"/>
      <c r="KD89" s="8"/>
      <c r="KE89" s="8"/>
      <c r="KF89" s="8"/>
      <c r="KG89" s="8"/>
      <c r="KH89" s="8"/>
      <c r="KI89" s="8"/>
      <c r="KJ89" s="8"/>
      <c r="KK89" s="8"/>
      <c r="KL89" s="8"/>
      <c r="KM89" s="8"/>
      <c r="KN89" s="8"/>
      <c r="KO89" s="8"/>
      <c r="KP89" s="8"/>
      <c r="KQ89" s="8"/>
      <c r="KR89" s="8"/>
      <c r="KS89" s="8"/>
      <c r="KT89" s="8"/>
      <c r="KU89" s="8"/>
      <c r="KV89" s="8"/>
      <c r="KW89" s="8"/>
      <c r="KX89" s="8"/>
      <c r="KY89" s="8"/>
      <c r="KZ89" s="8"/>
      <c r="LA89" s="8"/>
      <c r="LB89" s="8"/>
      <c r="LC89" s="8"/>
      <c r="LD89" s="8"/>
      <c r="LE89" s="8"/>
      <c r="LF89" s="8"/>
      <c r="LG89" s="8"/>
      <c r="LH89" s="8"/>
      <c r="LI89" s="8"/>
      <c r="LJ89" s="8"/>
      <c r="LK89" s="8"/>
      <c r="LL89" s="8"/>
      <c r="LR89" s="8"/>
      <c r="LS89" s="8"/>
      <c r="LT89" s="8"/>
      <c r="LU89" s="8"/>
      <c r="LV89" s="8"/>
      <c r="LW89" s="8"/>
      <c r="LX89" s="8"/>
      <c r="LY89" s="8"/>
      <c r="LZ89" s="8"/>
      <c r="MA89" s="8"/>
    </row>
    <row r="90" spans="95:339" s="233" customFormat="1">
      <c r="CQ90" s="240"/>
      <c r="CR90" s="240"/>
      <c r="CS90" s="240"/>
      <c r="CT90" s="240"/>
      <c r="CU90" s="240"/>
      <c r="CW90" s="238"/>
      <c r="CX90" s="238"/>
      <c r="CY90" s="238"/>
      <c r="CZ90" s="238"/>
      <c r="DA90" s="238"/>
      <c r="DB90" s="238"/>
      <c r="DC90" s="238"/>
      <c r="DD90" s="238"/>
      <c r="DE90" s="238"/>
      <c r="DF90" s="238"/>
      <c r="DG90" s="238"/>
      <c r="DH90" s="238"/>
      <c r="DI90" s="238"/>
      <c r="DJ90" s="238"/>
      <c r="DK90" s="238"/>
      <c r="DL90" s="238"/>
      <c r="DM90" s="238"/>
      <c r="DN90" s="238"/>
      <c r="DO90" s="238"/>
      <c r="DP90" s="238"/>
      <c r="DQ90" s="238"/>
      <c r="DR90" s="238"/>
      <c r="HL90" s="239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  <c r="IW90" s="8"/>
      <c r="IX90" s="8"/>
      <c r="JU90" s="8"/>
      <c r="JV90" s="8"/>
      <c r="JW90" s="8"/>
      <c r="JX90" s="8"/>
      <c r="JY90" s="8"/>
      <c r="JZ90" s="8"/>
      <c r="KA90" s="8"/>
      <c r="KB90" s="8"/>
      <c r="KC90" s="8"/>
      <c r="KD90" s="8"/>
      <c r="KE90" s="8"/>
      <c r="KF90" s="8"/>
      <c r="KG90" s="8"/>
      <c r="KH90" s="8"/>
      <c r="KI90" s="8"/>
      <c r="KJ90" s="8"/>
      <c r="KK90" s="8"/>
      <c r="KL90" s="8"/>
      <c r="KM90" s="8"/>
      <c r="KN90" s="8"/>
      <c r="KO90" s="8"/>
      <c r="KP90" s="8"/>
      <c r="KQ90" s="8"/>
      <c r="KR90" s="8"/>
      <c r="KS90" s="8"/>
      <c r="KT90" s="8"/>
      <c r="KU90" s="8"/>
      <c r="KV90" s="8"/>
      <c r="KW90" s="8"/>
      <c r="KX90" s="8"/>
      <c r="KY90" s="8"/>
      <c r="KZ90" s="8"/>
      <c r="LA90" s="8"/>
      <c r="LB90" s="8"/>
      <c r="LC90" s="8"/>
      <c r="LD90" s="8"/>
      <c r="LE90" s="8"/>
      <c r="LF90" s="8"/>
      <c r="LG90" s="8"/>
      <c r="LH90" s="8"/>
      <c r="LI90" s="8"/>
      <c r="LJ90" s="8"/>
      <c r="LK90" s="8"/>
      <c r="LL90" s="8"/>
      <c r="LR90" s="8"/>
      <c r="LS90" s="8"/>
      <c r="LT90" s="8"/>
      <c r="LU90" s="8"/>
      <c r="LV90" s="8"/>
      <c r="LW90" s="8"/>
      <c r="LX90" s="8"/>
      <c r="LY90" s="8"/>
      <c r="LZ90" s="8"/>
      <c r="MA90" s="8"/>
    </row>
    <row r="91" spans="95:339" s="233" customFormat="1">
      <c r="CQ91" s="240"/>
      <c r="CR91" s="240"/>
      <c r="CS91" s="240"/>
      <c r="CT91" s="240"/>
      <c r="CU91" s="240"/>
      <c r="CW91" s="238"/>
      <c r="CX91" s="238"/>
      <c r="CY91" s="238"/>
      <c r="CZ91" s="238"/>
      <c r="DA91" s="238"/>
      <c r="DB91" s="238"/>
      <c r="DC91" s="238"/>
      <c r="DD91" s="238"/>
      <c r="DE91" s="238"/>
      <c r="DF91" s="238"/>
      <c r="DG91" s="238"/>
      <c r="DH91" s="238"/>
      <c r="DI91" s="238"/>
      <c r="DJ91" s="238"/>
      <c r="DK91" s="238"/>
      <c r="DL91" s="238"/>
      <c r="DM91" s="238"/>
      <c r="DN91" s="238"/>
      <c r="DO91" s="238"/>
      <c r="DP91" s="238"/>
      <c r="DQ91" s="238"/>
      <c r="DR91" s="238"/>
      <c r="HL91" s="239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  <c r="IW91" s="8"/>
      <c r="IX91" s="8"/>
      <c r="JU91" s="8"/>
      <c r="JV91" s="8"/>
      <c r="JW91" s="8"/>
      <c r="JX91" s="8"/>
      <c r="JY91" s="8"/>
      <c r="JZ91" s="8"/>
      <c r="KA91" s="8"/>
      <c r="KB91" s="8"/>
      <c r="KC91" s="8"/>
      <c r="KD91" s="8"/>
      <c r="KE91" s="8"/>
      <c r="KF91" s="8"/>
      <c r="KG91" s="8"/>
      <c r="KH91" s="8"/>
      <c r="KI91" s="8"/>
      <c r="KJ91" s="8"/>
      <c r="KK91" s="8"/>
      <c r="KL91" s="8"/>
      <c r="KM91" s="8"/>
      <c r="KN91" s="8"/>
      <c r="KO91" s="8"/>
      <c r="KP91" s="8"/>
      <c r="KQ91" s="8"/>
      <c r="KR91" s="8"/>
      <c r="KS91" s="8"/>
      <c r="KT91" s="8"/>
      <c r="KU91" s="8"/>
      <c r="KV91" s="8"/>
      <c r="KW91" s="8"/>
      <c r="KX91" s="8"/>
      <c r="KY91" s="8"/>
      <c r="KZ91" s="8"/>
      <c r="LA91" s="8"/>
      <c r="LB91" s="8"/>
      <c r="LC91" s="8"/>
      <c r="LD91" s="8"/>
      <c r="LE91" s="8"/>
      <c r="LF91" s="8"/>
      <c r="LG91" s="8"/>
      <c r="LH91" s="8"/>
      <c r="LI91" s="8"/>
      <c r="LJ91" s="8"/>
      <c r="LK91" s="8"/>
      <c r="LL91" s="8"/>
      <c r="LR91" s="8"/>
      <c r="LS91" s="8"/>
      <c r="LT91" s="8"/>
      <c r="LU91" s="8"/>
      <c r="LV91" s="8"/>
      <c r="LW91" s="8"/>
      <c r="LX91" s="8"/>
      <c r="LY91" s="8"/>
      <c r="LZ91" s="8"/>
      <c r="MA91" s="8"/>
    </row>
    <row r="92" spans="95:339" s="233" customFormat="1">
      <c r="CQ92" s="240"/>
      <c r="CR92" s="240"/>
      <c r="CS92" s="240"/>
      <c r="CT92" s="240"/>
      <c r="CU92" s="240"/>
      <c r="CW92" s="238"/>
      <c r="CX92" s="238"/>
      <c r="CY92" s="238"/>
      <c r="CZ92" s="238"/>
      <c r="DA92" s="238"/>
      <c r="DB92" s="238"/>
      <c r="DC92" s="238"/>
      <c r="DD92" s="238"/>
      <c r="DE92" s="238"/>
      <c r="DF92" s="238"/>
      <c r="DG92" s="238"/>
      <c r="DH92" s="238"/>
      <c r="DI92" s="238"/>
      <c r="DJ92" s="238"/>
      <c r="DK92" s="238"/>
      <c r="DL92" s="238"/>
      <c r="DM92" s="238"/>
      <c r="DN92" s="238"/>
      <c r="DO92" s="238"/>
      <c r="DP92" s="238"/>
      <c r="DQ92" s="238"/>
      <c r="DR92" s="238"/>
      <c r="HL92" s="239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  <c r="IW92" s="8"/>
      <c r="IX92" s="8"/>
      <c r="JU92" s="8"/>
      <c r="JV92" s="8"/>
      <c r="JW92" s="8"/>
      <c r="JX92" s="8"/>
      <c r="JY92" s="8"/>
      <c r="JZ92" s="8"/>
      <c r="KA92" s="8"/>
      <c r="KB92" s="8"/>
      <c r="KC92" s="8"/>
      <c r="KD92" s="8"/>
      <c r="KE92" s="8"/>
      <c r="KF92" s="8"/>
      <c r="KG92" s="8"/>
      <c r="KH92" s="8"/>
      <c r="KI92" s="8"/>
      <c r="KJ92" s="8"/>
      <c r="KK92" s="8"/>
      <c r="KL92" s="8"/>
      <c r="KM92" s="8"/>
      <c r="KN92" s="8"/>
      <c r="KO92" s="8"/>
      <c r="KP92" s="8"/>
      <c r="KQ92" s="8"/>
      <c r="KR92" s="8"/>
      <c r="KS92" s="8"/>
      <c r="KT92" s="8"/>
      <c r="KU92" s="8"/>
      <c r="KV92" s="8"/>
      <c r="KW92" s="8"/>
      <c r="KX92" s="8"/>
      <c r="KY92" s="8"/>
      <c r="KZ92" s="8"/>
      <c r="LA92" s="8"/>
      <c r="LB92" s="8"/>
      <c r="LC92" s="8"/>
      <c r="LD92" s="8"/>
      <c r="LE92" s="8"/>
      <c r="LF92" s="8"/>
      <c r="LG92" s="8"/>
      <c r="LH92" s="8"/>
      <c r="LI92" s="8"/>
      <c r="LJ92" s="8"/>
      <c r="LK92" s="8"/>
      <c r="LL92" s="8"/>
      <c r="LR92" s="8"/>
      <c r="LS92" s="8"/>
      <c r="LT92" s="8"/>
      <c r="LU92" s="8"/>
      <c r="LV92" s="8"/>
      <c r="LW92" s="8"/>
      <c r="LX92" s="8"/>
      <c r="LY92" s="8"/>
      <c r="LZ92" s="8"/>
      <c r="MA92" s="8"/>
    </row>
    <row r="93" spans="95:339" s="233" customFormat="1">
      <c r="CQ93" s="240"/>
      <c r="CR93" s="240"/>
      <c r="CS93" s="240"/>
      <c r="CT93" s="240"/>
      <c r="CU93" s="240"/>
      <c r="CW93" s="238"/>
      <c r="CX93" s="238"/>
      <c r="CY93" s="238"/>
      <c r="CZ93" s="238"/>
      <c r="DA93" s="238"/>
      <c r="DB93" s="238"/>
      <c r="DC93" s="238"/>
      <c r="DD93" s="238"/>
      <c r="DE93" s="238"/>
      <c r="DF93" s="238"/>
      <c r="DG93" s="238"/>
      <c r="DH93" s="238"/>
      <c r="DI93" s="238"/>
      <c r="DJ93" s="238"/>
      <c r="DK93" s="238"/>
      <c r="DL93" s="238"/>
      <c r="DM93" s="238"/>
      <c r="DN93" s="238"/>
      <c r="DO93" s="238"/>
      <c r="DP93" s="238"/>
      <c r="DQ93" s="238"/>
      <c r="DR93" s="238"/>
      <c r="HL93" s="239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  <c r="IW93" s="8"/>
      <c r="IX93" s="8"/>
      <c r="JU93" s="8"/>
      <c r="JV93" s="8"/>
      <c r="JW93" s="8"/>
      <c r="JX93" s="8"/>
      <c r="JY93" s="8"/>
      <c r="JZ93" s="8"/>
      <c r="KA93" s="8"/>
      <c r="KB93" s="8"/>
      <c r="KC93" s="8"/>
      <c r="KD93" s="8"/>
      <c r="KE93" s="8"/>
      <c r="KF93" s="8"/>
      <c r="KG93" s="8"/>
      <c r="KH93" s="8"/>
      <c r="KI93" s="8"/>
      <c r="KJ93" s="8"/>
      <c r="KK93" s="8"/>
      <c r="KL93" s="8"/>
      <c r="KM93" s="8"/>
      <c r="KN93" s="8"/>
      <c r="KO93" s="8"/>
      <c r="KP93" s="8"/>
      <c r="KQ93" s="8"/>
      <c r="KR93" s="8"/>
      <c r="KS93" s="8"/>
      <c r="KT93" s="8"/>
      <c r="KU93" s="8"/>
      <c r="KV93" s="8"/>
      <c r="KW93" s="8"/>
      <c r="KX93" s="8"/>
      <c r="KY93" s="8"/>
      <c r="KZ93" s="8"/>
      <c r="LA93" s="8"/>
      <c r="LB93" s="8"/>
      <c r="LC93" s="8"/>
      <c r="LD93" s="8"/>
      <c r="LE93" s="8"/>
      <c r="LF93" s="8"/>
      <c r="LG93" s="8"/>
      <c r="LH93" s="8"/>
      <c r="LI93" s="8"/>
      <c r="LJ93" s="8"/>
      <c r="LK93" s="8"/>
      <c r="LL93" s="8"/>
      <c r="LR93" s="8"/>
      <c r="LS93" s="8"/>
      <c r="LT93" s="8"/>
      <c r="LU93" s="8"/>
      <c r="LV93" s="8"/>
      <c r="LW93" s="8"/>
      <c r="LX93" s="8"/>
      <c r="LY93" s="8"/>
      <c r="LZ93" s="8"/>
      <c r="MA93" s="8"/>
    </row>
    <row r="94" spans="95:339" s="233" customFormat="1">
      <c r="CQ94" s="240"/>
      <c r="CR94" s="240"/>
      <c r="CS94" s="240"/>
      <c r="CT94" s="240"/>
      <c r="CU94" s="240"/>
      <c r="CW94" s="238"/>
      <c r="CX94" s="238"/>
      <c r="CY94" s="238"/>
      <c r="CZ94" s="238"/>
      <c r="DA94" s="238"/>
      <c r="DB94" s="238"/>
      <c r="DC94" s="238"/>
      <c r="DD94" s="238"/>
      <c r="DE94" s="238"/>
      <c r="DF94" s="238"/>
      <c r="DG94" s="238"/>
      <c r="DH94" s="238"/>
      <c r="DI94" s="238"/>
      <c r="DJ94" s="238"/>
      <c r="DK94" s="238"/>
      <c r="DL94" s="238"/>
      <c r="DM94" s="238"/>
      <c r="DN94" s="238"/>
      <c r="DO94" s="238"/>
      <c r="DP94" s="238"/>
      <c r="DQ94" s="238"/>
      <c r="DR94" s="238"/>
      <c r="HL94" s="239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  <c r="IW94" s="8"/>
      <c r="IX94" s="8"/>
      <c r="JU94" s="8"/>
      <c r="JV94" s="8"/>
      <c r="JW94" s="8"/>
      <c r="JX94" s="8"/>
      <c r="JY94" s="8"/>
      <c r="JZ94" s="8"/>
      <c r="KA94" s="8"/>
      <c r="KB94" s="8"/>
      <c r="KC94" s="8"/>
      <c r="KD94" s="8"/>
      <c r="KE94" s="8"/>
      <c r="KF94" s="8"/>
      <c r="KG94" s="8"/>
      <c r="KH94" s="8"/>
      <c r="KI94" s="8"/>
      <c r="KJ94" s="8"/>
      <c r="KK94" s="8"/>
      <c r="KL94" s="8"/>
      <c r="KM94" s="8"/>
      <c r="KN94" s="8"/>
      <c r="KO94" s="8"/>
      <c r="KP94" s="8"/>
      <c r="KQ94" s="8"/>
      <c r="KR94" s="8"/>
      <c r="KS94" s="8"/>
      <c r="KT94" s="8"/>
      <c r="KU94" s="8"/>
      <c r="KV94" s="8"/>
      <c r="KW94" s="8"/>
      <c r="KX94" s="8"/>
      <c r="KY94" s="8"/>
      <c r="KZ94" s="8"/>
      <c r="LA94" s="8"/>
      <c r="LB94" s="8"/>
      <c r="LC94" s="8"/>
      <c r="LD94" s="8"/>
      <c r="LE94" s="8"/>
      <c r="LF94" s="8"/>
      <c r="LG94" s="8"/>
      <c r="LH94" s="8"/>
      <c r="LI94" s="8"/>
      <c r="LJ94" s="8"/>
      <c r="LK94" s="8"/>
      <c r="LL94" s="8"/>
      <c r="LR94" s="8"/>
      <c r="LS94" s="8"/>
      <c r="LT94" s="8"/>
      <c r="LU94" s="8"/>
      <c r="LV94" s="8"/>
      <c r="LW94" s="8"/>
      <c r="LX94" s="8"/>
      <c r="LY94" s="8"/>
      <c r="LZ94" s="8"/>
      <c r="MA94" s="8"/>
    </row>
    <row r="95" spans="95:339" s="233" customFormat="1">
      <c r="CQ95" s="240"/>
      <c r="CR95" s="240"/>
      <c r="CS95" s="240"/>
      <c r="CT95" s="240"/>
      <c r="CU95" s="240"/>
      <c r="CW95" s="238"/>
      <c r="CX95" s="238"/>
      <c r="CY95" s="238"/>
      <c r="CZ95" s="238"/>
      <c r="DA95" s="238"/>
      <c r="DB95" s="238"/>
      <c r="DC95" s="238"/>
      <c r="DD95" s="238"/>
      <c r="DE95" s="238"/>
      <c r="DF95" s="238"/>
      <c r="DG95" s="238"/>
      <c r="DH95" s="238"/>
      <c r="DI95" s="238"/>
      <c r="DJ95" s="238"/>
      <c r="DK95" s="238"/>
      <c r="DL95" s="238"/>
      <c r="DM95" s="238"/>
      <c r="DN95" s="238"/>
      <c r="DO95" s="238"/>
      <c r="DP95" s="238"/>
      <c r="DQ95" s="238"/>
      <c r="DR95" s="238"/>
      <c r="HL95" s="239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  <c r="IW95" s="8"/>
      <c r="IX95" s="8"/>
      <c r="JU95" s="8"/>
      <c r="JV95" s="8"/>
      <c r="JW95" s="8"/>
      <c r="JX95" s="8"/>
      <c r="JY95" s="8"/>
      <c r="JZ95" s="8"/>
      <c r="KA95" s="8"/>
      <c r="KB95" s="8"/>
      <c r="KC95" s="8"/>
      <c r="KD95" s="8"/>
      <c r="KE95" s="8"/>
      <c r="KF95" s="8"/>
      <c r="KG95" s="8"/>
      <c r="KH95" s="8"/>
      <c r="KI95" s="8"/>
      <c r="KJ95" s="8"/>
      <c r="KK95" s="8"/>
      <c r="KL95" s="8"/>
      <c r="KM95" s="8"/>
      <c r="KN95" s="8"/>
      <c r="KO95" s="8"/>
      <c r="KP95" s="8"/>
      <c r="KQ95" s="8"/>
      <c r="KR95" s="8"/>
      <c r="KS95" s="8"/>
      <c r="KT95" s="8"/>
      <c r="KU95" s="8"/>
      <c r="KV95" s="8"/>
      <c r="KW95" s="8"/>
      <c r="KX95" s="8"/>
      <c r="KY95" s="8"/>
      <c r="KZ95" s="8"/>
      <c r="LA95" s="8"/>
      <c r="LB95" s="8"/>
      <c r="LC95" s="8"/>
      <c r="LD95" s="8"/>
      <c r="LE95" s="8"/>
      <c r="LF95" s="8"/>
      <c r="LG95" s="8"/>
      <c r="LH95" s="8"/>
      <c r="LI95" s="8"/>
      <c r="LJ95" s="8"/>
      <c r="LK95" s="8"/>
      <c r="LL95" s="8"/>
      <c r="LR95" s="8"/>
      <c r="LS95" s="8"/>
      <c r="LT95" s="8"/>
      <c r="LU95" s="8"/>
      <c r="LV95" s="8"/>
      <c r="LW95" s="8"/>
      <c r="LX95" s="8"/>
      <c r="LY95" s="8"/>
      <c r="LZ95" s="8"/>
      <c r="MA95" s="8"/>
    </row>
    <row r="96" spans="95:339" s="233" customFormat="1">
      <c r="CQ96" s="240"/>
      <c r="CR96" s="240"/>
      <c r="CS96" s="240"/>
      <c r="CT96" s="240"/>
      <c r="CU96" s="240"/>
      <c r="CW96" s="238"/>
      <c r="CX96" s="238"/>
      <c r="CY96" s="238"/>
      <c r="CZ96" s="238"/>
      <c r="DA96" s="238"/>
      <c r="DB96" s="238"/>
      <c r="DC96" s="238"/>
      <c r="DD96" s="238"/>
      <c r="DE96" s="238"/>
      <c r="DF96" s="238"/>
      <c r="DG96" s="238"/>
      <c r="DH96" s="238"/>
      <c r="DI96" s="238"/>
      <c r="DJ96" s="238"/>
      <c r="DK96" s="238"/>
      <c r="DL96" s="238"/>
      <c r="DM96" s="238"/>
      <c r="DN96" s="238"/>
      <c r="DO96" s="238"/>
      <c r="DP96" s="238"/>
      <c r="DQ96" s="238"/>
      <c r="DR96" s="238"/>
      <c r="HL96" s="239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  <c r="IW96" s="8"/>
      <c r="IX96" s="8"/>
      <c r="JU96" s="8"/>
      <c r="JV96" s="8"/>
      <c r="JW96" s="8"/>
      <c r="JX96" s="8"/>
      <c r="JY96" s="8"/>
      <c r="JZ96" s="8"/>
      <c r="KA96" s="8"/>
      <c r="KB96" s="8"/>
      <c r="KC96" s="8"/>
      <c r="KD96" s="8"/>
      <c r="KE96" s="8"/>
      <c r="KF96" s="8"/>
      <c r="KG96" s="8"/>
      <c r="KH96" s="8"/>
      <c r="KI96" s="8"/>
      <c r="KJ96" s="8"/>
      <c r="KK96" s="8"/>
      <c r="KL96" s="8"/>
      <c r="KM96" s="8"/>
      <c r="KN96" s="8"/>
      <c r="KO96" s="8"/>
      <c r="KP96" s="8"/>
      <c r="KQ96" s="8"/>
      <c r="KR96" s="8"/>
      <c r="KS96" s="8"/>
      <c r="KT96" s="8"/>
      <c r="KU96" s="8"/>
      <c r="KV96" s="8"/>
      <c r="KW96" s="8"/>
      <c r="KX96" s="8"/>
      <c r="KY96" s="8"/>
      <c r="KZ96" s="8"/>
      <c r="LA96" s="8"/>
      <c r="LB96" s="8"/>
      <c r="LC96" s="8"/>
      <c r="LD96" s="8"/>
      <c r="LE96" s="8"/>
      <c r="LF96" s="8"/>
      <c r="LG96" s="8"/>
      <c r="LH96" s="8"/>
      <c r="LI96" s="8"/>
      <c r="LJ96" s="8"/>
      <c r="LK96" s="8"/>
      <c r="LL96" s="8"/>
      <c r="LR96" s="8"/>
      <c r="LS96" s="8"/>
      <c r="LT96" s="8"/>
      <c r="LU96" s="8"/>
      <c r="LV96" s="8"/>
      <c r="LW96" s="8"/>
      <c r="LX96" s="8"/>
      <c r="LY96" s="8"/>
      <c r="LZ96" s="8"/>
      <c r="MA96" s="8"/>
    </row>
    <row r="97" spans="95:339" s="233" customFormat="1">
      <c r="CQ97" s="240"/>
      <c r="CR97" s="240"/>
      <c r="CS97" s="240"/>
      <c r="CT97" s="240"/>
      <c r="CU97" s="240"/>
      <c r="CW97" s="238"/>
      <c r="CX97" s="238"/>
      <c r="CY97" s="238"/>
      <c r="CZ97" s="238"/>
      <c r="DA97" s="238"/>
      <c r="DB97" s="238"/>
      <c r="DC97" s="238"/>
      <c r="DD97" s="238"/>
      <c r="DE97" s="238"/>
      <c r="DF97" s="238"/>
      <c r="DG97" s="238"/>
      <c r="DH97" s="238"/>
      <c r="DI97" s="238"/>
      <c r="DJ97" s="238"/>
      <c r="DK97" s="238"/>
      <c r="DL97" s="238"/>
      <c r="DM97" s="238"/>
      <c r="DN97" s="238"/>
      <c r="DO97" s="238"/>
      <c r="DP97" s="238"/>
      <c r="DQ97" s="238"/>
      <c r="DR97" s="238"/>
      <c r="HL97" s="239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  <c r="IW97" s="8"/>
      <c r="IX97" s="8"/>
      <c r="IY97" s="242"/>
      <c r="IZ97" s="242"/>
      <c r="JJ97" s="242"/>
      <c r="JK97" s="242"/>
      <c r="JU97" s="8"/>
      <c r="JV97" s="8"/>
      <c r="JW97" s="8"/>
      <c r="JX97" s="8"/>
      <c r="JY97" s="8"/>
      <c r="JZ97" s="8"/>
      <c r="KA97" s="8"/>
      <c r="KB97" s="8"/>
      <c r="KC97" s="8"/>
      <c r="KD97" s="8"/>
      <c r="KE97" s="8"/>
      <c r="KF97" s="8"/>
      <c r="KG97" s="8"/>
      <c r="KH97" s="8"/>
      <c r="KI97" s="8"/>
      <c r="KJ97" s="8"/>
      <c r="KK97" s="8"/>
      <c r="KL97" s="8"/>
      <c r="KM97" s="8"/>
      <c r="KN97" s="8"/>
      <c r="KO97" s="8"/>
      <c r="KP97" s="8"/>
      <c r="KQ97" s="8"/>
      <c r="KR97" s="8"/>
      <c r="KS97" s="8"/>
      <c r="KT97" s="8"/>
      <c r="KU97" s="8"/>
      <c r="KV97" s="8"/>
      <c r="KW97" s="8"/>
      <c r="KX97" s="8"/>
      <c r="KY97" s="8"/>
      <c r="KZ97" s="8"/>
      <c r="LA97" s="8"/>
      <c r="LB97" s="8"/>
      <c r="LC97" s="8"/>
      <c r="LD97" s="8"/>
      <c r="LE97" s="8"/>
      <c r="LF97" s="8"/>
      <c r="LG97" s="8"/>
      <c r="LH97" s="8"/>
      <c r="LI97" s="8"/>
      <c r="LJ97" s="8"/>
      <c r="LK97" s="8"/>
      <c r="LL97" s="8"/>
      <c r="LR97" s="8"/>
      <c r="LS97" s="8"/>
      <c r="LT97" s="8"/>
      <c r="LU97" s="8"/>
      <c r="LV97" s="8"/>
      <c r="LW97" s="8"/>
      <c r="LX97" s="8"/>
      <c r="LY97" s="8"/>
      <c r="LZ97" s="8"/>
      <c r="MA97" s="8"/>
    </row>
    <row r="98" spans="95:339" s="233" customFormat="1">
      <c r="CQ98" s="240"/>
      <c r="CR98" s="240"/>
      <c r="CS98" s="240"/>
      <c r="CT98" s="240"/>
      <c r="CU98" s="240"/>
      <c r="CW98" s="238"/>
      <c r="CX98" s="238"/>
      <c r="CY98" s="238"/>
      <c r="CZ98" s="238"/>
      <c r="DA98" s="238"/>
      <c r="DB98" s="238"/>
      <c r="DC98" s="238"/>
      <c r="DD98" s="238"/>
      <c r="DE98" s="238"/>
      <c r="DF98" s="238"/>
      <c r="DG98" s="238"/>
      <c r="DH98" s="238"/>
      <c r="DI98" s="238"/>
      <c r="DJ98" s="238"/>
      <c r="DK98" s="238"/>
      <c r="DL98" s="238"/>
      <c r="DM98" s="238"/>
      <c r="DN98" s="238"/>
      <c r="DO98" s="238"/>
      <c r="DP98" s="238"/>
      <c r="DQ98" s="238"/>
      <c r="DR98" s="238"/>
      <c r="HL98" s="239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  <c r="IW98" s="8"/>
      <c r="IX98" s="8"/>
      <c r="IY98" s="8"/>
      <c r="IZ98" s="8"/>
      <c r="JJ98" s="8"/>
      <c r="JK98" s="8"/>
      <c r="JU98" s="8"/>
      <c r="JV98" s="8"/>
      <c r="JW98" s="8"/>
      <c r="JX98" s="8"/>
      <c r="JY98" s="8"/>
      <c r="JZ98" s="8"/>
      <c r="KA98" s="8"/>
      <c r="KB98" s="8"/>
      <c r="KC98" s="8"/>
      <c r="KD98" s="8"/>
      <c r="KE98" s="8"/>
      <c r="KF98" s="8"/>
      <c r="KG98" s="8"/>
      <c r="KH98" s="8"/>
      <c r="KI98" s="8"/>
      <c r="KJ98" s="8"/>
      <c r="KK98" s="8"/>
      <c r="KL98" s="8"/>
      <c r="KM98" s="8"/>
      <c r="KN98" s="8"/>
      <c r="KO98" s="8"/>
      <c r="KP98" s="8"/>
      <c r="KQ98" s="8"/>
      <c r="KR98" s="8"/>
      <c r="KS98" s="8"/>
      <c r="KT98" s="8"/>
      <c r="KU98" s="8"/>
      <c r="KV98" s="8"/>
      <c r="KW98" s="8"/>
      <c r="KX98" s="8"/>
      <c r="KY98" s="8"/>
      <c r="KZ98" s="8"/>
      <c r="LA98" s="8"/>
      <c r="LB98" s="8"/>
      <c r="LC98" s="8"/>
      <c r="LD98" s="8"/>
      <c r="LE98" s="8"/>
      <c r="LF98" s="8"/>
      <c r="LG98" s="8"/>
      <c r="LH98" s="8"/>
      <c r="LI98" s="8"/>
      <c r="LJ98" s="8"/>
      <c r="LK98" s="8"/>
      <c r="LL98" s="8"/>
      <c r="LR98" s="8"/>
      <c r="LS98" s="8"/>
      <c r="LT98" s="8"/>
      <c r="LU98" s="8"/>
      <c r="LV98" s="8"/>
      <c r="LW98" s="8"/>
      <c r="LX98" s="8"/>
      <c r="LY98" s="8"/>
      <c r="LZ98" s="8"/>
      <c r="MA98" s="8"/>
    </row>
    <row r="99" spans="95:339" s="233" customFormat="1">
      <c r="CQ99" s="240"/>
      <c r="CR99" s="240"/>
      <c r="CS99" s="240"/>
      <c r="CT99" s="240"/>
      <c r="CU99" s="240"/>
      <c r="CW99" s="238"/>
      <c r="CX99" s="238"/>
      <c r="CY99" s="238"/>
      <c r="CZ99" s="238"/>
      <c r="DA99" s="238"/>
      <c r="DB99" s="238"/>
      <c r="DC99" s="238"/>
      <c r="DD99" s="238"/>
      <c r="DE99" s="238"/>
      <c r="DF99" s="238"/>
      <c r="DG99" s="238"/>
      <c r="DH99" s="238"/>
      <c r="DI99" s="238"/>
      <c r="DJ99" s="238"/>
      <c r="DK99" s="238"/>
      <c r="DL99" s="238"/>
      <c r="DM99" s="238"/>
      <c r="DN99" s="238"/>
      <c r="DO99" s="238"/>
      <c r="DP99" s="238"/>
      <c r="DQ99" s="238"/>
      <c r="DR99" s="238"/>
      <c r="HL99" s="239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  <c r="IW99" s="8"/>
      <c r="IX99" s="8"/>
      <c r="IY99" s="8"/>
      <c r="IZ99" s="8"/>
      <c r="JJ99" s="8"/>
      <c r="JK99" s="8"/>
      <c r="JU99" s="8"/>
      <c r="JV99" s="8"/>
      <c r="JW99" s="8"/>
      <c r="JX99" s="8"/>
      <c r="JY99" s="8"/>
      <c r="JZ99" s="8"/>
      <c r="KA99" s="8"/>
      <c r="KB99" s="8"/>
      <c r="KC99" s="8"/>
      <c r="KD99" s="8"/>
      <c r="KE99" s="8"/>
      <c r="KF99" s="8"/>
      <c r="KG99" s="8"/>
      <c r="KH99" s="8"/>
      <c r="KI99" s="8"/>
      <c r="KJ99" s="8"/>
      <c r="KK99" s="8"/>
      <c r="KL99" s="8"/>
      <c r="KM99" s="8"/>
      <c r="KN99" s="8"/>
      <c r="KO99" s="8"/>
      <c r="KP99" s="8"/>
      <c r="KQ99" s="8"/>
      <c r="KR99" s="8"/>
      <c r="KS99" s="8"/>
      <c r="KT99" s="8"/>
      <c r="KU99" s="8"/>
      <c r="KV99" s="8"/>
      <c r="KW99" s="8"/>
      <c r="KX99" s="8"/>
      <c r="KY99" s="8"/>
      <c r="KZ99" s="8"/>
      <c r="LA99" s="8"/>
      <c r="LB99" s="8"/>
      <c r="LC99" s="8"/>
      <c r="LD99" s="8"/>
      <c r="LE99" s="8"/>
      <c r="LF99" s="8"/>
      <c r="LG99" s="8"/>
      <c r="LH99" s="8"/>
      <c r="LI99" s="8"/>
      <c r="LJ99" s="8"/>
      <c r="LK99" s="8"/>
      <c r="LL99" s="8"/>
      <c r="LR99" s="8"/>
      <c r="LS99" s="8"/>
      <c r="LT99" s="8"/>
      <c r="LU99" s="8"/>
      <c r="LV99" s="8"/>
      <c r="LW99" s="8"/>
      <c r="LX99" s="8"/>
      <c r="LY99" s="8"/>
      <c r="LZ99" s="8"/>
      <c r="MA99" s="8"/>
    </row>
    <row r="100" spans="95:339" s="233" customFormat="1">
      <c r="CQ100" s="240"/>
      <c r="CR100" s="240"/>
      <c r="CS100" s="240"/>
      <c r="CT100" s="240"/>
      <c r="CU100" s="240"/>
      <c r="CW100" s="238"/>
      <c r="CX100" s="238"/>
      <c r="CY100" s="238"/>
      <c r="CZ100" s="238"/>
      <c r="DA100" s="238"/>
      <c r="DB100" s="238"/>
      <c r="DC100" s="238"/>
      <c r="DD100" s="238"/>
      <c r="DE100" s="238"/>
      <c r="DF100" s="238"/>
      <c r="DG100" s="238"/>
      <c r="DH100" s="238"/>
      <c r="DI100" s="238"/>
      <c r="DJ100" s="238"/>
      <c r="DK100" s="238"/>
      <c r="DL100" s="238"/>
      <c r="DM100" s="238"/>
      <c r="DN100" s="238"/>
      <c r="DO100" s="238"/>
      <c r="DP100" s="238"/>
      <c r="DQ100" s="238"/>
      <c r="DR100" s="238"/>
      <c r="HL100" s="239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  <c r="IW100" s="8"/>
      <c r="IX100" s="8"/>
      <c r="IY100" s="8"/>
      <c r="IZ100" s="8"/>
      <c r="JJ100" s="8"/>
      <c r="JK100" s="8"/>
      <c r="JU100" s="8"/>
      <c r="JV100" s="8"/>
      <c r="JW100" s="8"/>
      <c r="JX100" s="8"/>
      <c r="JY100" s="8"/>
      <c r="JZ100" s="8"/>
      <c r="KA100" s="8"/>
      <c r="KB100" s="8"/>
      <c r="KC100" s="8"/>
      <c r="KD100" s="8"/>
      <c r="KE100" s="8"/>
      <c r="KF100" s="8"/>
      <c r="KG100" s="8"/>
      <c r="KH100" s="8"/>
      <c r="KI100" s="8"/>
      <c r="KJ100" s="8"/>
      <c r="KK100" s="8"/>
      <c r="KL100" s="8"/>
      <c r="KM100" s="8"/>
      <c r="KN100" s="8"/>
      <c r="KO100" s="8"/>
      <c r="KP100" s="8"/>
      <c r="KQ100" s="8"/>
      <c r="KR100" s="8"/>
      <c r="KS100" s="8"/>
      <c r="KT100" s="8"/>
      <c r="KU100" s="8"/>
      <c r="KV100" s="8"/>
      <c r="KW100" s="8"/>
      <c r="KX100" s="8"/>
      <c r="KY100" s="8"/>
      <c r="KZ100" s="8"/>
      <c r="LA100" s="8"/>
      <c r="LB100" s="8"/>
      <c r="LC100" s="8"/>
      <c r="LD100" s="8"/>
      <c r="LE100" s="8"/>
      <c r="LF100" s="8"/>
      <c r="LG100" s="8"/>
      <c r="LH100" s="8"/>
      <c r="LI100" s="8"/>
      <c r="LJ100" s="8"/>
      <c r="LK100" s="8"/>
      <c r="LL100" s="8"/>
      <c r="LR100" s="8"/>
      <c r="LS100" s="8"/>
      <c r="LT100" s="8"/>
      <c r="LU100" s="8"/>
      <c r="LV100" s="8"/>
      <c r="LW100" s="8"/>
      <c r="LX100" s="8"/>
      <c r="LY100" s="8"/>
      <c r="LZ100" s="8"/>
      <c r="MA100" s="8"/>
    </row>
    <row r="101" spans="95:339" s="233" customFormat="1">
      <c r="CQ101" s="240"/>
      <c r="CR101" s="240"/>
      <c r="CS101" s="240"/>
      <c r="CT101" s="240"/>
      <c r="CU101" s="240"/>
      <c r="CW101" s="238"/>
      <c r="CX101" s="238"/>
      <c r="CY101" s="238"/>
      <c r="CZ101" s="238"/>
      <c r="DA101" s="238"/>
      <c r="DB101" s="238"/>
      <c r="DC101" s="238"/>
      <c r="DD101" s="238"/>
      <c r="DE101" s="238"/>
      <c r="DF101" s="238"/>
      <c r="DG101" s="238"/>
      <c r="DH101" s="238"/>
      <c r="DI101" s="238"/>
      <c r="DJ101" s="238"/>
      <c r="DK101" s="238"/>
      <c r="DL101" s="238"/>
      <c r="DM101" s="238"/>
      <c r="DN101" s="238"/>
      <c r="DO101" s="238"/>
      <c r="DP101" s="238"/>
      <c r="DQ101" s="238"/>
      <c r="DR101" s="238"/>
      <c r="HL101" s="239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  <c r="IW101" s="8"/>
      <c r="IX101" s="8"/>
      <c r="IY101" s="8"/>
      <c r="IZ101" s="8"/>
      <c r="JJ101" s="8"/>
      <c r="JK101" s="8"/>
      <c r="JU101" s="8"/>
      <c r="JV101" s="8"/>
      <c r="JW101" s="8"/>
      <c r="JX101" s="8"/>
      <c r="JY101" s="8"/>
      <c r="JZ101" s="8"/>
      <c r="KA101" s="8"/>
      <c r="KB101" s="8"/>
      <c r="KC101" s="8"/>
      <c r="KD101" s="8"/>
      <c r="KE101" s="8"/>
      <c r="KF101" s="8"/>
      <c r="KG101" s="8"/>
      <c r="KH101" s="8"/>
      <c r="KI101" s="8"/>
      <c r="KJ101" s="8"/>
      <c r="KK101" s="8"/>
      <c r="KL101" s="8"/>
      <c r="KM101" s="8"/>
      <c r="KN101" s="8"/>
      <c r="KO101" s="8"/>
      <c r="KP101" s="8"/>
      <c r="KQ101" s="8"/>
      <c r="KR101" s="8"/>
      <c r="KS101" s="8"/>
      <c r="KT101" s="8"/>
      <c r="KU101" s="8"/>
      <c r="KV101" s="8"/>
      <c r="KW101" s="8"/>
      <c r="KX101" s="8"/>
      <c r="KY101" s="8"/>
      <c r="KZ101" s="8"/>
      <c r="LA101" s="8"/>
      <c r="LB101" s="8"/>
      <c r="LC101" s="8"/>
      <c r="LD101" s="8"/>
      <c r="LE101" s="8"/>
      <c r="LF101" s="8"/>
      <c r="LG101" s="8"/>
      <c r="LH101" s="8"/>
      <c r="LI101" s="8"/>
      <c r="LJ101" s="8"/>
      <c r="LK101" s="8"/>
      <c r="LL101" s="8"/>
      <c r="LR101" s="8"/>
      <c r="LS101" s="8"/>
      <c r="LT101" s="8"/>
      <c r="LU101" s="8"/>
      <c r="LV101" s="8"/>
      <c r="LW101" s="8"/>
      <c r="LX101" s="8"/>
      <c r="LY101" s="8"/>
      <c r="LZ101" s="8"/>
      <c r="MA101" s="8"/>
    </row>
    <row r="102" spans="95:339" s="233" customFormat="1">
      <c r="CQ102" s="240"/>
      <c r="CR102" s="240"/>
      <c r="CS102" s="240"/>
      <c r="CT102" s="240"/>
      <c r="CU102" s="240"/>
      <c r="CW102" s="238"/>
      <c r="CX102" s="238"/>
      <c r="CY102" s="238"/>
      <c r="CZ102" s="238"/>
      <c r="DA102" s="238"/>
      <c r="DB102" s="238"/>
      <c r="DC102" s="238"/>
      <c r="DD102" s="238"/>
      <c r="DE102" s="238"/>
      <c r="DF102" s="238"/>
      <c r="DG102" s="238"/>
      <c r="DH102" s="238"/>
      <c r="DI102" s="238"/>
      <c r="DJ102" s="238"/>
      <c r="DK102" s="238"/>
      <c r="DL102" s="238"/>
      <c r="DM102" s="238"/>
      <c r="DN102" s="238"/>
      <c r="DO102" s="238"/>
      <c r="DP102" s="238"/>
      <c r="DQ102" s="238"/>
      <c r="DR102" s="238"/>
      <c r="HL102" s="239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  <c r="IW102" s="8"/>
      <c r="IX102" s="8"/>
      <c r="IY102" s="8"/>
      <c r="IZ102" s="8"/>
      <c r="JJ102" s="8"/>
      <c r="JK102" s="8"/>
      <c r="JU102" s="8"/>
      <c r="JV102" s="8"/>
      <c r="JW102" s="8"/>
      <c r="JX102" s="8"/>
      <c r="JY102" s="8"/>
      <c r="JZ102" s="8"/>
      <c r="KA102" s="8"/>
      <c r="KB102" s="8"/>
      <c r="KC102" s="8"/>
      <c r="KD102" s="8"/>
      <c r="KE102" s="8"/>
      <c r="KF102" s="8"/>
      <c r="KG102" s="8"/>
      <c r="KH102" s="8"/>
      <c r="KI102" s="8"/>
      <c r="KJ102" s="8"/>
      <c r="KK102" s="8"/>
      <c r="KL102" s="8"/>
      <c r="KM102" s="8"/>
      <c r="KN102" s="8"/>
      <c r="KO102" s="8"/>
      <c r="KP102" s="8"/>
      <c r="KQ102" s="8"/>
      <c r="KR102" s="8"/>
      <c r="KS102" s="8"/>
      <c r="KT102" s="8"/>
      <c r="KU102" s="8"/>
      <c r="KV102" s="8"/>
      <c r="KW102" s="8"/>
      <c r="KX102" s="8"/>
      <c r="KY102" s="8"/>
      <c r="KZ102" s="8"/>
      <c r="LA102" s="8"/>
      <c r="LB102" s="8"/>
      <c r="LC102" s="8"/>
      <c r="LD102" s="8"/>
      <c r="LE102" s="8"/>
      <c r="LF102" s="8"/>
      <c r="LG102" s="8"/>
      <c r="LH102" s="8"/>
      <c r="LI102" s="8"/>
      <c r="LJ102" s="8"/>
      <c r="LK102" s="8"/>
      <c r="LL102" s="8"/>
      <c r="LR102" s="8"/>
      <c r="LS102" s="8"/>
      <c r="LT102" s="8"/>
      <c r="LU102" s="8"/>
      <c r="LV102" s="8"/>
      <c r="LW102" s="8"/>
      <c r="LX102" s="8"/>
      <c r="LY102" s="8"/>
      <c r="LZ102" s="8"/>
      <c r="MA102" s="8"/>
    </row>
    <row r="103" spans="95:339" s="233" customFormat="1">
      <c r="CQ103" s="240"/>
      <c r="CR103" s="240"/>
      <c r="CS103" s="240"/>
      <c r="CT103" s="240"/>
      <c r="CU103" s="240"/>
      <c r="CW103" s="238"/>
      <c r="CX103" s="238"/>
      <c r="CY103" s="238"/>
      <c r="CZ103" s="238"/>
      <c r="DA103" s="238"/>
      <c r="DB103" s="238"/>
      <c r="DC103" s="238"/>
      <c r="DD103" s="238"/>
      <c r="DE103" s="238"/>
      <c r="DF103" s="238"/>
      <c r="DG103" s="238"/>
      <c r="DH103" s="238"/>
      <c r="DI103" s="238"/>
      <c r="DJ103" s="238"/>
      <c r="DK103" s="238"/>
      <c r="DL103" s="238"/>
      <c r="DM103" s="238"/>
      <c r="DN103" s="238"/>
      <c r="DO103" s="238"/>
      <c r="DP103" s="238"/>
      <c r="DQ103" s="238"/>
      <c r="DR103" s="238"/>
      <c r="HL103" s="239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  <c r="IW103" s="8"/>
      <c r="IX103" s="8"/>
      <c r="IY103" s="8"/>
      <c r="IZ103" s="8"/>
      <c r="JJ103" s="8"/>
      <c r="JK103" s="8"/>
      <c r="JU103" s="8"/>
      <c r="JV103" s="8"/>
      <c r="JW103" s="8"/>
      <c r="JX103" s="8"/>
      <c r="JY103" s="8"/>
      <c r="JZ103" s="8"/>
      <c r="KA103" s="8"/>
      <c r="KB103" s="8"/>
      <c r="KC103" s="8"/>
      <c r="KD103" s="8"/>
      <c r="KE103" s="8"/>
      <c r="KF103" s="8"/>
      <c r="KG103" s="8"/>
      <c r="KH103" s="8"/>
      <c r="KI103" s="8"/>
      <c r="KJ103" s="8"/>
      <c r="KK103" s="8"/>
      <c r="KL103" s="8"/>
      <c r="KM103" s="8"/>
      <c r="KN103" s="8"/>
      <c r="KO103" s="8"/>
      <c r="KP103" s="8"/>
      <c r="KQ103" s="8"/>
      <c r="KR103" s="8"/>
      <c r="KS103" s="8"/>
      <c r="KT103" s="8"/>
      <c r="KU103" s="8"/>
      <c r="KV103" s="8"/>
      <c r="KW103" s="8"/>
      <c r="KX103" s="8"/>
      <c r="KY103" s="8"/>
      <c r="KZ103" s="8"/>
      <c r="LA103" s="8"/>
      <c r="LB103" s="8"/>
      <c r="LC103" s="8"/>
      <c r="LD103" s="8"/>
      <c r="LE103" s="8"/>
      <c r="LF103" s="8"/>
      <c r="LG103" s="8"/>
      <c r="LH103" s="8"/>
      <c r="LI103" s="8"/>
      <c r="LJ103" s="8"/>
      <c r="LK103" s="8"/>
      <c r="LL103" s="8"/>
      <c r="LR103" s="8"/>
      <c r="LS103" s="8"/>
      <c r="LT103" s="8"/>
      <c r="LU103" s="8"/>
      <c r="LV103" s="8"/>
      <c r="LW103" s="8"/>
      <c r="LX103" s="8"/>
      <c r="LY103" s="8"/>
      <c r="LZ103" s="8"/>
      <c r="MA103" s="8"/>
    </row>
    <row r="104" spans="95:339" s="233" customFormat="1">
      <c r="CQ104" s="240"/>
      <c r="CR104" s="240"/>
      <c r="CS104" s="240"/>
      <c r="CT104" s="240"/>
      <c r="CU104" s="240"/>
      <c r="CW104" s="238"/>
      <c r="CX104" s="238"/>
      <c r="CY104" s="238"/>
      <c r="CZ104" s="238"/>
      <c r="DA104" s="238"/>
      <c r="DB104" s="238"/>
      <c r="DC104" s="238"/>
      <c r="DD104" s="238"/>
      <c r="DE104" s="238"/>
      <c r="DF104" s="238"/>
      <c r="DG104" s="238"/>
      <c r="DH104" s="238"/>
      <c r="DI104" s="238"/>
      <c r="DJ104" s="238"/>
      <c r="DK104" s="238"/>
      <c r="DL104" s="238"/>
      <c r="DM104" s="238"/>
      <c r="DN104" s="238"/>
      <c r="DO104" s="238"/>
      <c r="DP104" s="238"/>
      <c r="DQ104" s="238"/>
      <c r="DR104" s="238"/>
      <c r="HL104" s="239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  <c r="IW104" s="8"/>
      <c r="IX104" s="8"/>
      <c r="IY104" s="8"/>
      <c r="IZ104" s="8"/>
      <c r="JJ104" s="8"/>
      <c r="JK104" s="8"/>
      <c r="JU104" s="8"/>
      <c r="JV104" s="8"/>
      <c r="JW104" s="8"/>
      <c r="JX104" s="8"/>
      <c r="JY104" s="8"/>
      <c r="JZ104" s="8"/>
      <c r="KA104" s="8"/>
      <c r="KB104" s="8"/>
      <c r="KC104" s="8"/>
      <c r="KD104" s="8"/>
      <c r="KE104" s="8"/>
      <c r="KF104" s="8"/>
      <c r="KG104" s="8"/>
      <c r="KH104" s="8"/>
      <c r="KI104" s="8"/>
      <c r="KJ104" s="8"/>
      <c r="KK104" s="8"/>
      <c r="KL104" s="8"/>
      <c r="KM104" s="8"/>
      <c r="KN104" s="8"/>
      <c r="KO104" s="8"/>
      <c r="KP104" s="8"/>
      <c r="KQ104" s="8"/>
      <c r="KR104" s="8"/>
      <c r="KS104" s="8"/>
      <c r="KT104" s="8"/>
      <c r="KU104" s="8"/>
      <c r="KV104" s="8"/>
      <c r="KW104" s="8"/>
      <c r="KX104" s="8"/>
      <c r="KY104" s="8"/>
      <c r="KZ104" s="8"/>
      <c r="LA104" s="8"/>
      <c r="LB104" s="8"/>
      <c r="LC104" s="8"/>
      <c r="LD104" s="8"/>
      <c r="LE104" s="8"/>
      <c r="LF104" s="8"/>
      <c r="LG104" s="8"/>
      <c r="LH104" s="8"/>
      <c r="LI104" s="8"/>
      <c r="LJ104" s="8"/>
      <c r="LK104" s="8"/>
      <c r="LL104" s="8"/>
      <c r="LR104" s="8"/>
      <c r="LS104" s="8"/>
      <c r="LT104" s="8"/>
      <c r="LU104" s="8"/>
      <c r="LV104" s="8"/>
      <c r="LW104" s="8"/>
      <c r="LX104" s="8"/>
      <c r="LY104" s="8"/>
      <c r="LZ104" s="8"/>
      <c r="MA104" s="8"/>
    </row>
    <row r="105" spans="95:339" s="233" customFormat="1">
      <c r="CQ105" s="240"/>
      <c r="CR105" s="240"/>
      <c r="CS105" s="240"/>
      <c r="CT105" s="240"/>
      <c r="CU105" s="240"/>
      <c r="CW105" s="238"/>
      <c r="CX105" s="238"/>
      <c r="CY105" s="238"/>
      <c r="CZ105" s="238"/>
      <c r="DA105" s="238"/>
      <c r="DB105" s="238"/>
      <c r="DC105" s="238"/>
      <c r="DD105" s="238"/>
      <c r="DE105" s="238"/>
      <c r="DF105" s="238"/>
      <c r="DG105" s="238"/>
      <c r="DH105" s="238"/>
      <c r="DI105" s="238"/>
      <c r="DJ105" s="238"/>
      <c r="DK105" s="238"/>
      <c r="DL105" s="238"/>
      <c r="DM105" s="238"/>
      <c r="DN105" s="238"/>
      <c r="DO105" s="238"/>
      <c r="DP105" s="238"/>
      <c r="DQ105" s="238"/>
      <c r="DR105" s="238"/>
      <c r="HL105" s="239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  <c r="IW105" s="8"/>
      <c r="IX105" s="8"/>
      <c r="IY105" s="8"/>
      <c r="IZ105" s="8"/>
      <c r="JJ105" s="8"/>
      <c r="JK105" s="8"/>
      <c r="JU105" s="8"/>
      <c r="JV105" s="8"/>
      <c r="JW105" s="8"/>
      <c r="JX105" s="8"/>
      <c r="JY105" s="8"/>
      <c r="JZ105" s="8"/>
      <c r="KA105" s="8"/>
      <c r="KB105" s="8"/>
      <c r="KC105" s="8"/>
      <c r="KD105" s="8"/>
      <c r="KE105" s="8"/>
      <c r="KF105" s="8"/>
      <c r="KG105" s="8"/>
      <c r="KH105" s="8"/>
      <c r="KI105" s="8"/>
      <c r="KJ105" s="8"/>
      <c r="KK105" s="8"/>
      <c r="KL105" s="8"/>
      <c r="KM105" s="8"/>
      <c r="KN105" s="8"/>
      <c r="KO105" s="8"/>
      <c r="KP105" s="8"/>
      <c r="KQ105" s="8"/>
      <c r="KR105" s="8"/>
      <c r="KS105" s="8"/>
      <c r="KT105" s="8"/>
      <c r="KU105" s="8"/>
      <c r="KV105" s="8"/>
      <c r="KW105" s="8"/>
      <c r="KX105" s="8"/>
      <c r="KY105" s="8"/>
      <c r="KZ105" s="8"/>
      <c r="LA105" s="8"/>
      <c r="LB105" s="8"/>
      <c r="LC105" s="8"/>
      <c r="LD105" s="8"/>
      <c r="LE105" s="8"/>
      <c r="LF105" s="8"/>
      <c r="LG105" s="8"/>
      <c r="LH105" s="8"/>
      <c r="LI105" s="8"/>
      <c r="LJ105" s="8"/>
      <c r="LK105" s="8"/>
      <c r="LL105" s="8"/>
      <c r="LR105" s="8"/>
      <c r="LS105" s="8"/>
      <c r="LT105" s="8"/>
      <c r="LU105" s="8"/>
      <c r="LV105" s="8"/>
      <c r="LW105" s="8"/>
      <c r="LX105" s="8"/>
      <c r="LY105" s="8"/>
      <c r="LZ105" s="8"/>
      <c r="MA105" s="8"/>
    </row>
    <row r="106" spans="95:339" s="233" customFormat="1">
      <c r="CQ106" s="240"/>
      <c r="CR106" s="240"/>
      <c r="CS106" s="240"/>
      <c r="CT106" s="240"/>
      <c r="CU106" s="240"/>
      <c r="CW106" s="238"/>
      <c r="CX106" s="238"/>
      <c r="CY106" s="238"/>
      <c r="CZ106" s="238"/>
      <c r="DA106" s="238"/>
      <c r="DB106" s="238"/>
      <c r="DC106" s="238"/>
      <c r="DD106" s="238"/>
      <c r="DE106" s="238"/>
      <c r="DF106" s="238"/>
      <c r="DG106" s="238"/>
      <c r="DH106" s="238"/>
      <c r="DI106" s="238"/>
      <c r="DJ106" s="238"/>
      <c r="DK106" s="238"/>
      <c r="DL106" s="238"/>
      <c r="DM106" s="238"/>
      <c r="DN106" s="238"/>
      <c r="DO106" s="238"/>
      <c r="DP106" s="238"/>
      <c r="DQ106" s="238"/>
      <c r="DR106" s="238"/>
      <c r="HL106" s="239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  <c r="IW106" s="8"/>
      <c r="IX106" s="8"/>
      <c r="IY106" s="8"/>
      <c r="IZ106" s="8"/>
      <c r="JJ106" s="8"/>
      <c r="JK106" s="8"/>
      <c r="JU106" s="8"/>
      <c r="JV106" s="8"/>
      <c r="JW106" s="8"/>
      <c r="JX106" s="8"/>
      <c r="JY106" s="8"/>
      <c r="JZ106" s="8"/>
      <c r="KA106" s="8"/>
      <c r="KB106" s="8"/>
      <c r="KC106" s="8"/>
      <c r="KD106" s="8"/>
      <c r="KE106" s="8"/>
      <c r="KF106" s="8"/>
      <c r="KG106" s="8"/>
      <c r="KH106" s="8"/>
      <c r="KI106" s="8"/>
      <c r="KJ106" s="8"/>
      <c r="KK106" s="8"/>
      <c r="KL106" s="8"/>
      <c r="KM106" s="8"/>
      <c r="KN106" s="8"/>
      <c r="KO106" s="8"/>
      <c r="KP106" s="8"/>
      <c r="KQ106" s="8"/>
      <c r="KR106" s="8"/>
      <c r="KS106" s="8"/>
      <c r="KT106" s="8"/>
      <c r="KU106" s="8"/>
      <c r="KV106" s="8"/>
      <c r="KW106" s="8"/>
      <c r="KX106" s="8"/>
      <c r="KY106" s="8"/>
      <c r="KZ106" s="8"/>
      <c r="LA106" s="8"/>
      <c r="LB106" s="8"/>
      <c r="LC106" s="8"/>
      <c r="LD106" s="8"/>
      <c r="LE106" s="8"/>
      <c r="LF106" s="8"/>
      <c r="LG106" s="8"/>
      <c r="LH106" s="8"/>
      <c r="LI106" s="8"/>
      <c r="LJ106" s="8"/>
      <c r="LK106" s="8"/>
      <c r="LL106" s="8"/>
      <c r="LR106" s="8"/>
      <c r="LS106" s="8"/>
      <c r="LT106" s="8"/>
      <c r="LU106" s="8"/>
      <c r="LV106" s="8"/>
      <c r="LW106" s="8"/>
      <c r="LX106" s="8"/>
      <c r="LY106" s="8"/>
      <c r="LZ106" s="8"/>
      <c r="MA106" s="8"/>
    </row>
    <row r="107" spans="95:339" s="233" customFormat="1">
      <c r="CQ107" s="240"/>
      <c r="CR107" s="240"/>
      <c r="CS107" s="240"/>
      <c r="CT107" s="240"/>
      <c r="CU107" s="240"/>
      <c r="CW107" s="238"/>
      <c r="CX107" s="238"/>
      <c r="CY107" s="238"/>
      <c r="CZ107" s="238"/>
      <c r="DA107" s="238"/>
      <c r="DB107" s="238"/>
      <c r="DC107" s="238"/>
      <c r="DD107" s="238"/>
      <c r="DE107" s="238"/>
      <c r="DF107" s="238"/>
      <c r="DG107" s="238"/>
      <c r="DH107" s="238"/>
      <c r="DI107" s="238"/>
      <c r="DJ107" s="238"/>
      <c r="DK107" s="238"/>
      <c r="DL107" s="238"/>
      <c r="DM107" s="238"/>
      <c r="DN107" s="238"/>
      <c r="DO107" s="238"/>
      <c r="DP107" s="238"/>
      <c r="DQ107" s="238"/>
      <c r="DR107" s="238"/>
      <c r="HL107" s="239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  <c r="IW107" s="8"/>
      <c r="IX107" s="8"/>
      <c r="IY107" s="8"/>
      <c r="IZ107" s="8"/>
      <c r="JJ107" s="8"/>
      <c r="JK107" s="8"/>
      <c r="JU107" s="8"/>
      <c r="JV107" s="8"/>
      <c r="JW107" s="8"/>
      <c r="JX107" s="8"/>
      <c r="JY107" s="8"/>
      <c r="JZ107" s="8"/>
      <c r="KA107" s="8"/>
      <c r="KB107" s="8"/>
      <c r="KC107" s="8"/>
      <c r="KD107" s="8"/>
      <c r="KE107" s="8"/>
      <c r="KF107" s="8"/>
      <c r="KG107" s="8"/>
      <c r="KH107" s="8"/>
      <c r="KI107" s="8"/>
      <c r="KJ107" s="8"/>
      <c r="KK107" s="8"/>
      <c r="KL107" s="8"/>
      <c r="KM107" s="8"/>
      <c r="KN107" s="8"/>
      <c r="KO107" s="8"/>
      <c r="KP107" s="8"/>
      <c r="KQ107" s="8"/>
      <c r="KR107" s="8"/>
      <c r="KS107" s="8"/>
      <c r="KT107" s="8"/>
      <c r="KU107" s="8"/>
      <c r="KV107" s="8"/>
      <c r="KW107" s="8"/>
      <c r="KX107" s="8"/>
      <c r="KY107" s="8"/>
      <c r="KZ107" s="8"/>
      <c r="LA107" s="8"/>
      <c r="LB107" s="8"/>
      <c r="LC107" s="8"/>
      <c r="LD107" s="8"/>
      <c r="LE107" s="8"/>
      <c r="LF107" s="8"/>
      <c r="LG107" s="8"/>
      <c r="LH107" s="8"/>
      <c r="LI107" s="8"/>
      <c r="LJ107" s="8"/>
      <c r="LK107" s="8"/>
      <c r="LL107" s="8"/>
      <c r="LR107" s="8"/>
      <c r="LS107" s="8"/>
      <c r="LT107" s="8"/>
      <c r="LU107" s="8"/>
      <c r="LV107" s="8"/>
      <c r="LW107" s="8"/>
      <c r="LX107" s="8"/>
      <c r="LY107" s="8"/>
      <c r="LZ107" s="8"/>
      <c r="MA107" s="8"/>
    </row>
    <row r="108" spans="95:339" s="233" customFormat="1">
      <c r="CQ108" s="240"/>
      <c r="CR108" s="240"/>
      <c r="CS108" s="240"/>
      <c r="CT108" s="240"/>
      <c r="CU108" s="240"/>
      <c r="CW108" s="238"/>
      <c r="CX108" s="238"/>
      <c r="CY108" s="238"/>
      <c r="CZ108" s="238"/>
      <c r="DA108" s="238"/>
      <c r="DB108" s="238"/>
      <c r="DC108" s="238"/>
      <c r="DD108" s="238"/>
      <c r="DE108" s="238"/>
      <c r="DF108" s="238"/>
      <c r="DG108" s="238"/>
      <c r="DH108" s="238"/>
      <c r="DI108" s="238"/>
      <c r="DJ108" s="238"/>
      <c r="DK108" s="238"/>
      <c r="DL108" s="238"/>
      <c r="DM108" s="238"/>
      <c r="DN108" s="238"/>
      <c r="DO108" s="238"/>
      <c r="DP108" s="238"/>
      <c r="DQ108" s="238"/>
      <c r="DR108" s="238"/>
      <c r="HL108" s="239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  <c r="IW108" s="8"/>
      <c r="IX108" s="8"/>
      <c r="IY108" s="8"/>
      <c r="IZ108" s="8"/>
      <c r="JJ108" s="8"/>
      <c r="JK108" s="8"/>
      <c r="JU108" s="8"/>
      <c r="JV108" s="8"/>
      <c r="JW108" s="8"/>
      <c r="JX108" s="8"/>
      <c r="JY108" s="8"/>
      <c r="JZ108" s="8"/>
      <c r="KA108" s="8"/>
      <c r="KB108" s="8"/>
      <c r="KC108" s="8"/>
      <c r="KD108" s="8"/>
      <c r="KE108" s="8"/>
      <c r="KF108" s="8"/>
      <c r="KG108" s="8"/>
      <c r="KH108" s="8"/>
      <c r="KI108" s="8"/>
      <c r="KJ108" s="8"/>
      <c r="KK108" s="8"/>
      <c r="KL108" s="8"/>
      <c r="KM108" s="8"/>
      <c r="KN108" s="8"/>
      <c r="KO108" s="8"/>
      <c r="KP108" s="8"/>
      <c r="KQ108" s="8"/>
      <c r="KR108" s="8"/>
      <c r="KS108" s="8"/>
      <c r="KT108" s="8"/>
      <c r="KU108" s="8"/>
      <c r="KV108" s="8"/>
      <c r="KW108" s="8"/>
      <c r="KX108" s="8"/>
      <c r="KY108" s="8"/>
      <c r="KZ108" s="8"/>
      <c r="LA108" s="8"/>
      <c r="LB108" s="8"/>
      <c r="LC108" s="8"/>
      <c r="LD108" s="8"/>
      <c r="LE108" s="8"/>
      <c r="LF108" s="8"/>
      <c r="LG108" s="8"/>
      <c r="LH108" s="8"/>
      <c r="LI108" s="8"/>
      <c r="LJ108" s="8"/>
      <c r="LK108" s="8"/>
      <c r="LL108" s="8"/>
      <c r="LR108" s="8"/>
      <c r="LS108" s="8"/>
      <c r="LT108" s="8"/>
      <c r="LU108" s="8"/>
      <c r="LV108" s="8"/>
      <c r="LW108" s="8"/>
      <c r="LX108" s="8"/>
      <c r="LY108" s="8"/>
      <c r="LZ108" s="8"/>
      <c r="MA108" s="8"/>
    </row>
    <row r="109" spans="95:339" s="233" customFormat="1">
      <c r="CQ109" s="240"/>
      <c r="CR109" s="240"/>
      <c r="CS109" s="240"/>
      <c r="CT109" s="240"/>
      <c r="CU109" s="240"/>
      <c r="CW109" s="238"/>
      <c r="CX109" s="238"/>
      <c r="CY109" s="238"/>
      <c r="CZ109" s="238"/>
      <c r="DA109" s="238"/>
      <c r="DB109" s="238"/>
      <c r="DC109" s="238"/>
      <c r="DD109" s="238"/>
      <c r="DE109" s="238"/>
      <c r="DF109" s="238"/>
      <c r="DG109" s="238"/>
      <c r="DH109" s="238"/>
      <c r="DI109" s="238"/>
      <c r="DJ109" s="238"/>
      <c r="DK109" s="238"/>
      <c r="DL109" s="238"/>
      <c r="DM109" s="238"/>
      <c r="DN109" s="238"/>
      <c r="DO109" s="238"/>
      <c r="DP109" s="238"/>
      <c r="DQ109" s="238"/>
      <c r="DR109" s="238"/>
      <c r="HL109" s="239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  <c r="IW109" s="8"/>
      <c r="IX109" s="8"/>
      <c r="IY109" s="8"/>
      <c r="IZ109" s="8"/>
      <c r="JJ109" s="8"/>
      <c r="JK109" s="8"/>
      <c r="JU109" s="8"/>
      <c r="JV109" s="8"/>
      <c r="JW109" s="8"/>
      <c r="JX109" s="8"/>
      <c r="JY109" s="8"/>
      <c r="JZ109" s="8"/>
      <c r="KA109" s="8"/>
      <c r="KB109" s="8"/>
      <c r="KC109" s="8"/>
      <c r="KD109" s="8"/>
      <c r="KE109" s="8"/>
      <c r="KF109" s="8"/>
      <c r="KG109" s="8"/>
      <c r="KH109" s="8"/>
      <c r="KI109" s="8"/>
      <c r="KJ109" s="8"/>
      <c r="KK109" s="8"/>
      <c r="KL109" s="8"/>
      <c r="KM109" s="8"/>
      <c r="KN109" s="8"/>
      <c r="KO109" s="8"/>
      <c r="KP109" s="8"/>
      <c r="KQ109" s="8"/>
      <c r="KR109" s="8"/>
      <c r="KS109" s="8"/>
      <c r="KT109" s="8"/>
      <c r="KU109" s="8"/>
      <c r="KV109" s="8"/>
      <c r="KW109" s="8"/>
      <c r="KX109" s="8"/>
      <c r="KY109" s="8"/>
      <c r="KZ109" s="8"/>
      <c r="LA109" s="8"/>
      <c r="LB109" s="8"/>
      <c r="LC109" s="8"/>
      <c r="LD109" s="8"/>
      <c r="LE109" s="8"/>
      <c r="LF109" s="8"/>
      <c r="LG109" s="8"/>
      <c r="LH109" s="8"/>
      <c r="LI109" s="8"/>
      <c r="LJ109" s="8"/>
      <c r="LK109" s="8"/>
      <c r="LL109" s="8"/>
      <c r="LR109" s="8"/>
      <c r="LS109" s="8"/>
      <c r="LT109" s="8"/>
      <c r="LU109" s="8"/>
      <c r="LV109" s="8"/>
      <c r="LW109" s="8"/>
      <c r="LX109" s="8"/>
      <c r="LY109" s="8"/>
      <c r="LZ109" s="8"/>
      <c r="MA109" s="8"/>
    </row>
    <row r="110" spans="95:339" s="233" customFormat="1">
      <c r="CQ110" s="240"/>
      <c r="CR110" s="240"/>
      <c r="CS110" s="240"/>
      <c r="CT110" s="240"/>
      <c r="CU110" s="240"/>
      <c r="CW110" s="238"/>
      <c r="CX110" s="238"/>
      <c r="CY110" s="238"/>
      <c r="CZ110" s="238"/>
      <c r="DA110" s="238"/>
      <c r="DB110" s="238"/>
      <c r="DC110" s="238"/>
      <c r="DD110" s="238"/>
      <c r="DE110" s="238"/>
      <c r="DF110" s="238"/>
      <c r="DG110" s="238"/>
      <c r="DH110" s="238"/>
      <c r="DI110" s="238"/>
      <c r="DJ110" s="238"/>
      <c r="DK110" s="238"/>
      <c r="DL110" s="238"/>
      <c r="DM110" s="238"/>
      <c r="DN110" s="238"/>
      <c r="DO110" s="238"/>
      <c r="DP110" s="238"/>
      <c r="DQ110" s="238"/>
      <c r="DR110" s="238"/>
      <c r="HL110" s="239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  <c r="IW110" s="8"/>
      <c r="IX110" s="8"/>
      <c r="IY110" s="8"/>
      <c r="IZ110" s="8"/>
      <c r="JJ110" s="8"/>
      <c r="JK110" s="8"/>
      <c r="JU110" s="8"/>
      <c r="JV110" s="8"/>
      <c r="JW110" s="8"/>
      <c r="JX110" s="8"/>
      <c r="JY110" s="8"/>
      <c r="JZ110" s="8"/>
      <c r="KA110" s="8"/>
      <c r="KB110" s="8"/>
      <c r="KC110" s="8"/>
      <c r="KD110" s="8"/>
      <c r="KE110" s="8"/>
      <c r="KF110" s="8"/>
      <c r="KG110" s="8"/>
      <c r="KH110" s="8"/>
      <c r="KI110" s="8"/>
      <c r="KJ110" s="8"/>
      <c r="KK110" s="8"/>
      <c r="KL110" s="8"/>
      <c r="KM110" s="8"/>
      <c r="KN110" s="8"/>
      <c r="KO110" s="8"/>
      <c r="KP110" s="8"/>
      <c r="KQ110" s="8"/>
      <c r="KR110" s="8"/>
      <c r="KS110" s="8"/>
      <c r="KT110" s="8"/>
      <c r="KU110" s="8"/>
      <c r="KV110" s="8"/>
      <c r="KW110" s="8"/>
      <c r="KX110" s="8"/>
      <c r="KY110" s="8"/>
      <c r="KZ110" s="8"/>
      <c r="LA110" s="8"/>
      <c r="LB110" s="8"/>
      <c r="LC110" s="8"/>
      <c r="LD110" s="8"/>
      <c r="LE110" s="8"/>
      <c r="LF110" s="8"/>
      <c r="LG110" s="8"/>
      <c r="LH110" s="8"/>
      <c r="LI110" s="8"/>
      <c r="LJ110" s="8"/>
      <c r="LK110" s="8"/>
      <c r="LL110" s="8"/>
      <c r="LR110" s="8"/>
      <c r="LS110" s="8"/>
      <c r="LT110" s="8"/>
      <c r="LU110" s="8"/>
      <c r="LV110" s="8"/>
      <c r="LW110" s="8"/>
      <c r="LX110" s="8"/>
      <c r="LY110" s="8"/>
      <c r="LZ110" s="8"/>
      <c r="MA110" s="8"/>
    </row>
    <row r="111" spans="95:339" s="233" customFormat="1">
      <c r="CQ111" s="240"/>
      <c r="CR111" s="240"/>
      <c r="CS111" s="240"/>
      <c r="CT111" s="240"/>
      <c r="CU111" s="240"/>
      <c r="CW111" s="238"/>
      <c r="CX111" s="238"/>
      <c r="CY111" s="238"/>
      <c r="CZ111" s="238"/>
      <c r="DA111" s="238"/>
      <c r="DB111" s="238"/>
      <c r="DC111" s="238"/>
      <c r="DD111" s="238"/>
      <c r="DE111" s="238"/>
      <c r="DF111" s="238"/>
      <c r="DG111" s="238"/>
      <c r="DH111" s="238"/>
      <c r="DI111" s="238"/>
      <c r="DJ111" s="238"/>
      <c r="DK111" s="238"/>
      <c r="DL111" s="238"/>
      <c r="DM111" s="238"/>
      <c r="DN111" s="238"/>
      <c r="DO111" s="238"/>
      <c r="DP111" s="238"/>
      <c r="DQ111" s="238"/>
      <c r="DR111" s="238"/>
      <c r="HL111" s="239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  <c r="IW111" s="8"/>
      <c r="IX111" s="8"/>
      <c r="IY111" s="8"/>
      <c r="IZ111" s="8"/>
      <c r="JJ111" s="8"/>
      <c r="JK111" s="8"/>
      <c r="JU111" s="8"/>
      <c r="JV111" s="8"/>
      <c r="JW111" s="8"/>
      <c r="JX111" s="8"/>
      <c r="JY111" s="8"/>
      <c r="JZ111" s="8"/>
      <c r="KA111" s="8"/>
      <c r="KB111" s="8"/>
      <c r="KC111" s="8"/>
      <c r="KD111" s="8"/>
      <c r="KE111" s="8"/>
      <c r="KF111" s="8"/>
      <c r="KG111" s="8"/>
      <c r="KH111" s="8"/>
      <c r="KI111" s="8"/>
      <c r="KJ111" s="8"/>
      <c r="KK111" s="8"/>
      <c r="KL111" s="8"/>
      <c r="KM111" s="8"/>
      <c r="KN111" s="8"/>
      <c r="KO111" s="8"/>
      <c r="KP111" s="8"/>
      <c r="KQ111" s="8"/>
      <c r="KR111" s="8"/>
      <c r="KS111" s="8"/>
      <c r="KT111" s="8"/>
      <c r="KU111" s="8"/>
      <c r="KV111" s="8"/>
      <c r="KW111" s="8"/>
      <c r="KX111" s="8"/>
      <c r="KY111" s="8"/>
      <c r="KZ111" s="8"/>
      <c r="LA111" s="8"/>
      <c r="LB111" s="8"/>
      <c r="LC111" s="8"/>
      <c r="LD111" s="8"/>
      <c r="LE111" s="8"/>
      <c r="LF111" s="8"/>
      <c r="LG111" s="8"/>
      <c r="LH111" s="8"/>
      <c r="LI111" s="8"/>
      <c r="LJ111" s="8"/>
      <c r="LK111" s="8"/>
      <c r="LL111" s="8"/>
      <c r="LR111" s="8"/>
      <c r="LS111" s="8"/>
      <c r="LT111" s="8"/>
      <c r="LU111" s="8"/>
      <c r="LV111" s="8"/>
      <c r="LW111" s="8"/>
      <c r="LX111" s="8"/>
      <c r="LY111" s="8"/>
      <c r="LZ111" s="8"/>
      <c r="MA111" s="8"/>
    </row>
    <row r="112" spans="95:339" s="233" customFormat="1">
      <c r="CQ112" s="240"/>
      <c r="CR112" s="240"/>
      <c r="CS112" s="240"/>
      <c r="CT112" s="240"/>
      <c r="CU112" s="240"/>
      <c r="CW112" s="238"/>
      <c r="CX112" s="238"/>
      <c r="CY112" s="238"/>
      <c r="CZ112" s="238"/>
      <c r="DA112" s="238"/>
      <c r="DB112" s="238"/>
      <c r="DC112" s="238"/>
      <c r="DD112" s="238"/>
      <c r="DE112" s="238"/>
      <c r="DF112" s="238"/>
      <c r="DG112" s="238"/>
      <c r="DH112" s="238"/>
      <c r="DI112" s="238"/>
      <c r="DJ112" s="238"/>
      <c r="DK112" s="238"/>
      <c r="DL112" s="238"/>
      <c r="DM112" s="238"/>
      <c r="DN112" s="238"/>
      <c r="DO112" s="238"/>
      <c r="DP112" s="238"/>
      <c r="DQ112" s="238"/>
      <c r="DR112" s="238"/>
      <c r="HL112" s="239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  <c r="IW112" s="8"/>
      <c r="IX112" s="8"/>
      <c r="IY112" s="8"/>
      <c r="IZ112" s="8"/>
      <c r="JJ112" s="8"/>
      <c r="JK112" s="8"/>
      <c r="JU112" s="8"/>
      <c r="JV112" s="8"/>
      <c r="JW112" s="8"/>
      <c r="JX112" s="8"/>
      <c r="JY112" s="8"/>
      <c r="JZ112" s="8"/>
      <c r="KA112" s="8"/>
      <c r="KB112" s="8"/>
      <c r="KC112" s="8"/>
      <c r="KD112" s="8"/>
      <c r="KE112" s="8"/>
      <c r="KF112" s="8"/>
      <c r="KG112" s="8"/>
      <c r="KH112" s="8"/>
      <c r="KI112" s="8"/>
      <c r="KJ112" s="8"/>
      <c r="KK112" s="8"/>
      <c r="KL112" s="8"/>
      <c r="KM112" s="8"/>
      <c r="KN112" s="8"/>
      <c r="KO112" s="8"/>
      <c r="KP112" s="8"/>
      <c r="KQ112" s="8"/>
      <c r="KR112" s="8"/>
      <c r="KS112" s="8"/>
      <c r="KT112" s="8"/>
      <c r="KU112" s="8"/>
      <c r="KV112" s="8"/>
      <c r="KW112" s="8"/>
      <c r="KX112" s="8"/>
      <c r="KY112" s="8"/>
      <c r="KZ112" s="8"/>
      <c r="LA112" s="8"/>
      <c r="LB112" s="8"/>
      <c r="LC112" s="8"/>
      <c r="LD112" s="8"/>
      <c r="LE112" s="8"/>
      <c r="LF112" s="8"/>
      <c r="LG112" s="8"/>
      <c r="LH112" s="8"/>
      <c r="LI112" s="8"/>
      <c r="LJ112" s="8"/>
      <c r="LK112" s="8"/>
      <c r="LL112" s="8"/>
      <c r="LR112" s="8"/>
      <c r="LS112" s="8"/>
      <c r="LT112" s="8"/>
      <c r="LU112" s="8"/>
      <c r="LV112" s="8"/>
      <c r="LW112" s="8"/>
      <c r="LX112" s="8"/>
      <c r="LY112" s="8"/>
      <c r="LZ112" s="8"/>
      <c r="MA112" s="8"/>
    </row>
    <row r="113" spans="95:339" s="233" customFormat="1">
      <c r="CQ113" s="240"/>
      <c r="CR113" s="240"/>
      <c r="CS113" s="240"/>
      <c r="CT113" s="240"/>
      <c r="CU113" s="240"/>
      <c r="CW113" s="238"/>
      <c r="CX113" s="238"/>
      <c r="CY113" s="238"/>
      <c r="CZ113" s="238"/>
      <c r="DA113" s="238"/>
      <c r="DB113" s="238"/>
      <c r="DC113" s="238"/>
      <c r="DD113" s="238"/>
      <c r="DE113" s="238"/>
      <c r="DF113" s="238"/>
      <c r="DG113" s="238"/>
      <c r="DH113" s="238"/>
      <c r="DI113" s="238"/>
      <c r="DJ113" s="238"/>
      <c r="DK113" s="238"/>
      <c r="DL113" s="238"/>
      <c r="DM113" s="238"/>
      <c r="DN113" s="238"/>
      <c r="DO113" s="238"/>
      <c r="DP113" s="238"/>
      <c r="DQ113" s="238"/>
      <c r="DR113" s="238"/>
      <c r="HL113" s="239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  <c r="IW113" s="8"/>
      <c r="IX113" s="8"/>
      <c r="IY113" s="8"/>
      <c r="IZ113" s="8"/>
      <c r="JJ113" s="8"/>
      <c r="JK113" s="8"/>
      <c r="JU113" s="8"/>
      <c r="JV113" s="8"/>
      <c r="JW113" s="8"/>
      <c r="JX113" s="8"/>
      <c r="JY113" s="8"/>
      <c r="JZ113" s="8"/>
      <c r="KA113" s="8"/>
      <c r="KB113" s="8"/>
      <c r="KC113" s="8"/>
      <c r="KD113" s="8"/>
      <c r="KE113" s="8"/>
      <c r="KF113" s="8"/>
      <c r="KG113" s="8"/>
      <c r="KH113" s="8"/>
      <c r="KI113" s="8"/>
      <c r="KJ113" s="8"/>
      <c r="KK113" s="8"/>
      <c r="KL113" s="8"/>
      <c r="KM113" s="8"/>
      <c r="KN113" s="8"/>
      <c r="KO113" s="8"/>
      <c r="KP113" s="8"/>
      <c r="KQ113" s="8"/>
      <c r="KR113" s="8"/>
      <c r="KS113" s="8"/>
      <c r="KT113" s="8"/>
      <c r="KU113" s="8"/>
      <c r="KV113" s="8"/>
      <c r="KW113" s="8"/>
      <c r="KX113" s="8"/>
      <c r="KY113" s="8"/>
      <c r="KZ113" s="8"/>
      <c r="LA113" s="8"/>
      <c r="LB113" s="8"/>
      <c r="LC113" s="8"/>
      <c r="LD113" s="8"/>
      <c r="LE113" s="8"/>
      <c r="LF113" s="8"/>
      <c r="LG113" s="8"/>
      <c r="LH113" s="8"/>
      <c r="LI113" s="8"/>
      <c r="LJ113" s="8"/>
      <c r="LK113" s="8"/>
      <c r="LL113" s="8"/>
      <c r="LR113" s="8"/>
      <c r="LS113" s="8"/>
      <c r="LT113" s="8"/>
      <c r="LU113" s="8"/>
      <c r="LV113" s="8"/>
      <c r="LW113" s="8"/>
      <c r="LX113" s="8"/>
      <c r="LY113" s="8"/>
      <c r="LZ113" s="8"/>
      <c r="MA113" s="8"/>
    </row>
    <row r="114" spans="95:339" s="233" customFormat="1">
      <c r="CQ114" s="240"/>
      <c r="CR114" s="240"/>
      <c r="CS114" s="240"/>
      <c r="CT114" s="240"/>
      <c r="CU114" s="240"/>
      <c r="CW114" s="238"/>
      <c r="CX114" s="238"/>
      <c r="CY114" s="238"/>
      <c r="CZ114" s="238"/>
      <c r="DA114" s="238"/>
      <c r="DB114" s="238"/>
      <c r="DC114" s="238"/>
      <c r="DD114" s="238"/>
      <c r="DE114" s="238"/>
      <c r="DF114" s="238"/>
      <c r="DG114" s="238"/>
      <c r="DH114" s="238"/>
      <c r="DI114" s="238"/>
      <c r="DJ114" s="238"/>
      <c r="DK114" s="238"/>
      <c r="DL114" s="238"/>
      <c r="DM114" s="238"/>
      <c r="DN114" s="238"/>
      <c r="DO114" s="238"/>
      <c r="DP114" s="238"/>
      <c r="DQ114" s="238"/>
      <c r="DR114" s="238"/>
      <c r="HL114" s="239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  <c r="IW114" s="8"/>
      <c r="IX114" s="8"/>
      <c r="IY114" s="8"/>
      <c r="IZ114" s="8"/>
      <c r="JJ114" s="8"/>
      <c r="JK114" s="8"/>
      <c r="JU114" s="8"/>
      <c r="JV114" s="8"/>
      <c r="JW114" s="8"/>
      <c r="JX114" s="8"/>
      <c r="JY114" s="8"/>
      <c r="JZ114" s="8"/>
      <c r="KA114" s="8"/>
      <c r="KB114" s="8"/>
      <c r="KC114" s="8"/>
      <c r="KD114" s="8"/>
      <c r="KE114" s="8"/>
      <c r="KF114" s="8"/>
      <c r="KG114" s="8"/>
      <c r="KH114" s="8"/>
      <c r="KI114" s="8"/>
      <c r="KJ114" s="8"/>
      <c r="KK114" s="8"/>
      <c r="KL114" s="8"/>
      <c r="KM114" s="8"/>
      <c r="KN114" s="8"/>
      <c r="KO114" s="8"/>
      <c r="KP114" s="8"/>
      <c r="KQ114" s="8"/>
      <c r="KR114" s="8"/>
      <c r="KS114" s="8"/>
      <c r="KT114" s="8"/>
      <c r="KU114" s="8"/>
      <c r="KV114" s="8"/>
      <c r="KW114" s="8"/>
      <c r="KX114" s="8"/>
      <c r="KY114" s="8"/>
      <c r="KZ114" s="8"/>
      <c r="LA114" s="8"/>
      <c r="LB114" s="8"/>
      <c r="LC114" s="8"/>
      <c r="LD114" s="8"/>
      <c r="LE114" s="8"/>
      <c r="LF114" s="8"/>
      <c r="LG114" s="8"/>
      <c r="LH114" s="8"/>
      <c r="LI114" s="8"/>
      <c r="LJ114" s="8"/>
      <c r="LK114" s="8"/>
      <c r="LL114" s="8"/>
      <c r="LR114" s="8"/>
      <c r="LS114" s="8"/>
      <c r="LT114" s="8"/>
      <c r="LU114" s="8"/>
      <c r="LV114" s="8"/>
      <c r="LW114" s="8"/>
      <c r="LX114" s="8"/>
      <c r="LY114" s="8"/>
      <c r="LZ114" s="8"/>
      <c r="MA114" s="8"/>
    </row>
    <row r="115" spans="95:339" s="242" customFormat="1">
      <c r="CQ115" s="243"/>
      <c r="CR115" s="243"/>
      <c r="CS115" s="243"/>
      <c r="CT115" s="243"/>
      <c r="CU115" s="243"/>
      <c r="CW115" s="244"/>
      <c r="CX115" s="244"/>
      <c r="CY115" s="244"/>
      <c r="CZ115" s="244"/>
      <c r="DA115" s="244"/>
      <c r="DB115" s="244"/>
      <c r="DC115" s="244"/>
      <c r="DD115" s="244"/>
      <c r="DE115" s="244"/>
      <c r="DF115" s="244"/>
      <c r="DG115" s="244"/>
      <c r="DH115" s="244"/>
      <c r="DI115" s="244"/>
      <c r="DJ115" s="244"/>
      <c r="DK115" s="244"/>
      <c r="DL115" s="244"/>
      <c r="DM115" s="244"/>
      <c r="DN115" s="244"/>
      <c r="DO115" s="244"/>
      <c r="DP115" s="244"/>
      <c r="DQ115" s="244"/>
      <c r="DR115" s="244"/>
      <c r="HL115" s="245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  <c r="IW115" s="8"/>
      <c r="IX115" s="8"/>
      <c r="IY115" s="8"/>
      <c r="IZ115" s="8"/>
      <c r="JJ115" s="8"/>
      <c r="JK115" s="8"/>
      <c r="JU115" s="8"/>
      <c r="JV115" s="8"/>
      <c r="JW115" s="8"/>
      <c r="JX115" s="8"/>
      <c r="JY115" s="8"/>
      <c r="JZ115" s="8"/>
      <c r="KA115" s="8"/>
      <c r="KB115" s="8"/>
      <c r="KC115" s="8"/>
      <c r="KD115" s="8"/>
      <c r="KE115" s="8"/>
      <c r="KF115" s="8"/>
      <c r="KG115" s="8"/>
      <c r="KH115" s="8"/>
      <c r="KI115" s="8"/>
      <c r="KJ115" s="8"/>
      <c r="KK115" s="8"/>
      <c r="KL115" s="8"/>
      <c r="KM115" s="8"/>
      <c r="KN115" s="8"/>
      <c r="KO115" s="8"/>
      <c r="KP115" s="8"/>
      <c r="KQ115" s="8"/>
      <c r="KR115" s="8"/>
      <c r="KS115" s="8"/>
      <c r="KT115" s="8"/>
      <c r="KU115" s="8"/>
      <c r="KV115" s="8"/>
      <c r="KW115" s="8"/>
      <c r="KX115" s="8"/>
      <c r="KY115" s="8"/>
      <c r="KZ115" s="8"/>
      <c r="LA115" s="8"/>
      <c r="LB115" s="8"/>
      <c r="LC115" s="8"/>
      <c r="LD115" s="8"/>
      <c r="LE115" s="8"/>
      <c r="LF115" s="8"/>
      <c r="LG115" s="8"/>
      <c r="LH115" s="8"/>
      <c r="LI115" s="8"/>
      <c r="LJ115" s="8"/>
      <c r="LK115" s="8"/>
      <c r="LL115" s="8"/>
      <c r="LR115" s="8"/>
      <c r="LS115" s="8"/>
      <c r="LT115" s="8"/>
      <c r="LU115" s="8"/>
      <c r="LV115" s="8"/>
      <c r="LW115" s="8"/>
      <c r="LX115" s="8"/>
      <c r="LY115" s="8"/>
      <c r="LZ115" s="8"/>
      <c r="MA115" s="8"/>
    </row>
  </sheetData>
  <autoFilter ref="A1:LL36"/>
  <conditionalFormatting sqref="M39:N45 S39:T45 O1 U1 M1:N35 S1:T35">
    <cfRule type="cellIs" dxfId="69" priority="177" stopIfTrue="1" operator="lessThan">
      <formula>4.95</formula>
    </cfRule>
    <cfRule type="cellIs" dxfId="68" priority="178" stopIfTrue="1" operator="lessThan">
      <formula>4.95</formula>
    </cfRule>
    <cfRule type="cellIs" dxfId="67" priority="179" stopIfTrue="1" operator="lessThan">
      <formula>4.95</formula>
    </cfRule>
  </conditionalFormatting>
  <conditionalFormatting sqref="Q39:U45 K39:L45 Q1:U35 K1:L35">
    <cfRule type="cellIs" dxfId="66" priority="176" stopIfTrue="1" operator="lessThan">
      <formula>4.95</formula>
    </cfRule>
  </conditionalFormatting>
  <conditionalFormatting sqref="CD39:CE45 JY38:JZ38 KJ49:KK50 KU49:KV50 LF49:LG50 HV43:HW45 IG43:IH45 DL43:DL45 DA43:DA45 ED43:ED45 EO43:EO45 EZ43:EZ45 FK43:FK45 FV43:FV45 GG43:GG45 GR43:GR45 R43:R45 AA39:AB45 AL39:AM45 AW39:AX45 BH39:BI45 BS39:BT45 DS43:DS45 IR43:IS45 L43:L45 JC43:JD45 JN43:JO45 KJ43:KK45 KU43:KV45 JY47:JZ48 LF43:LG45 JY43:JZ45 CP45:CQ45 CP35:CQ35 KU2:KV35 LH1:LI1 LF1:LG35 CD2:CE35 AW1:AZ1 AL1:AO1 BH1:BK1 CD1:CG1 BS1:BV1 AA1:AD1 BI1:BI5 BT1:BT5 AM1:AM5 AB1:AB5 AX1:AX5 CE1:CE5 M1:O1 S1:U1 DA1:DE1 DL1:DP1 DS1:DW1 ED1:EH1 EO1:ES1 EZ1:FD1 FK1:FO1 FV1:FZ1 GG1:GK1 GR1:GV1 HV1:HZ1 IG1:IK1 HV2:HW35 IG2:IH35 DL2:DL35 DA2:DA35 ED2:ED35 EO2:EO35 EZ2:EZ35 FK2:FK35 FV2:FV35 GG2:GG35 GR2:GR35 R2:R35 AA2:AB35 AL2:AM35 AW2:AX35 BH2:BI35 BS2:BT35 DS2:DS35 IR2:IS35 L2:L35 JC2:JD35 IR1:IV1 JC1:JG1 JN2:JO35 JN1:JR1 JY2:JZ35 JY1:KB1 KJ1:KM1 KJ2:KK35 KU1:KX1">
    <cfRule type="cellIs" dxfId="65" priority="175" operator="lessThan">
      <formula>3.95</formula>
    </cfRule>
  </conditionalFormatting>
  <conditionalFormatting sqref="BV39:BV45 BK45 BK35 BV1:BV35">
    <cfRule type="cellIs" dxfId="64" priority="174" operator="greaterThan">
      <formula>0</formula>
    </cfRule>
  </conditionalFormatting>
  <conditionalFormatting sqref="AO39:AO45 AO1:AO35 CG1:CG1048576 AD1:AD1048576 BK1:BK1048576 BV1:BV1048576 AZ1:AZ1048576">
    <cfRule type="cellIs" dxfId="63" priority="173" operator="lessThan">
      <formula>1</formula>
    </cfRule>
  </conditionalFormatting>
  <conditionalFormatting sqref="R43:R45 L43:L45 AL39:AM45 CP45:CQ45 CP35:CQ35 R2:R35 AL1:AM35 L2:L35 AA1:AB1048576 AW1:AX1048576 BH1:BI1048576 BS1:BT1048576 CD1:CE1048576">
    <cfRule type="cellIs" dxfId="62" priority="172" operator="lessThan">
      <formula>4</formula>
    </cfRule>
  </conditionalFormatting>
  <conditionalFormatting sqref="IG43:IH45 JY38:JZ38 KJ49:KK50 KU49:KV50 LG49:LG50 R43:R45 L43:L45 AX39:AX45 BI39:BI45 BT39:BT45 CE39:CE45 IR43:IS45 LG43:LG45 JC43:JD45 JN43:JO45 KJ43:KK45 KU43:KV45 JY47:JZ48 HV43:HW45 JY43:JZ45 CQ45 CQ35 IG2:IH35 HV2:HW35 R2:R35 L2:L35 AX2:AX35 BI2:BI35 BT2:BT35 CE2:CE35 IR2:IS35 LG2:LG35 JC2:JD35 JN2:JO35 JY2:JZ35 KJ2:KK35 KU2:KV35 AB2:AB53 AM2:AM53">
    <cfRule type="cellIs" dxfId="61" priority="170" operator="lessThan">
      <formula>4</formula>
    </cfRule>
  </conditionalFormatting>
  <conditionalFormatting sqref="KB38 KM49:KM50 KX49:KX50 LI49:LI50 IJ43:IJ45 HY43:HY45 IU43:IU45 JF43:JF45 JQ43:JQ45 KM43:KM45 KB47:KB48 LI43:LI45 KB43:KB45 KX43:KX45 KM1:KM35 KX1:KX35 LI2:LI35 HZ1 IK1 IJ1:IJ35 HY1:HY35 IU1:IU35 JF1:JF35 IV1 JG1 JQ1:JQ35 JR1 KB1:KB35">
    <cfRule type="cellIs" dxfId="60" priority="111" operator="lessThan">
      <formula>0</formula>
    </cfRule>
    <cfRule type="cellIs" dxfId="59" priority="112" operator="lessThan">
      <formula>0</formula>
    </cfRule>
    <cfRule type="cellIs" dxfId="58" priority="113" operator="greaterThan">
      <formula>0</formula>
    </cfRule>
    <cfRule type="cellIs" dxfId="57" priority="114" operator="lessThan">
      <formula>0</formula>
    </cfRule>
    <cfRule type="cellIs" dxfId="56" priority="115" operator="greaterThan">
      <formula>0</formula>
    </cfRule>
  </conditionalFormatting>
  <conditionalFormatting sqref="KB38 KM49:KM50 KX49:KX50 LI49:LI50 IJ43:IJ45 HY43:HY45 IU43:IU45 JF43:JF45 JQ43:JQ45 KM43:KM45 KB47:KB48 LI43:LI45 KB43:KB45 KX43:KX45 KM2:KM35 KX2:KX35 LI2:LI35 IJ2:IJ35 HY2:HY35 IU2:IU35 JF2:JF35 JQ2:JQ35 KB2:KB35">
    <cfRule type="cellIs" dxfId="55" priority="108" operator="equal">
      <formula>0</formula>
    </cfRule>
    <cfRule type="cellIs" dxfId="54" priority="109" operator="equal">
      <formula>0</formula>
    </cfRule>
    <cfRule type="cellIs" dxfId="53" priority="110" operator="lessThan">
      <formula>0</formula>
    </cfRule>
  </conditionalFormatting>
  <conditionalFormatting sqref="LI49:LI50 LI43:LI45 LI2:LI35">
    <cfRule type="cellIs" dxfId="52" priority="3" operator="lessThan">
      <formula>1</formula>
    </cfRule>
    <cfRule type="cellIs" dxfId="51" priority="4" operator="greaterThan">
      <formula>0</formula>
    </cfRule>
    <cfRule type="cellIs" dxfId="50" priority="5" operator="equal">
      <formula>0</formula>
    </cfRule>
    <cfRule type="cellIs" dxfId="49" priority="6" operator="equal">
      <formula>0</formula>
    </cfRule>
    <cfRule type="cellIs" dxfId="48" priority="7" operator="lessThan">
      <formula>0</formula>
    </cfRule>
  </conditionalFormatting>
  <conditionalFormatting sqref="LI43:LI45 LI2:LI35">
    <cfRule type="cellIs" dxfId="47" priority="1" operator="greaterThan">
      <formula>1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A131"/>
  <sheetViews>
    <sheetView workbookViewId="0">
      <pane xSplit="9" ySplit="1" topLeftCell="J2" activePane="bottomRight" state="frozen"/>
      <selection activeCell="LK2" sqref="LK2:LL32"/>
      <selection pane="topRight" activeCell="LK2" sqref="LK2:LL32"/>
      <selection pane="bottomLeft" activeCell="LK2" sqref="LK2:LL32"/>
      <selection pane="bottomRight" activeCell="HX1" sqref="HX1"/>
    </sheetView>
  </sheetViews>
  <sheetFormatPr defaultRowHeight="17.25"/>
  <cols>
    <col min="1" max="1" width="9" style="8" bestFit="1" customWidth="1"/>
    <col min="2" max="2" width="10.42578125" style="8" bestFit="1" customWidth="1"/>
    <col min="3" max="3" width="15" style="8" bestFit="1" customWidth="1"/>
    <col min="4" max="4" width="18.5703125" style="8" bestFit="1" customWidth="1"/>
    <col min="5" max="5" width="10" style="8" customWidth="1"/>
    <col min="6" max="6" width="14.7109375" style="8" customWidth="1"/>
    <col min="7" max="7" width="24.5703125" style="8" customWidth="1"/>
    <col min="8" max="8" width="10.7109375" style="8" customWidth="1"/>
    <col min="9" max="9" width="30.140625" style="8" customWidth="1"/>
    <col min="10" max="10" width="18" style="8" customWidth="1"/>
    <col min="11" max="11" width="4.5703125" style="8" customWidth="1"/>
    <col min="12" max="13" width="4.42578125" style="8" customWidth="1"/>
    <col min="14" max="15" width="4.5703125" style="8" customWidth="1"/>
    <col min="16" max="16" width="4.85546875" style="8" customWidth="1"/>
    <col min="17" max="18" width="9" style="8" customWidth="1"/>
    <col min="19" max="21" width="4.5703125" style="8" customWidth="1"/>
    <col min="22" max="22" width="4.85546875" style="8" customWidth="1"/>
    <col min="23" max="25" width="9" style="8" customWidth="1"/>
    <col min="26" max="31" width="4.5703125" style="8" customWidth="1"/>
    <col min="32" max="33" width="4.85546875" style="8" customWidth="1"/>
    <col min="34" max="36" width="9" style="8" customWidth="1"/>
    <col min="37" max="42" width="4.5703125" style="8" customWidth="1"/>
    <col min="43" max="44" width="4.85546875" style="8" customWidth="1"/>
    <col min="45" max="47" width="9" style="8" customWidth="1"/>
    <col min="48" max="53" width="4.5703125" style="8" customWidth="1"/>
    <col min="54" max="55" width="4.85546875" style="8" customWidth="1"/>
    <col min="56" max="58" width="9" style="8" customWidth="1"/>
    <col min="59" max="64" width="4.5703125" style="8" customWidth="1"/>
    <col min="65" max="66" width="4.85546875" style="8" customWidth="1"/>
    <col min="67" max="69" width="9" style="8" customWidth="1"/>
    <col min="70" max="75" width="4.5703125" style="8" customWidth="1"/>
    <col min="76" max="77" width="4.85546875" style="8" customWidth="1"/>
    <col min="78" max="82" width="8.85546875" style="8" customWidth="1"/>
    <col min="83" max="83" width="21.7109375" style="8" customWidth="1"/>
    <col min="84" max="84" width="8.85546875" style="126" customWidth="1"/>
    <col min="85" max="85" width="9.42578125" style="126" customWidth="1"/>
    <col min="86" max="86" width="9.85546875" style="126" customWidth="1"/>
    <col min="87" max="87" width="9.42578125" style="126" customWidth="1"/>
    <col min="88" max="88" width="9.85546875" style="126" customWidth="1"/>
    <col min="89" max="89" width="19.28515625" style="8" customWidth="1"/>
    <col min="90" max="92" width="7" style="8" customWidth="1"/>
    <col min="93" max="98" width="4.5703125" style="8" customWidth="1"/>
    <col min="99" max="100" width="4.85546875" style="8" customWidth="1"/>
    <col min="101" max="103" width="5.5703125" style="205" customWidth="1"/>
    <col min="104" max="106" width="4.5703125" style="205" customWidth="1"/>
    <col min="107" max="107" width="4.42578125" style="205" customWidth="1"/>
    <col min="108" max="109" width="4.5703125" style="205" customWidth="1"/>
    <col min="110" max="111" width="4.85546875" style="205" customWidth="1"/>
    <col min="112" max="114" width="6" style="205" customWidth="1"/>
    <col min="115" max="116" width="4.5703125" style="205" customWidth="1"/>
    <col min="117" max="118" width="4.42578125" style="205" customWidth="1"/>
    <col min="119" max="120" width="4.5703125" style="205" customWidth="1"/>
    <col min="121" max="122" width="4.85546875" style="205" customWidth="1"/>
    <col min="123" max="123" width="4.5703125" style="8" customWidth="1"/>
    <col min="124" max="125" width="4.42578125" style="8" customWidth="1"/>
    <col min="126" max="127" width="4.5703125" style="8" customWidth="1"/>
    <col min="128" max="129" width="4.85546875" style="8" customWidth="1"/>
    <col min="130" max="132" width="6.28515625" style="8" customWidth="1"/>
    <col min="133" max="135" width="4.5703125" style="8" customWidth="1"/>
    <col min="136" max="136" width="4.42578125" style="8" customWidth="1"/>
    <col min="137" max="138" width="4.5703125" style="8" customWidth="1"/>
    <col min="139" max="140" width="4.85546875" style="8" customWidth="1"/>
    <col min="141" max="143" width="6.7109375" style="8" customWidth="1"/>
    <col min="144" max="146" width="4.5703125" style="8" customWidth="1"/>
    <col min="147" max="147" width="4.42578125" style="8" customWidth="1"/>
    <col min="148" max="149" width="4.5703125" style="8" customWidth="1"/>
    <col min="150" max="151" width="4.85546875" style="8" customWidth="1"/>
    <col min="152" max="152" width="6.42578125" style="8" customWidth="1"/>
    <col min="153" max="154" width="4.42578125" style="8" customWidth="1"/>
    <col min="155" max="157" width="4.5703125" style="8" customWidth="1"/>
    <col min="158" max="158" width="4.42578125" style="8" customWidth="1"/>
    <col min="159" max="160" width="4.5703125" style="8" customWidth="1"/>
    <col min="161" max="162" width="4.85546875" style="8" customWidth="1"/>
    <col min="163" max="163" width="4.5703125" style="8" customWidth="1"/>
    <col min="164" max="165" width="4.42578125" style="8" customWidth="1"/>
    <col min="166" max="168" width="4.5703125" style="8" customWidth="1"/>
    <col min="169" max="169" width="4.42578125" style="8" customWidth="1"/>
    <col min="170" max="171" width="4.5703125" style="8" customWidth="1"/>
    <col min="172" max="173" width="4.85546875" style="8" customWidth="1"/>
    <col min="174" max="174" width="4.5703125" style="8" customWidth="1"/>
    <col min="175" max="176" width="4.42578125" style="8" customWidth="1"/>
    <col min="177" max="179" width="4.5703125" style="8" customWidth="1"/>
    <col min="180" max="180" width="4.42578125" style="8" customWidth="1"/>
    <col min="181" max="182" width="4.5703125" style="8" customWidth="1"/>
    <col min="183" max="184" width="4.85546875" style="8" customWidth="1"/>
    <col min="185" max="185" width="4.5703125" style="8" customWidth="1"/>
    <col min="186" max="187" width="4.42578125" style="8" customWidth="1"/>
    <col min="188" max="190" width="4.5703125" style="8" customWidth="1"/>
    <col min="191" max="191" width="4.42578125" style="8" customWidth="1"/>
    <col min="192" max="193" width="4.5703125" style="8" customWidth="1"/>
    <col min="194" max="195" width="4.85546875" style="8" customWidth="1"/>
    <col min="196" max="196" width="4.5703125" style="8" customWidth="1"/>
    <col min="197" max="198" width="4.42578125" style="8" customWidth="1"/>
    <col min="199" max="201" width="4.5703125" style="8" customWidth="1"/>
    <col min="202" max="202" width="4.42578125" style="8" customWidth="1"/>
    <col min="203" max="204" width="4.5703125" style="8" customWidth="1"/>
    <col min="205" max="206" width="4.85546875" style="8" customWidth="1"/>
    <col min="207" max="207" width="4.28515625" style="8" customWidth="1"/>
    <col min="208" max="211" width="5.7109375" style="8" customWidth="1"/>
    <col min="212" max="212" width="19.42578125" style="8" customWidth="1"/>
    <col min="213" max="213" width="4.28515625" style="8" customWidth="1"/>
    <col min="214" max="214" width="5.7109375" style="8" customWidth="1"/>
    <col min="215" max="215" width="5.85546875" style="8" customWidth="1"/>
    <col min="216" max="216" width="5.7109375" style="8" customWidth="1"/>
    <col min="217" max="217" width="5.85546875" style="8" customWidth="1"/>
    <col min="218" max="218" width="9.140625" style="8" customWidth="1"/>
    <col min="219" max="219" width="9.140625" style="221" customWidth="1"/>
    <col min="220" max="220" width="11.85546875" style="223" customWidth="1"/>
    <col min="221" max="223" width="9.140625" style="8" customWidth="1"/>
    <col min="224" max="224" width="14.42578125" style="8" customWidth="1"/>
    <col min="225" max="225" width="14.7109375" style="8" customWidth="1"/>
    <col min="226" max="236" width="4.7109375" style="8" customWidth="1"/>
    <col min="237" max="237" width="5.5703125" style="8" customWidth="1"/>
    <col min="238" max="258" width="4.7109375" style="8" customWidth="1"/>
    <col min="259" max="262" width="5.5703125" style="8" customWidth="1"/>
    <col min="263" max="263" width="5.42578125" style="8" customWidth="1"/>
    <col min="264" max="273" width="5.5703125" style="8" customWidth="1"/>
    <col min="274" max="274" width="5.42578125" style="8" customWidth="1"/>
    <col min="275" max="280" width="5.5703125" style="8" customWidth="1"/>
    <col min="281" max="291" width="5.140625" style="8" customWidth="1"/>
    <col min="292" max="324" width="4.7109375" style="8" customWidth="1"/>
    <col min="325" max="325" width="4.28515625" style="8" customWidth="1"/>
    <col min="326" max="329" width="5.7109375" style="8" customWidth="1"/>
    <col min="330" max="330" width="19.28515625" style="8" customWidth="1"/>
    <col min="331" max="331" width="4.7109375" style="8" customWidth="1"/>
    <col min="332" max="332" width="6.28515625" style="8" customWidth="1"/>
    <col min="333" max="333" width="5.7109375" style="8" customWidth="1"/>
    <col min="334" max="334" width="4.5703125" style="8" customWidth="1"/>
    <col min="335" max="338" width="5.7109375" style="8" customWidth="1"/>
    <col min="339" max="339" width="18.7109375" style="8" customWidth="1"/>
    <col min="340" max="16384" width="9.140625" style="8"/>
  </cols>
  <sheetData>
    <row r="1" spans="1:339" ht="202.5" customHeight="1">
      <c r="A1" s="1" t="s">
        <v>0</v>
      </c>
      <c r="B1" s="2" t="s">
        <v>2</v>
      </c>
      <c r="C1" s="2" t="s">
        <v>1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8</v>
      </c>
      <c r="I1" s="1" t="s">
        <v>806</v>
      </c>
      <c r="J1" s="1" t="s">
        <v>7</v>
      </c>
      <c r="K1" s="210" t="s">
        <v>807</v>
      </c>
      <c r="L1" s="210" t="s">
        <v>808</v>
      </c>
      <c r="M1" s="34" t="s">
        <v>31</v>
      </c>
      <c r="N1" s="35" t="s">
        <v>33</v>
      </c>
      <c r="O1" s="35" t="s">
        <v>809</v>
      </c>
      <c r="P1" s="7" t="s">
        <v>810</v>
      </c>
      <c r="Q1" s="102" t="s">
        <v>811</v>
      </c>
      <c r="R1" s="102" t="s">
        <v>812</v>
      </c>
      <c r="S1" s="34" t="s">
        <v>35</v>
      </c>
      <c r="T1" s="35" t="s">
        <v>36</v>
      </c>
      <c r="U1" s="35" t="s">
        <v>813</v>
      </c>
      <c r="V1" s="7" t="s">
        <v>814</v>
      </c>
      <c r="W1" s="4" t="s">
        <v>25</v>
      </c>
      <c r="X1" s="5" t="s">
        <v>55</v>
      </c>
      <c r="Y1" s="5" t="s">
        <v>56</v>
      </c>
      <c r="Z1" s="6" t="s">
        <v>57</v>
      </c>
      <c r="AA1" s="33" t="s">
        <v>845</v>
      </c>
      <c r="AB1" s="97" t="s">
        <v>846</v>
      </c>
      <c r="AC1" s="34" t="s">
        <v>58</v>
      </c>
      <c r="AD1" s="35" t="s">
        <v>59</v>
      </c>
      <c r="AE1" s="35" t="s">
        <v>847</v>
      </c>
      <c r="AF1" s="61" t="s">
        <v>848</v>
      </c>
      <c r="AG1" s="69" t="s">
        <v>849</v>
      </c>
      <c r="AH1" s="4" t="s">
        <v>25</v>
      </c>
      <c r="AI1" s="5" t="s">
        <v>14</v>
      </c>
      <c r="AJ1" s="5" t="s">
        <v>15</v>
      </c>
      <c r="AK1" s="6" t="s">
        <v>16</v>
      </c>
      <c r="AL1" s="33" t="s">
        <v>825</v>
      </c>
      <c r="AM1" s="97" t="s">
        <v>826</v>
      </c>
      <c r="AN1" s="34" t="s">
        <v>26</v>
      </c>
      <c r="AO1" s="35" t="s">
        <v>27</v>
      </c>
      <c r="AP1" s="35" t="s">
        <v>850</v>
      </c>
      <c r="AQ1" s="61" t="s">
        <v>828</v>
      </c>
      <c r="AR1" s="69" t="s">
        <v>829</v>
      </c>
      <c r="AS1" s="4" t="s">
        <v>25</v>
      </c>
      <c r="AT1" s="5" t="s">
        <v>11</v>
      </c>
      <c r="AU1" s="5" t="s">
        <v>12</v>
      </c>
      <c r="AV1" s="6" t="s">
        <v>13</v>
      </c>
      <c r="AW1" s="33" t="s">
        <v>830</v>
      </c>
      <c r="AX1" s="97" t="s">
        <v>831</v>
      </c>
      <c r="AY1" s="34" t="s">
        <v>28</v>
      </c>
      <c r="AZ1" s="35" t="s">
        <v>29</v>
      </c>
      <c r="BA1" s="35" t="s">
        <v>855</v>
      </c>
      <c r="BB1" s="61" t="s">
        <v>833</v>
      </c>
      <c r="BC1" s="67" t="s">
        <v>834</v>
      </c>
      <c r="BD1" s="4" t="s">
        <v>25</v>
      </c>
      <c r="BE1" s="5" t="s">
        <v>48</v>
      </c>
      <c r="BF1" s="5" t="s">
        <v>49</v>
      </c>
      <c r="BG1" s="6" t="s">
        <v>50</v>
      </c>
      <c r="BH1" s="33" t="s">
        <v>835</v>
      </c>
      <c r="BI1" s="97" t="s">
        <v>836</v>
      </c>
      <c r="BJ1" s="34" t="s">
        <v>51</v>
      </c>
      <c r="BK1" s="35" t="s">
        <v>52</v>
      </c>
      <c r="BL1" s="35" t="s">
        <v>854</v>
      </c>
      <c r="BM1" s="61" t="s">
        <v>838</v>
      </c>
      <c r="BN1" s="74" t="s">
        <v>839</v>
      </c>
      <c r="BO1" s="4" t="s">
        <v>25</v>
      </c>
      <c r="BP1" s="5" t="s">
        <v>60</v>
      </c>
      <c r="BQ1" s="5" t="s">
        <v>61</v>
      </c>
      <c r="BR1" s="6" t="s">
        <v>62</v>
      </c>
      <c r="BS1" s="33" t="s">
        <v>853</v>
      </c>
      <c r="BT1" s="97" t="s">
        <v>852</v>
      </c>
      <c r="BU1" s="34" t="s">
        <v>64</v>
      </c>
      <c r="BV1" s="35" t="s">
        <v>840</v>
      </c>
      <c r="BW1" s="35" t="s">
        <v>851</v>
      </c>
      <c r="BX1" s="61" t="s">
        <v>842</v>
      </c>
      <c r="BY1" s="69" t="s">
        <v>843</v>
      </c>
      <c r="BZ1" s="88" t="s">
        <v>77</v>
      </c>
      <c r="CA1" s="84" t="s">
        <v>859</v>
      </c>
      <c r="CB1" s="84" t="s">
        <v>758</v>
      </c>
      <c r="CC1" s="84" t="s">
        <v>78</v>
      </c>
      <c r="CD1" s="36" t="s">
        <v>79</v>
      </c>
      <c r="CE1" s="118" t="s">
        <v>492</v>
      </c>
      <c r="CF1" s="121" t="s">
        <v>729</v>
      </c>
      <c r="CG1" s="121" t="s">
        <v>760</v>
      </c>
      <c r="CH1" s="121" t="s">
        <v>773</v>
      </c>
      <c r="CI1" s="121" t="s">
        <v>730</v>
      </c>
      <c r="CJ1" s="121" t="s">
        <v>731</v>
      </c>
      <c r="CK1" s="118" t="s">
        <v>755</v>
      </c>
      <c r="CL1" s="4" t="s">
        <v>25</v>
      </c>
      <c r="CM1" s="5" t="s">
        <v>39</v>
      </c>
      <c r="CN1" s="5" t="s">
        <v>21</v>
      </c>
      <c r="CO1" s="6" t="s">
        <v>22</v>
      </c>
      <c r="CP1" s="33" t="s">
        <v>820</v>
      </c>
      <c r="CQ1" s="97" t="s">
        <v>821</v>
      </c>
      <c r="CR1" s="34" t="s">
        <v>40</v>
      </c>
      <c r="CS1" s="35" t="s">
        <v>41</v>
      </c>
      <c r="CT1" s="35" t="s">
        <v>844</v>
      </c>
      <c r="CU1" s="70" t="s">
        <v>823</v>
      </c>
      <c r="CV1" s="72" t="s">
        <v>824</v>
      </c>
      <c r="CW1" s="190" t="s">
        <v>25</v>
      </c>
      <c r="CX1" s="191" t="s">
        <v>862</v>
      </c>
      <c r="CY1" s="191" t="s">
        <v>863</v>
      </c>
      <c r="CZ1" s="192" t="s">
        <v>864</v>
      </c>
      <c r="DA1" s="206" t="s">
        <v>865</v>
      </c>
      <c r="DB1" s="206" t="s">
        <v>866</v>
      </c>
      <c r="DC1" s="207" t="s">
        <v>867</v>
      </c>
      <c r="DD1" s="208" t="s">
        <v>868</v>
      </c>
      <c r="DE1" s="208" t="s">
        <v>869</v>
      </c>
      <c r="DF1" s="196" t="s">
        <v>870</v>
      </c>
      <c r="DG1" s="196" t="s">
        <v>871</v>
      </c>
      <c r="DH1" s="190" t="s">
        <v>25</v>
      </c>
      <c r="DI1" s="191" t="s">
        <v>872</v>
      </c>
      <c r="DJ1" s="191" t="s">
        <v>873</v>
      </c>
      <c r="DK1" s="192" t="s">
        <v>874</v>
      </c>
      <c r="DL1" s="206" t="s">
        <v>875</v>
      </c>
      <c r="DM1" s="206" t="s">
        <v>876</v>
      </c>
      <c r="DN1" s="207" t="s">
        <v>877</v>
      </c>
      <c r="DO1" s="208" t="s">
        <v>878</v>
      </c>
      <c r="DP1" s="208" t="s">
        <v>879</v>
      </c>
      <c r="DQ1" s="196" t="s">
        <v>880</v>
      </c>
      <c r="DR1" s="196" t="s">
        <v>881</v>
      </c>
      <c r="DS1" s="209" t="s">
        <v>882</v>
      </c>
      <c r="DT1" s="209" t="s">
        <v>883</v>
      </c>
      <c r="DU1" s="194" t="s">
        <v>860</v>
      </c>
      <c r="DV1" s="208" t="s">
        <v>884</v>
      </c>
      <c r="DW1" s="195" t="s">
        <v>861</v>
      </c>
      <c r="DX1" s="196" t="s">
        <v>885</v>
      </c>
      <c r="DY1" s="196" t="s">
        <v>886</v>
      </c>
      <c r="DZ1" s="190" t="s">
        <v>25</v>
      </c>
      <c r="EA1" s="191" t="s">
        <v>888</v>
      </c>
      <c r="EB1" s="191" t="s">
        <v>889</v>
      </c>
      <c r="EC1" s="192" t="s">
        <v>887</v>
      </c>
      <c r="ED1" s="206" t="s">
        <v>891</v>
      </c>
      <c r="EE1" s="206" t="s">
        <v>890</v>
      </c>
      <c r="EF1" s="207" t="s">
        <v>892</v>
      </c>
      <c r="EG1" s="208" t="s">
        <v>45</v>
      </c>
      <c r="EH1" s="208" t="s">
        <v>893</v>
      </c>
      <c r="EI1" s="196" t="s">
        <v>894</v>
      </c>
      <c r="EJ1" s="196" t="s">
        <v>895</v>
      </c>
      <c r="EK1" s="190" t="s">
        <v>25</v>
      </c>
      <c r="EL1" s="191" t="s">
        <v>896</v>
      </c>
      <c r="EM1" s="191" t="s">
        <v>897</v>
      </c>
      <c r="EN1" s="192" t="s">
        <v>898</v>
      </c>
      <c r="EO1" s="206" t="s">
        <v>899</v>
      </c>
      <c r="EP1" s="206" t="s">
        <v>900</v>
      </c>
      <c r="EQ1" s="207" t="s">
        <v>83</v>
      </c>
      <c r="ER1" s="208" t="s">
        <v>84</v>
      </c>
      <c r="ES1" s="208" t="s">
        <v>901</v>
      </c>
      <c r="ET1" s="196" t="s">
        <v>902</v>
      </c>
      <c r="EU1" s="196" t="s">
        <v>903</v>
      </c>
      <c r="EV1" s="190" t="s">
        <v>25</v>
      </c>
      <c r="EW1" s="191" t="s">
        <v>904</v>
      </c>
      <c r="EX1" s="191" t="s">
        <v>905</v>
      </c>
      <c r="EY1" s="192" t="s">
        <v>906</v>
      </c>
      <c r="EZ1" s="206" t="s">
        <v>907</v>
      </c>
      <c r="FA1" s="206" t="s">
        <v>908</v>
      </c>
      <c r="FB1" s="207" t="s">
        <v>909</v>
      </c>
      <c r="FC1" s="208" t="s">
        <v>910</v>
      </c>
      <c r="FD1" s="208" t="s">
        <v>911</v>
      </c>
      <c r="FE1" s="196" t="s">
        <v>912</v>
      </c>
      <c r="FF1" s="196" t="s">
        <v>913</v>
      </c>
      <c r="FG1" s="190" t="s">
        <v>25</v>
      </c>
      <c r="FH1" s="191" t="s">
        <v>914</v>
      </c>
      <c r="FI1" s="191" t="s">
        <v>915</v>
      </c>
      <c r="FJ1" s="192" t="s">
        <v>916</v>
      </c>
      <c r="FK1" s="206" t="s">
        <v>917</v>
      </c>
      <c r="FL1" s="206" t="s">
        <v>918</v>
      </c>
      <c r="FM1" s="207" t="s">
        <v>116</v>
      </c>
      <c r="FN1" s="208" t="s">
        <v>117</v>
      </c>
      <c r="FO1" s="208" t="s">
        <v>919</v>
      </c>
      <c r="FP1" s="196" t="s">
        <v>920</v>
      </c>
      <c r="FQ1" s="196" t="s">
        <v>921</v>
      </c>
      <c r="FR1" s="190" t="s">
        <v>25</v>
      </c>
      <c r="FS1" s="191" t="s">
        <v>922</v>
      </c>
      <c r="FT1" s="191" t="s">
        <v>923</v>
      </c>
      <c r="FU1" s="192" t="s">
        <v>924</v>
      </c>
      <c r="FV1" s="206" t="s">
        <v>925</v>
      </c>
      <c r="FW1" s="206" t="s">
        <v>926</v>
      </c>
      <c r="FX1" s="207" t="s">
        <v>126</v>
      </c>
      <c r="FY1" s="208" t="s">
        <v>927</v>
      </c>
      <c r="FZ1" s="208" t="s">
        <v>928</v>
      </c>
      <c r="GA1" s="196" t="s">
        <v>929</v>
      </c>
      <c r="GB1" s="196" t="s">
        <v>930</v>
      </c>
      <c r="GC1" s="190" t="s">
        <v>25</v>
      </c>
      <c r="GD1" s="191" t="s">
        <v>931</v>
      </c>
      <c r="GE1" s="191" t="s">
        <v>932</v>
      </c>
      <c r="GF1" s="192" t="s">
        <v>933</v>
      </c>
      <c r="GG1" s="206" t="s">
        <v>934</v>
      </c>
      <c r="GH1" s="206" t="s">
        <v>935</v>
      </c>
      <c r="GI1" s="207" t="s">
        <v>936</v>
      </c>
      <c r="GJ1" s="208" t="s">
        <v>937</v>
      </c>
      <c r="GK1" s="208" t="s">
        <v>938</v>
      </c>
      <c r="GL1" s="196" t="s">
        <v>939</v>
      </c>
      <c r="GM1" s="196" t="s">
        <v>940</v>
      </c>
      <c r="GN1" s="190" t="s">
        <v>25</v>
      </c>
      <c r="GO1" s="191" t="s">
        <v>941</v>
      </c>
      <c r="GP1" s="191" t="s">
        <v>942</v>
      </c>
      <c r="GQ1" s="192" t="s">
        <v>943</v>
      </c>
      <c r="GR1" s="206" t="s">
        <v>944</v>
      </c>
      <c r="GS1" s="206" t="s">
        <v>945</v>
      </c>
      <c r="GT1" s="207" t="s">
        <v>946</v>
      </c>
      <c r="GU1" s="208" t="s">
        <v>947</v>
      </c>
      <c r="GV1" s="208" t="s">
        <v>948</v>
      </c>
      <c r="GW1" s="196" t="s">
        <v>949</v>
      </c>
      <c r="GX1" s="196" t="s">
        <v>950</v>
      </c>
      <c r="GY1" s="211" t="s">
        <v>951</v>
      </c>
      <c r="GZ1" s="84" t="s">
        <v>952</v>
      </c>
      <c r="HA1" s="84" t="s">
        <v>953</v>
      </c>
      <c r="HB1" s="84" t="s">
        <v>954</v>
      </c>
      <c r="HC1" s="36" t="s">
        <v>955</v>
      </c>
      <c r="HD1" s="118" t="s">
        <v>956</v>
      </c>
      <c r="HE1" s="121" t="s">
        <v>729</v>
      </c>
      <c r="HF1" s="121" t="s">
        <v>760</v>
      </c>
      <c r="HG1" s="121" t="s">
        <v>772</v>
      </c>
      <c r="HH1" s="121" t="s">
        <v>730</v>
      </c>
      <c r="HI1" s="121" t="s">
        <v>731</v>
      </c>
      <c r="HJ1" s="220" t="s">
        <v>979</v>
      </c>
      <c r="HK1" s="266" t="s">
        <v>980</v>
      </c>
      <c r="HL1" s="222" t="s">
        <v>981</v>
      </c>
      <c r="HM1" s="121" t="s">
        <v>982</v>
      </c>
      <c r="HN1" s="121" t="s">
        <v>983</v>
      </c>
      <c r="HO1" s="121" t="s">
        <v>984</v>
      </c>
      <c r="HP1" s="217" t="s">
        <v>978</v>
      </c>
      <c r="HQ1" s="218" t="s">
        <v>985</v>
      </c>
      <c r="HR1" s="4" t="s">
        <v>25</v>
      </c>
      <c r="HS1" s="5" t="s">
        <v>1025</v>
      </c>
      <c r="HT1" s="5" t="s">
        <v>1026</v>
      </c>
      <c r="HU1" s="6" t="s">
        <v>1027</v>
      </c>
      <c r="HV1" s="33" t="s">
        <v>1048</v>
      </c>
      <c r="HW1" s="33" t="s">
        <v>1049</v>
      </c>
      <c r="HX1" s="34" t="s">
        <v>1030</v>
      </c>
      <c r="HY1" s="35" t="s">
        <v>1031</v>
      </c>
      <c r="HZ1" s="35" t="s">
        <v>1050</v>
      </c>
      <c r="IA1" s="61" t="s">
        <v>1051</v>
      </c>
      <c r="IB1" s="61" t="s">
        <v>1052</v>
      </c>
      <c r="IC1" s="4" t="s">
        <v>25</v>
      </c>
      <c r="ID1" s="5" t="s">
        <v>1035</v>
      </c>
      <c r="IE1" s="5" t="s">
        <v>1036</v>
      </c>
      <c r="IF1" s="6" t="s">
        <v>1037</v>
      </c>
      <c r="IG1" s="33" t="s">
        <v>1053</v>
      </c>
      <c r="IH1" s="33" t="s">
        <v>1054</v>
      </c>
      <c r="II1" s="34" t="s">
        <v>1040</v>
      </c>
      <c r="IJ1" s="35" t="s">
        <v>1041</v>
      </c>
      <c r="IK1" s="35" t="s">
        <v>1055</v>
      </c>
      <c r="IL1" s="61" t="s">
        <v>1056</v>
      </c>
      <c r="IM1" s="69" t="s">
        <v>1057</v>
      </c>
      <c r="IN1" s="4" t="s">
        <v>25</v>
      </c>
      <c r="IO1" s="5" t="s">
        <v>1017</v>
      </c>
      <c r="IP1" s="5" t="s">
        <v>1018</v>
      </c>
      <c r="IQ1" s="6" t="s">
        <v>1019</v>
      </c>
      <c r="IR1" s="33" t="s">
        <v>1064</v>
      </c>
      <c r="IS1" s="33" t="s">
        <v>1065</v>
      </c>
      <c r="IT1" s="34" t="s">
        <v>1022</v>
      </c>
      <c r="IU1" s="35" t="s">
        <v>1023</v>
      </c>
      <c r="IV1" s="35" t="s">
        <v>1066</v>
      </c>
      <c r="IW1" s="61" t="s">
        <v>1067</v>
      </c>
      <c r="IX1" s="69" t="s">
        <v>1068</v>
      </c>
      <c r="IY1" s="271" t="s">
        <v>25</v>
      </c>
      <c r="IZ1" s="272" t="s">
        <v>1059</v>
      </c>
      <c r="JA1" s="272" t="s">
        <v>1060</v>
      </c>
      <c r="JB1" s="272" t="s">
        <v>1061</v>
      </c>
      <c r="JC1" s="287" t="s">
        <v>1069</v>
      </c>
      <c r="JD1" s="273" t="s">
        <v>1070</v>
      </c>
      <c r="JE1" s="274" t="s">
        <v>1062</v>
      </c>
      <c r="JF1" s="275" t="s">
        <v>1063</v>
      </c>
      <c r="JG1" s="275" t="s">
        <v>1071</v>
      </c>
      <c r="JH1" s="277" t="s">
        <v>1072</v>
      </c>
      <c r="JI1" s="278" t="s">
        <v>1073</v>
      </c>
      <c r="JJ1" s="271" t="s">
        <v>25</v>
      </c>
      <c r="JK1" s="272" t="s">
        <v>1078</v>
      </c>
      <c r="JL1" s="272" t="s">
        <v>1086</v>
      </c>
      <c r="JM1" s="272" t="s">
        <v>1087</v>
      </c>
      <c r="JN1" s="287" t="s">
        <v>1085</v>
      </c>
      <c r="JO1" s="273" t="s">
        <v>1082</v>
      </c>
      <c r="JP1" s="274" t="s">
        <v>1079</v>
      </c>
      <c r="JQ1" s="275" t="s">
        <v>1080</v>
      </c>
      <c r="JR1" s="275" t="s">
        <v>1081</v>
      </c>
      <c r="JS1" s="277" t="s">
        <v>1083</v>
      </c>
      <c r="JT1" s="278" t="s">
        <v>1084</v>
      </c>
      <c r="JU1" s="271" t="s">
        <v>25</v>
      </c>
      <c r="JV1" s="272" t="s">
        <v>1097</v>
      </c>
      <c r="JW1" s="272" t="s">
        <v>1098</v>
      </c>
      <c r="JX1" s="272" t="s">
        <v>1099</v>
      </c>
      <c r="JY1" s="273" t="s">
        <v>1100</v>
      </c>
      <c r="JZ1" s="273" t="s">
        <v>1101</v>
      </c>
      <c r="KA1" s="274" t="s">
        <v>1102</v>
      </c>
      <c r="KB1" s="275" t="s">
        <v>1103</v>
      </c>
      <c r="KC1" s="276" t="s">
        <v>1104</v>
      </c>
      <c r="KD1" s="277" t="s">
        <v>1105</v>
      </c>
      <c r="KE1" s="278" t="s">
        <v>1105</v>
      </c>
      <c r="KF1" s="4" t="s">
        <v>25</v>
      </c>
      <c r="KG1" s="5" t="s">
        <v>1106</v>
      </c>
      <c r="KH1" s="5" t="s">
        <v>1107</v>
      </c>
      <c r="KI1" s="6" t="s">
        <v>1108</v>
      </c>
      <c r="KJ1" s="33" t="s">
        <v>1109</v>
      </c>
      <c r="KK1" s="33" t="s">
        <v>1110</v>
      </c>
      <c r="KL1" s="34" t="s">
        <v>1111</v>
      </c>
      <c r="KM1" s="35" t="s">
        <v>1112</v>
      </c>
      <c r="KN1" s="40" t="s">
        <v>1113</v>
      </c>
      <c r="KO1" s="61" t="s">
        <v>1114</v>
      </c>
      <c r="KP1" s="69" t="s">
        <v>1114</v>
      </c>
      <c r="KQ1" s="271" t="s">
        <v>25</v>
      </c>
      <c r="KR1" s="272" t="s">
        <v>1115</v>
      </c>
      <c r="KS1" s="272" t="s">
        <v>1116</v>
      </c>
      <c r="KT1" s="272" t="s">
        <v>1117</v>
      </c>
      <c r="KU1" s="273" t="s">
        <v>1118</v>
      </c>
      <c r="KV1" s="273" t="s">
        <v>1119</v>
      </c>
      <c r="KW1" s="274" t="s">
        <v>1120</v>
      </c>
      <c r="KX1" s="275" t="s">
        <v>1121</v>
      </c>
      <c r="KY1" s="276" t="s">
        <v>1122</v>
      </c>
      <c r="KZ1" s="277" t="s">
        <v>1118</v>
      </c>
      <c r="LA1" s="278" t="s">
        <v>1123</v>
      </c>
      <c r="LB1" s="4" t="s">
        <v>25</v>
      </c>
      <c r="LC1" s="5" t="s">
        <v>1000</v>
      </c>
      <c r="LD1" s="5" t="s">
        <v>1001</v>
      </c>
      <c r="LE1" s="6" t="s">
        <v>1002</v>
      </c>
      <c r="LF1" s="33" t="s">
        <v>1003</v>
      </c>
      <c r="LG1" s="33" t="s">
        <v>1004</v>
      </c>
      <c r="LH1" s="34" t="s">
        <v>1005</v>
      </c>
      <c r="LI1" s="35" t="s">
        <v>1006</v>
      </c>
      <c r="LJ1" s="40" t="s">
        <v>1007</v>
      </c>
      <c r="LK1" s="61" t="s">
        <v>1003</v>
      </c>
      <c r="LL1" s="69" t="s">
        <v>1003</v>
      </c>
      <c r="LM1" s="211" t="s">
        <v>1132</v>
      </c>
      <c r="LN1" s="84" t="s">
        <v>1133</v>
      </c>
      <c r="LO1" s="84" t="s">
        <v>1134</v>
      </c>
      <c r="LP1" s="84" t="s">
        <v>1135</v>
      </c>
      <c r="LQ1" s="36" t="s">
        <v>1145</v>
      </c>
      <c r="LR1" s="217" t="s">
        <v>1136</v>
      </c>
      <c r="LS1" s="326" t="s">
        <v>1137</v>
      </c>
      <c r="LT1" s="327" t="s">
        <v>1138</v>
      </c>
      <c r="LU1" s="328" t="s">
        <v>1139</v>
      </c>
      <c r="LV1" s="219" t="s">
        <v>1140</v>
      </c>
      <c r="LW1" s="211" t="s">
        <v>1141</v>
      </c>
      <c r="LX1" s="329" t="s">
        <v>1142</v>
      </c>
      <c r="LY1" s="84" t="s">
        <v>1143</v>
      </c>
      <c r="LZ1" s="36" t="s">
        <v>1146</v>
      </c>
      <c r="MA1" s="217" t="s">
        <v>1144</v>
      </c>
    </row>
    <row r="2" spans="1:339" s="231" customFormat="1" ht="18">
      <c r="A2" s="10">
        <v>1</v>
      </c>
      <c r="B2" s="76" t="s">
        <v>383</v>
      </c>
      <c r="C2" s="77" t="s">
        <v>392</v>
      </c>
      <c r="D2" s="78" t="s">
        <v>393</v>
      </c>
      <c r="E2" s="79" t="s">
        <v>17</v>
      </c>
      <c r="F2" s="60"/>
      <c r="G2" s="80" t="s">
        <v>562</v>
      </c>
      <c r="H2" s="50" t="s">
        <v>17</v>
      </c>
      <c r="I2" s="82" t="s">
        <v>606</v>
      </c>
      <c r="J2" s="82" t="s">
        <v>777</v>
      </c>
      <c r="K2" s="16"/>
      <c r="L2" s="28" t="str">
        <f>TEXT(K2,"0.0")</f>
        <v>0.0</v>
      </c>
      <c r="M2" s="32" t="str">
        <f t="shared" ref="M2:M26" si="0">IF(K2&gt;=8.5,"A",IF(K2&gt;=8,"B+",IF(K2&gt;=7,"B",IF(K2&gt;=6.5,"C+",IF(K2&gt;=5.5,"C",IF(K2&gt;=5,"D+",IF(K2&gt;=4,"D","F")))))))</f>
        <v>F</v>
      </c>
      <c r="N2" s="39">
        <f t="shared" ref="N2:N26" si="1">IF(M2="A",4,IF(M2="B+",3.5,IF(M2="B",3,IF(M2="C+",2.5,IF(M2="C",2,IF(M2="D+",1.5,IF(M2="D",1,0)))))))</f>
        <v>0</v>
      </c>
      <c r="O2" s="37" t="str">
        <f>TEXT(N2,"0.0")</f>
        <v>0.0</v>
      </c>
      <c r="P2" s="11">
        <v>2</v>
      </c>
      <c r="Q2" s="16">
        <v>6</v>
      </c>
      <c r="R2" s="28" t="str">
        <f>TEXT(Q2,"0.0")</f>
        <v>6.0</v>
      </c>
      <c r="S2" s="32" t="str">
        <f t="shared" ref="S2:S26" si="2">IF(Q2&gt;=8.5,"A",IF(Q2&gt;=8,"B+",IF(Q2&gt;=7,"B",IF(Q2&gt;=6.5,"C+",IF(Q2&gt;=5.5,"C",IF(Q2&gt;=5,"D+",IF(Q2&gt;=4,"D","F")))))))</f>
        <v>C</v>
      </c>
      <c r="T2" s="39">
        <f t="shared" ref="T2:T26" si="3">IF(S2="A",4,IF(S2="B+",3.5,IF(S2="B",3,IF(S2="C+",2.5,IF(S2="C",2,IF(S2="D+",1.5,IF(S2="D",1,0)))))))</f>
        <v>2</v>
      </c>
      <c r="U2" s="37" t="str">
        <f>TEXT(T2,"0.0")</f>
        <v>2.0</v>
      </c>
      <c r="V2" s="11">
        <v>3</v>
      </c>
      <c r="W2" s="98">
        <v>7.5</v>
      </c>
      <c r="X2" s="99">
        <v>7</v>
      </c>
      <c r="Y2" s="25"/>
      <c r="Z2" s="27">
        <f t="shared" ref="Z2:Z26" si="4">ROUND((W2*0.4+X2*0.6),1)</f>
        <v>7.2</v>
      </c>
      <c r="AA2" s="28">
        <f t="shared" ref="AA2:AA26" si="5">ROUND(MAX((W2*0.4+X2*0.6),(W2*0.4+Y2*0.6)),1)</f>
        <v>7.2</v>
      </c>
      <c r="AB2" s="28" t="str">
        <f>TEXT(AA2,"0.0")</f>
        <v>7.2</v>
      </c>
      <c r="AC2" s="32" t="str">
        <f t="shared" ref="AC2:AC26" si="6">IF(AA2&gt;=8.5,"A",IF(AA2&gt;=8,"B+",IF(AA2&gt;=7,"B",IF(AA2&gt;=6.5,"C+",IF(AA2&gt;=5.5,"C",IF(AA2&gt;=5,"D+",IF(AA2&gt;=4,"D","F")))))))</f>
        <v>B</v>
      </c>
      <c r="AD2" s="30">
        <f t="shared" ref="AD2:AD26" si="7">IF(AC2="A",4,IF(AC2="B+",3.5,IF(AC2="B",3,IF(AC2="C+",2.5,IF(AC2="C",2,IF(AC2="D+",1.5,IF(AC2="D",1,0)))))))</f>
        <v>3</v>
      </c>
      <c r="AE2" s="37" t="str">
        <f>TEXT(AD2,"0.0")</f>
        <v>3.0</v>
      </c>
      <c r="AF2" s="64">
        <v>4</v>
      </c>
      <c r="AG2" s="68">
        <v>4</v>
      </c>
      <c r="AH2" s="21">
        <v>6</v>
      </c>
      <c r="AI2" s="24">
        <v>3</v>
      </c>
      <c r="AJ2" s="25"/>
      <c r="AK2" s="27">
        <f t="shared" ref="AK2:AK26" si="8">ROUND((AH2*0.4+AI2*0.6),1)</f>
        <v>4.2</v>
      </c>
      <c r="AL2" s="28">
        <f t="shared" ref="AL2:AL26" si="9">ROUND(MAX((AH2*0.4+AI2*0.6),(AH2*0.4+AJ2*0.6)),1)</f>
        <v>4.2</v>
      </c>
      <c r="AM2" s="28" t="str">
        <f>TEXT(AL2,"0.0")</f>
        <v>4.2</v>
      </c>
      <c r="AN2" s="32" t="str">
        <f t="shared" ref="AN2:AN26" si="10">IF(AL2&gt;=8.5,"A",IF(AL2&gt;=8,"B+",IF(AL2&gt;=7,"B",IF(AL2&gt;=6.5,"C+",IF(AL2&gt;=5.5,"C",IF(AL2&gt;=5,"D+",IF(AL2&gt;=4,"D","F")))))))</f>
        <v>D</v>
      </c>
      <c r="AO2" s="30">
        <f t="shared" ref="AO2:AO26" si="11">IF(AN2="A",4,IF(AN2="B+",3.5,IF(AN2="B",3,IF(AN2="C+",2.5,IF(AN2="C",2,IF(AN2="D+",1.5,IF(AN2="D",1,0)))))))</f>
        <v>1</v>
      </c>
      <c r="AP2" s="37" t="str">
        <f>TEXT(AO2,"0.0")</f>
        <v>1.0</v>
      </c>
      <c r="AQ2" s="64">
        <v>3</v>
      </c>
      <c r="AR2" s="68">
        <v>3</v>
      </c>
      <c r="AS2" s="98">
        <v>5</v>
      </c>
      <c r="AT2" s="99">
        <v>3</v>
      </c>
      <c r="AU2" s="25">
        <v>3</v>
      </c>
      <c r="AV2" s="27">
        <f t="shared" ref="AV2:AV26" si="12">ROUND((AS2*0.4+AT2*0.6),1)</f>
        <v>3.8</v>
      </c>
      <c r="AW2" s="28">
        <f t="shared" ref="AW2:AW26" si="13">ROUND(MAX((AS2*0.4+AT2*0.6),(AS2*0.4+AU2*0.6)),1)</f>
        <v>3.8</v>
      </c>
      <c r="AX2" s="28" t="str">
        <f>TEXT(AW2,"0.0")</f>
        <v>3.8</v>
      </c>
      <c r="AY2" s="32" t="str">
        <f t="shared" ref="AY2:AY26" si="14">IF(AW2&gt;=8.5,"A",IF(AW2&gt;=8,"B+",IF(AW2&gt;=7,"B",IF(AW2&gt;=6.5,"C+",IF(AW2&gt;=5.5,"C",IF(AW2&gt;=5,"D+",IF(AW2&gt;=4,"D","F")))))))</f>
        <v>F</v>
      </c>
      <c r="AZ2" s="30">
        <f t="shared" ref="AZ2:AZ26" si="15">IF(AY2="A",4,IF(AY2="B+",3.5,IF(AY2="B",3,IF(AY2="C+",2.5,IF(AY2="C",2,IF(AY2="D+",1.5,IF(AY2="D",1,0)))))))</f>
        <v>0</v>
      </c>
      <c r="BA2" s="37" t="str">
        <f>TEXT(AZ2,"0.0")</f>
        <v>0.0</v>
      </c>
      <c r="BB2" s="64">
        <v>3</v>
      </c>
      <c r="BC2" s="68"/>
      <c r="BD2" s="21">
        <v>6.2</v>
      </c>
      <c r="BE2" s="24">
        <v>5</v>
      </c>
      <c r="BF2" s="25"/>
      <c r="BG2" s="27">
        <f t="shared" ref="BG2:BG26" si="16">ROUND((BD2*0.4+BE2*0.6),1)</f>
        <v>5.5</v>
      </c>
      <c r="BH2" s="28">
        <f t="shared" ref="BH2:BH26" si="17">ROUND(MAX((BD2*0.4+BE2*0.6),(BD2*0.4+BF2*0.6)),1)</f>
        <v>5.5</v>
      </c>
      <c r="BI2" s="28" t="str">
        <f>TEXT(BH2,"0.0")</f>
        <v>5.5</v>
      </c>
      <c r="BJ2" s="32" t="str">
        <f t="shared" ref="BJ2:BJ26" si="18">IF(BH2&gt;=8.5,"A",IF(BH2&gt;=8,"B+",IF(BH2&gt;=7,"B",IF(BH2&gt;=6.5,"C+",IF(BH2&gt;=5.5,"C",IF(BH2&gt;=5,"D+",IF(BH2&gt;=4,"D","F")))))))</f>
        <v>C</v>
      </c>
      <c r="BK2" s="66">
        <f t="shared" ref="BK2:BK26" si="19">IF(BJ2="A",4,IF(BJ2="B+",3.5,IF(BJ2="B",3,IF(BJ2="C+",2.5,IF(BJ2="C",2,IF(BJ2="D+",1.5,IF(BJ2="D",1,0)))))))</f>
        <v>2</v>
      </c>
      <c r="BL2" s="37" t="str">
        <f>TEXT(BK2,"0.0")</f>
        <v>2.0</v>
      </c>
      <c r="BM2" s="64">
        <v>2</v>
      </c>
      <c r="BN2" s="75">
        <v>2</v>
      </c>
      <c r="BO2" s="21">
        <v>6.5</v>
      </c>
      <c r="BP2" s="24">
        <v>5</v>
      </c>
      <c r="BQ2" s="25"/>
      <c r="BR2" s="27">
        <f t="shared" ref="BR2:BR26" si="20">ROUND((BO2*0.4+BP2*0.6),1)</f>
        <v>5.6</v>
      </c>
      <c r="BS2" s="28">
        <f t="shared" ref="BS2:BS26" si="21">ROUND(MAX((BO2*0.4+BP2*0.6),(BO2*0.4+BQ2*0.6)),1)</f>
        <v>5.6</v>
      </c>
      <c r="BT2" s="28" t="str">
        <f>TEXT(BS2,"0.0")</f>
        <v>5.6</v>
      </c>
      <c r="BU2" s="32" t="str">
        <f t="shared" ref="BU2:BU26" si="22">IF(BS2&gt;=8.5,"A",IF(BS2&gt;=8,"B+",IF(BS2&gt;=7,"B",IF(BS2&gt;=6.5,"C+",IF(BS2&gt;=5.5,"C",IF(BS2&gt;=5,"D+",IF(BS2&gt;=4,"D","F")))))))</f>
        <v>C</v>
      </c>
      <c r="BV2" s="30">
        <f t="shared" ref="BV2:BV26" si="23">IF(BU2="A",4,IF(BU2="B+",3.5,IF(BU2="B",3,IF(BU2="C+",2.5,IF(BU2="C",2,IF(BU2="D+",1.5,IF(BU2="D",1,0)))))))</f>
        <v>2</v>
      </c>
      <c r="BW2" s="37" t="str">
        <f>TEXT(BV2,"0.0")</f>
        <v>2.0</v>
      </c>
      <c r="BX2" s="64">
        <v>3</v>
      </c>
      <c r="BY2" s="68">
        <v>3</v>
      </c>
      <c r="BZ2" s="85">
        <f t="shared" ref="BZ2:BZ29" si="24">AF2+AQ2+BB2+BM2+BX2</f>
        <v>15</v>
      </c>
      <c r="CA2" s="86">
        <f t="shared" ref="CA2:CA29" si="25">(AA2*AF2+AL2*AQ2+AW2*BB2+BH2*BM2+BS2*BX2)/BZ2</f>
        <v>5.3733333333333331</v>
      </c>
      <c r="CB2" s="87" t="str">
        <f>TEXT(CA2,"0.00")</f>
        <v>5.37</v>
      </c>
      <c r="CC2" s="86">
        <f t="shared" ref="CC2:CC29" si="26">(AD2*AF2+CS2*CU2+AO2*AQ2+AZ2*BB2+BK2*BM2+BV2*BX2)/BZ2</f>
        <v>2</v>
      </c>
      <c r="CD2" s="87" t="str">
        <f>TEXT(CC2,"0.00")</f>
        <v>2.00</v>
      </c>
      <c r="CE2" s="52" t="str">
        <f t="shared" ref="CE2:CE29" si="27">IF(AND(CC2&lt;0.8),"Cảnh báo KQHT","Lên lớp")</f>
        <v>Lên lớp</v>
      </c>
      <c r="CF2" s="52">
        <f t="shared" ref="CF2:CF29" si="28">BY2+BN2+BC2+AR2+AG2</f>
        <v>12</v>
      </c>
      <c r="CG2" s="86">
        <f t="shared" ref="CG2:CG29" si="29">(AA2*AG2+AL2*AR2+AW2*BC2+BH2*BN2+BS2*BY2)/CF2</f>
        <v>5.7666666666666666</v>
      </c>
      <c r="CH2" s="127" t="str">
        <f>TEXT(CG2,"0.00")</f>
        <v>5.77</v>
      </c>
      <c r="CI2" s="86">
        <f t="shared" ref="CI2:CI30" si="30">(AD2*AG2+AO2*AR2+AZ2*BC2+BK2*BN2+BV2*BY2)/CF2</f>
        <v>2.0833333333333335</v>
      </c>
      <c r="CJ2" s="52" t="str">
        <f>TEXT(CI2,"0.00")</f>
        <v>2.08</v>
      </c>
      <c r="CK2" s="52" t="str">
        <f t="shared" ref="CK2:CK29" si="31">IF(AND(CI2&lt;1.2),"Cảnh báo KQHT","Lên lớp")</f>
        <v>Lên lớp</v>
      </c>
      <c r="CL2" s="21">
        <v>6.7</v>
      </c>
      <c r="CM2" s="24">
        <v>7</v>
      </c>
      <c r="CN2" s="25"/>
      <c r="CO2" s="27">
        <f t="shared" ref="CO2:CO26" si="32">ROUND((CL2*0.4+CM2*0.6),1)</f>
        <v>6.9</v>
      </c>
      <c r="CP2" s="28">
        <f t="shared" ref="CP2:CP26" si="33">ROUND(MAX((CL2*0.4+CM2*0.6),(CL2*0.4+CN2*0.6)),1)</f>
        <v>6.9</v>
      </c>
      <c r="CQ2" s="28" t="str">
        <f>TEXT(CP2,"0.0")</f>
        <v>6.9</v>
      </c>
      <c r="CR2" s="32" t="str">
        <f t="shared" ref="CR2:CR26" si="34">IF(CP2&gt;=8.5,"A",IF(CP2&gt;=8,"B+",IF(CP2&gt;=7,"B",IF(CP2&gt;=6.5,"C+",IF(CP2&gt;=5.5,"C",IF(CP2&gt;=5,"D+",IF(CP2&gt;=4,"D","F")))))))</f>
        <v>C+</v>
      </c>
      <c r="CS2" s="30">
        <f t="shared" ref="CS2:CS26" si="35">IF(CR2="A",4,IF(CR2="B+",3.5,IF(CR2="B",3,IF(CR2="C+",2.5,IF(CR2="C",2,IF(CR2="D+",1.5,IF(CR2="D",1,0)))))))</f>
        <v>2.5</v>
      </c>
      <c r="CT2" s="37" t="str">
        <f>TEXT(CS2,"0.0")</f>
        <v>2.5</v>
      </c>
      <c r="CU2" s="71">
        <v>2</v>
      </c>
      <c r="CV2" s="73">
        <v>2</v>
      </c>
      <c r="CW2" s="198">
        <v>7</v>
      </c>
      <c r="CX2" s="127">
        <v>9</v>
      </c>
      <c r="CY2" s="127"/>
      <c r="CZ2" s="199">
        <f t="shared" ref="CZ2:CZ26" si="36">ROUND((CW2*0.4+CX2*0.6),1)</f>
        <v>8.1999999999999993</v>
      </c>
      <c r="DA2" s="200">
        <f t="shared" ref="DA2:DA26" si="37">ROUND(MAX((CW2*0.4+CX2*0.6),(CW2*0.4+CY2*0.6)),1)</f>
        <v>8.1999999999999993</v>
      </c>
      <c r="DB2" s="29" t="str">
        <f>TEXT(DA2,"0.0")</f>
        <v>8.2</v>
      </c>
      <c r="DC2" s="31" t="str">
        <f t="shared" ref="DC2:DC26" si="38">IF(DA2&gt;=8.5,"A",IF(DA2&gt;=8,"B+",IF(DA2&gt;=7,"B",IF(DA2&gt;=6.5,"C+",IF(DA2&gt;=5.5,"C",IF(DA2&gt;=5,"D+",IF(DA2&gt;=4,"D","F")))))))</f>
        <v>B+</v>
      </c>
      <c r="DD2" s="29">
        <f t="shared" ref="DD2:DD29" si="39">IF(DC2="A",4,IF(DC2="B+",3.5,IF(DC2="B",3,IF(DC2="C+",2.5,IF(DC2="C",2,IF(DC2="D+",1.5,IF(DC2="D",1,0)))))))</f>
        <v>3.5</v>
      </c>
      <c r="DE2" s="29" t="str">
        <f>TEXT(DD2,"0.0")</f>
        <v>3.5</v>
      </c>
      <c r="DF2" s="201"/>
      <c r="DG2" s="202"/>
      <c r="DH2" s="229">
        <v>6.6</v>
      </c>
      <c r="DI2" s="230">
        <v>7</v>
      </c>
      <c r="DJ2" s="230"/>
      <c r="DK2" s="27">
        <f t="shared" ref="DK2:DK26" si="40">ROUND((DH2*0.4+DI2*0.6),1)</f>
        <v>6.8</v>
      </c>
      <c r="DL2" s="28">
        <f t="shared" ref="DL2:DL26" si="41">ROUND(MAX((DH2*0.4+DI2*0.6),(DH2*0.4+DJ2*0.6)),1)</f>
        <v>6.8</v>
      </c>
      <c r="DM2" s="30" t="str">
        <f>TEXT(DL2,"0.0")</f>
        <v>6.8</v>
      </c>
      <c r="DN2" s="32" t="str">
        <f t="shared" ref="DN2:DN26" si="42">IF(DL2&gt;=8.5,"A",IF(DL2&gt;=8,"B+",IF(DL2&gt;=7,"B",IF(DL2&gt;=6.5,"C+",IF(DL2&gt;=5.5,"C",IF(DL2&gt;=5,"D+",IF(DL2&gt;=4,"D","F")))))))</f>
        <v>C+</v>
      </c>
      <c r="DO2" s="30">
        <f t="shared" ref="DO2:DO29" si="43">IF(DN2="A",4,IF(DN2="B+",3.5,IF(DN2="B",3,IF(DN2="C+",2.5,IF(DN2="C",2,IF(DN2="D+",1.5,IF(DN2="D",1,0)))))))</f>
        <v>2.5</v>
      </c>
      <c r="DP2" s="30" t="str">
        <f>TEXT(DO2,"0.0")</f>
        <v>2.5</v>
      </c>
      <c r="DQ2" s="201"/>
      <c r="DR2" s="202"/>
      <c r="DS2" s="204">
        <f t="shared" ref="DS2:DS26" si="44">(DA2+DL2)/2</f>
        <v>7.5</v>
      </c>
      <c r="DT2" s="30" t="str">
        <f>TEXT(DS2,"0.0")</f>
        <v>7.5</v>
      </c>
      <c r="DU2" s="32" t="str">
        <f t="shared" ref="DU2:DU26" si="45">IF(DS2&gt;=8.5,"A",IF(DS2&gt;=8,"B+",IF(DS2&gt;=7,"B",IF(DS2&gt;=6.5,"C+",IF(DS2&gt;=5.5,"C",IF(DS2&gt;=5,"D+",IF(DS2&gt;=4,"D","F")))))))</f>
        <v>B</v>
      </c>
      <c r="DV2" s="30">
        <f t="shared" ref="DV2:DV29" si="46">IF(DU2="A",4,IF(DU2="B+",3.5,IF(DU2="B",3,IF(DU2="C+",2.5,IF(DU2="C",2,IF(DU2="D+",1.5,IF(DU2="D",1,0)))))))</f>
        <v>3</v>
      </c>
      <c r="DW2" s="30" t="str">
        <f>TEXT(DV2,"0.0")</f>
        <v>3.0</v>
      </c>
      <c r="DX2" s="71">
        <v>3</v>
      </c>
      <c r="DY2" s="203">
        <v>3</v>
      </c>
      <c r="DZ2" s="198">
        <v>5</v>
      </c>
      <c r="EA2" s="127">
        <v>6</v>
      </c>
      <c r="EB2" s="127"/>
      <c r="EC2" s="199">
        <f t="shared" ref="EC2:EC26" si="47">ROUND((DZ2*0.4+EA2*0.6),1)</f>
        <v>5.6</v>
      </c>
      <c r="ED2" s="200">
        <f t="shared" ref="ED2:ED26" si="48">ROUND(MAX((DZ2*0.4+EA2*0.6),(DZ2*0.4+EB2*0.6)),1)</f>
        <v>5.6</v>
      </c>
      <c r="EE2" s="29" t="str">
        <f>TEXT(ED2,"0.0")</f>
        <v>5.6</v>
      </c>
      <c r="EF2" s="31" t="str">
        <f t="shared" ref="EF2:EF26" si="49">IF(ED2&gt;=8.5,"A",IF(ED2&gt;=8,"B+",IF(ED2&gt;=7,"B",IF(ED2&gt;=6.5,"C+",IF(ED2&gt;=5.5,"C",IF(ED2&gt;=5,"D+",IF(ED2&gt;=4,"D","F")))))))</f>
        <v>C</v>
      </c>
      <c r="EG2" s="29">
        <f t="shared" ref="EG2:EG29" si="50">IF(EF2="A",4,IF(EF2="B+",3.5,IF(EF2="B",3,IF(EF2="C+",2.5,IF(EF2="C",2,IF(EF2="D+",1.5,IF(EF2="D",1,0)))))))</f>
        <v>2</v>
      </c>
      <c r="EH2" s="29" t="str">
        <f>TEXT(EG2,"0.0")</f>
        <v>2.0</v>
      </c>
      <c r="EI2" s="201">
        <v>3</v>
      </c>
      <c r="EJ2" s="202">
        <v>3</v>
      </c>
      <c r="EK2" s="198">
        <v>5.4</v>
      </c>
      <c r="EL2" s="127">
        <v>6</v>
      </c>
      <c r="EM2" s="127"/>
      <c r="EN2" s="199">
        <f t="shared" ref="EN2:EN26" si="51">ROUND((EK2*0.4+EL2*0.6),1)</f>
        <v>5.8</v>
      </c>
      <c r="EO2" s="200">
        <f t="shared" ref="EO2:EO26" si="52">ROUND(MAX((EK2*0.4+EL2*0.6),(EK2*0.4+EM2*0.6)),1)</f>
        <v>5.8</v>
      </c>
      <c r="EP2" s="29" t="str">
        <f>TEXT(EO2,"0.0")</f>
        <v>5.8</v>
      </c>
      <c r="EQ2" s="31" t="str">
        <f t="shared" ref="EQ2:EQ26" si="53">IF(EO2&gt;=8.5,"A",IF(EO2&gt;=8,"B+",IF(EO2&gt;=7,"B",IF(EO2&gt;=6.5,"C+",IF(EO2&gt;=5.5,"C",IF(EO2&gt;=5,"D+",IF(EO2&gt;=4,"D","F")))))))</f>
        <v>C</v>
      </c>
      <c r="ER2" s="29">
        <f t="shared" ref="ER2:ER29" si="54">IF(EQ2="A",4,IF(EQ2="B+",3.5,IF(EQ2="B",3,IF(EQ2="C+",2.5,IF(EQ2="C",2,IF(EQ2="D+",1.5,IF(EQ2="D",1,0)))))))</f>
        <v>2</v>
      </c>
      <c r="ES2" s="29" t="str">
        <f>TEXT(ER2,"0.0")</f>
        <v>2.0</v>
      </c>
      <c r="ET2" s="201">
        <v>3</v>
      </c>
      <c r="EU2" s="202">
        <v>3</v>
      </c>
      <c r="EV2" s="198">
        <v>5.6</v>
      </c>
      <c r="EW2" s="127">
        <v>5</v>
      </c>
      <c r="EX2" s="127"/>
      <c r="EY2" s="199">
        <f t="shared" ref="EY2:EY26" si="55">ROUND((EV2*0.4+EW2*0.6),1)</f>
        <v>5.2</v>
      </c>
      <c r="EZ2" s="200">
        <f t="shared" ref="EZ2:EZ26" si="56">ROUND(MAX((EV2*0.4+EW2*0.6),(EV2*0.4+EX2*0.6)),1)</f>
        <v>5.2</v>
      </c>
      <c r="FA2" s="29" t="str">
        <f>TEXT(EZ2,"0.0")</f>
        <v>5.2</v>
      </c>
      <c r="FB2" s="31" t="str">
        <f t="shared" ref="FB2:FB26" si="57">IF(EZ2&gt;=8.5,"A",IF(EZ2&gt;=8,"B+",IF(EZ2&gt;=7,"B",IF(EZ2&gt;=6.5,"C+",IF(EZ2&gt;=5.5,"C",IF(EZ2&gt;=5,"D+",IF(EZ2&gt;=4,"D","F")))))))</f>
        <v>D+</v>
      </c>
      <c r="FC2" s="29">
        <f t="shared" ref="FC2:FC30" si="58">IF(FB2="A",4,IF(FB2="B+",3.5,IF(FB2="B",3,IF(FB2="C+",2.5,IF(FB2="C",2,IF(FB2="D+",1.5,IF(FB2="D",1,0)))))))</f>
        <v>1.5</v>
      </c>
      <c r="FD2" s="29" t="str">
        <f>TEXT(FC2,"0.0")</f>
        <v>1.5</v>
      </c>
      <c r="FE2" s="201">
        <v>2</v>
      </c>
      <c r="FF2" s="202">
        <v>2</v>
      </c>
      <c r="FG2" s="198">
        <v>6.9</v>
      </c>
      <c r="FH2" s="127">
        <v>6</v>
      </c>
      <c r="FI2" s="127"/>
      <c r="FJ2" s="199">
        <f t="shared" ref="FJ2:FJ26" si="59">ROUND((FG2*0.4+FH2*0.6),1)</f>
        <v>6.4</v>
      </c>
      <c r="FK2" s="200">
        <f t="shared" ref="FK2:FK26" si="60">ROUND(MAX((FG2*0.4+FH2*0.6),(FG2*0.4+FI2*0.6)),1)</f>
        <v>6.4</v>
      </c>
      <c r="FL2" s="29" t="str">
        <f>TEXT(FK2,"0.0")</f>
        <v>6.4</v>
      </c>
      <c r="FM2" s="31" t="str">
        <f t="shared" ref="FM2:FM26" si="61">IF(FK2&gt;=8.5,"A",IF(FK2&gt;=8,"B+",IF(FK2&gt;=7,"B",IF(FK2&gt;=6.5,"C+",IF(FK2&gt;=5.5,"C",IF(FK2&gt;=5,"D+",IF(FK2&gt;=4,"D","F")))))))</f>
        <v>C</v>
      </c>
      <c r="FN2" s="29">
        <f t="shared" ref="FN2:FN29" si="62">IF(FM2="A",4,IF(FM2="B+",3.5,IF(FM2="B",3,IF(FM2="C+",2.5,IF(FM2="C",2,IF(FM2="D+",1.5,IF(FM2="D",1,0)))))))</f>
        <v>2</v>
      </c>
      <c r="FO2" s="29" t="str">
        <f>TEXT(FN2,"0.0")</f>
        <v>2.0</v>
      </c>
      <c r="FP2" s="201">
        <v>3</v>
      </c>
      <c r="FQ2" s="202">
        <v>3</v>
      </c>
      <c r="FR2" s="198">
        <v>8</v>
      </c>
      <c r="FS2" s="127">
        <v>7</v>
      </c>
      <c r="FT2" s="127"/>
      <c r="FU2" s="199">
        <f t="shared" ref="FU2:FU26" si="63">ROUND((FR2*0.4+FS2*0.6),1)</f>
        <v>7.4</v>
      </c>
      <c r="FV2" s="200">
        <f t="shared" ref="FV2:FV26" si="64">ROUND(MAX((FR2*0.4+FS2*0.6),(FR2*0.4+FT2*0.6)),1)</f>
        <v>7.4</v>
      </c>
      <c r="FW2" s="29" t="str">
        <f>TEXT(FV2,"0.0")</f>
        <v>7.4</v>
      </c>
      <c r="FX2" s="31" t="str">
        <f t="shared" ref="FX2:FX26" si="65">IF(FV2&gt;=8.5,"A",IF(FV2&gt;=8,"B+",IF(FV2&gt;=7,"B",IF(FV2&gt;=6.5,"C+",IF(FV2&gt;=5.5,"C",IF(FV2&gt;=5,"D+",IF(FV2&gt;=4,"D","F")))))))</f>
        <v>B</v>
      </c>
      <c r="FY2" s="29">
        <f t="shared" ref="FY2:FY29" si="66">IF(FX2="A",4,IF(FX2="B+",3.5,IF(FX2="B",3,IF(FX2="C+",2.5,IF(FX2="C",2,IF(FX2="D+",1.5,IF(FX2="D",1,0)))))))</f>
        <v>3</v>
      </c>
      <c r="FZ2" s="29" t="str">
        <f>TEXT(FY2,"0.0")</f>
        <v>3.0</v>
      </c>
      <c r="GA2" s="201">
        <v>2</v>
      </c>
      <c r="GB2" s="202">
        <v>2</v>
      </c>
      <c r="GC2" s="198">
        <v>6.7</v>
      </c>
      <c r="GD2" s="127">
        <v>4</v>
      </c>
      <c r="GE2" s="127"/>
      <c r="GF2" s="199">
        <f t="shared" ref="GF2:GF26" si="67">ROUND((GC2*0.4+GD2*0.6),1)</f>
        <v>5.0999999999999996</v>
      </c>
      <c r="GG2" s="200">
        <f t="shared" ref="GG2:GG26" si="68">ROUND(MAX((GC2*0.4+GD2*0.6),(GC2*0.4+GE2*0.6)),1)</f>
        <v>5.0999999999999996</v>
      </c>
      <c r="GH2" s="29" t="str">
        <f>TEXT(GG2,"0.0")</f>
        <v>5.1</v>
      </c>
      <c r="GI2" s="31" t="str">
        <f t="shared" ref="GI2:GI26" si="69">IF(GG2&gt;=8.5,"A",IF(GG2&gt;=8,"B+",IF(GG2&gt;=7,"B",IF(GG2&gt;=6.5,"C+",IF(GG2&gt;=5.5,"C",IF(GG2&gt;=5,"D+",IF(GG2&gt;=4,"D","F")))))))</f>
        <v>D+</v>
      </c>
      <c r="GJ2" s="29">
        <f t="shared" ref="GJ2:GJ29" si="70">IF(GI2="A",4,IF(GI2="B+",3.5,IF(GI2="B",3,IF(GI2="C+",2.5,IF(GI2="C",2,IF(GI2="D+",1.5,IF(GI2="D",1,0)))))))</f>
        <v>1.5</v>
      </c>
      <c r="GK2" s="29" t="str">
        <f>TEXT(GJ2,"0.0")</f>
        <v>1.5</v>
      </c>
      <c r="GL2" s="201">
        <v>2</v>
      </c>
      <c r="GM2" s="202">
        <v>2</v>
      </c>
      <c r="GN2" s="198">
        <v>5</v>
      </c>
      <c r="GO2" s="127">
        <v>6</v>
      </c>
      <c r="GP2" s="127"/>
      <c r="GQ2" s="199">
        <f t="shared" ref="GQ2:GQ26" si="71">ROUND((GN2*0.4+GO2*0.6),1)</f>
        <v>5.6</v>
      </c>
      <c r="GR2" s="200">
        <f t="shared" ref="GR2:GR26" si="72">ROUND(MAX((GN2*0.4+GO2*0.6),(GN2*0.4+GP2*0.6)),1)</f>
        <v>5.6</v>
      </c>
      <c r="GS2" s="29" t="str">
        <f>TEXT(GR2,"0.0")</f>
        <v>5.6</v>
      </c>
      <c r="GT2" s="31" t="str">
        <f t="shared" ref="GT2:GT26" si="73">IF(GR2&gt;=8.5,"A",IF(GR2&gt;=8,"B+",IF(GR2&gt;=7,"B",IF(GR2&gt;=6.5,"C+",IF(GR2&gt;=5.5,"C",IF(GR2&gt;=5,"D+",IF(GR2&gt;=4,"D","F")))))))</f>
        <v>C</v>
      </c>
      <c r="GU2" s="29">
        <f t="shared" ref="GU2:GU29" si="74">IF(GT2="A",4,IF(GT2="B+",3.5,IF(GT2="B",3,IF(GT2="C+",2.5,IF(GT2="C",2,IF(GT2="D+",1.5,IF(GT2="D",1,0)))))))</f>
        <v>2</v>
      </c>
      <c r="GV2" s="29" t="str">
        <f>TEXT(GU2,"0.0")</f>
        <v>2.0</v>
      </c>
      <c r="GW2" s="201">
        <v>2</v>
      </c>
      <c r="GX2" s="202">
        <v>2</v>
      </c>
      <c r="GY2" s="85">
        <f t="shared" ref="GY2:GY29" si="75">CU2+DX2+EI2+ET2+FE2+FP2+GA2+GL2+GW2</f>
        <v>22</v>
      </c>
      <c r="GZ2" s="86">
        <f t="shared" ref="GZ2:GZ29" si="76">(CP2*CU2+DS2*DX2+ED2*EI2+EZ2*FE2+EO2*ET2+FK2*FP2+FV2*GA2+GG2*GL2+GR2*GW2)/GY2</f>
        <v>6.1954545454545444</v>
      </c>
      <c r="HA2" s="124" t="str">
        <f>TEXT(GZ2,"0.00")</f>
        <v>6.20</v>
      </c>
      <c r="HB2" s="86">
        <f t="shared" ref="HB2:HB29" si="77">(CS2*CU2+DV2*DX2+EG2*EI2+FC2*FE2+ER2*ET2+FN2*FP2+FY2*GA2+GJ2*GL2+GU2*GW2)/GY2</f>
        <v>2.1818181818181817</v>
      </c>
      <c r="HC2" s="124" t="str">
        <f>TEXT(HB2,"0.00")</f>
        <v>2.18</v>
      </c>
      <c r="HD2" s="52" t="str">
        <f t="shared" ref="HD2:HD29" si="78">IF(AND(HB2&lt;1),"Cảnh báo KQHT","Lên lớp")</f>
        <v>Lên lớp</v>
      </c>
      <c r="HE2" s="127">
        <f t="shared" ref="HE2:HE29" si="79">CV2+DY2+EJ2+GX2+GM2+GB2+FQ2+EU2+FF2</f>
        <v>22</v>
      </c>
      <c r="HF2" s="86">
        <f t="shared" ref="HF2:HF29" si="80">(CP2*CV2+DS2*DY2+ED2*EJ2+EZ2*FF2+EO2*EU2+FK2*FQ2+FV2*GB2+GG2*GM2+GR2*GX2)/HE2</f>
        <v>6.1954545454545444</v>
      </c>
      <c r="HG2" s="127" t="str">
        <f>TEXT(HF2,"0.00")</f>
        <v>6.20</v>
      </c>
      <c r="HH2" s="125">
        <f t="shared" ref="HH2:HH29" si="81">(CS2*CV2+DV2*DY2+EG2*EJ2+FC2*FF2+ER2*EU2+FN2*FQ2+FY2*GB2+GJ2*GM2+GU2*GX2)/HE2</f>
        <v>2.1818181818181817</v>
      </c>
      <c r="HI2" s="127" t="str">
        <f>TEXT(HH2,"0.00")</f>
        <v>2.18</v>
      </c>
      <c r="HJ2" s="224">
        <f>HE2+BZ2</f>
        <v>37</v>
      </c>
      <c r="HK2" s="267">
        <f>HE2+CF2</f>
        <v>34</v>
      </c>
      <c r="HL2" s="226">
        <f>(HF2*HE2+CG2*CF2)/HK2</f>
        <v>6.0441176470588234</v>
      </c>
      <c r="HM2" s="127" t="str">
        <f>TEXT(HL2,"0.00")</f>
        <v>6.04</v>
      </c>
      <c r="HN2" s="226">
        <f>(HH2*HE2+CI2*CF2)/HK2</f>
        <v>2.1470588235294117</v>
      </c>
      <c r="HO2" s="127" t="str">
        <f>TEXT(HN2,"0.00")</f>
        <v>2.15</v>
      </c>
      <c r="HP2" s="52" t="str">
        <f t="shared" ref="HP2:HP30" si="82">IF(AND(HN2&lt;1.2),"Cảnh báo KQHT","Lên lớp")</f>
        <v>Lên lớp</v>
      </c>
      <c r="HQ2" s="58" t="s">
        <v>986</v>
      </c>
      <c r="HR2" s="21">
        <v>5.9</v>
      </c>
      <c r="HS2" s="24">
        <v>3</v>
      </c>
      <c r="HT2" s="25"/>
      <c r="HU2" s="27">
        <f>ROUND((HR2*0.4+HS2*0.6),1)</f>
        <v>4.2</v>
      </c>
      <c r="HV2" s="282">
        <f>ROUND(MAX((HR2*0.4+HS2*0.6),(HR2*0.4+HT2*0.6)),1)</f>
        <v>4.2</v>
      </c>
      <c r="HW2" s="26" t="str">
        <f>TEXT(HV2,"0.0")</f>
        <v>4.2</v>
      </c>
      <c r="HX2" s="283" t="str">
        <f>IF(HV2&gt;=8.5,"A",IF(HV2&gt;=8,"B+",IF(HV2&gt;=7,"B",IF(HV2&gt;=6.5,"C+",IF(HV2&gt;=5.5,"C",IF(HV2&gt;=5,"D+",IF(HV2&gt;=4,"D","F")))))))</f>
        <v>D</v>
      </c>
      <c r="HY2" s="281">
        <f>IF(HX2="A",4,IF(HX2="B+",3.5,IF(HX2="B",3,IF(HX2="C+",2.5,IF(HX2="C",2,IF(HX2="D+",1.5,IF(HX2="D",1,0)))))))</f>
        <v>1</v>
      </c>
      <c r="HZ2" s="44" t="str">
        <f>TEXT(HY2,"0.0")</f>
        <v>1.0</v>
      </c>
      <c r="IA2" s="64">
        <v>3</v>
      </c>
      <c r="IB2" s="68">
        <v>3</v>
      </c>
      <c r="IC2" s="21">
        <v>6</v>
      </c>
      <c r="ID2" s="24">
        <v>6</v>
      </c>
      <c r="IE2" s="25"/>
      <c r="IF2" s="27">
        <f>ROUND((IC2*0.4+ID2*0.6),1)</f>
        <v>6</v>
      </c>
      <c r="IG2" s="282">
        <f>ROUND(MAX((IC2*0.4+ID2*0.6),(IC2*0.4+IE2*0.6)),1)</f>
        <v>6</v>
      </c>
      <c r="IH2" s="26" t="str">
        <f>TEXT(IG2,"0.0")</f>
        <v>6.0</v>
      </c>
      <c r="II2" s="283" t="str">
        <f>IF(IG2&gt;=8.5,"A",IF(IG2&gt;=8,"B+",IF(IG2&gt;=7,"B",IF(IG2&gt;=6.5,"C+",IF(IG2&gt;=5.5,"C",IF(IG2&gt;=5,"D+",IF(IG2&gt;=4,"D","F")))))))</f>
        <v>C</v>
      </c>
      <c r="IJ2" s="281">
        <f>IF(II2="A",4,IF(II2="B+",3.5,IF(II2="B",3,IF(II2="C+",2.5,IF(II2="C",2,IF(II2="D+",1.5,IF(II2="D",1,0)))))))</f>
        <v>2</v>
      </c>
      <c r="IK2" s="44" t="str">
        <f>TEXT(IJ2,"0.0")</f>
        <v>2.0</v>
      </c>
      <c r="IL2" s="64">
        <v>1</v>
      </c>
      <c r="IM2" s="68">
        <v>1</v>
      </c>
      <c r="IN2" s="21">
        <v>7</v>
      </c>
      <c r="IO2" s="24">
        <v>3</v>
      </c>
      <c r="IP2" s="25"/>
      <c r="IQ2" s="27">
        <f>ROUND((IN2*0.4+IO2*0.6),1)</f>
        <v>4.5999999999999996</v>
      </c>
      <c r="IR2" s="28">
        <f>ROUND(MAX((IN2*0.4+IO2*0.6),(IN2*0.4+IP2*0.6)),1)</f>
        <v>4.5999999999999996</v>
      </c>
      <c r="IS2" s="26" t="str">
        <f>TEXT(IR2,"0.0")</f>
        <v>4.6</v>
      </c>
      <c r="IT2" s="32" t="str">
        <f>IF(IR2&gt;=8.5,"A",IF(IR2&gt;=8,"B+",IF(IR2&gt;=7,"B",IF(IR2&gt;=6.5,"C+",IF(IR2&gt;=5.5,"C",IF(IR2&gt;=5,"D+",IF(IR2&gt;=4,"D","F")))))))</f>
        <v>D</v>
      </c>
      <c r="IU2" s="30">
        <f>IF(IT2="A",4,IF(IT2="B+",3.5,IF(IT2="B",3,IF(IT2="C+",2.5,IF(IT2="C",2,IF(IT2="D+",1.5,IF(IT2="D",1,0)))))))</f>
        <v>1</v>
      </c>
      <c r="IV2" s="37" t="str">
        <f>TEXT(IU2,"0.0")</f>
        <v>1.0</v>
      </c>
      <c r="IW2" s="64">
        <v>2</v>
      </c>
      <c r="IX2" s="68">
        <v>2</v>
      </c>
      <c r="IY2" s="21">
        <v>6.4</v>
      </c>
      <c r="IZ2" s="24">
        <v>6</v>
      </c>
      <c r="JA2" s="25"/>
      <c r="JB2" s="19">
        <f>ROUND((IY2*0.4+IZ2*0.6),1)</f>
        <v>6.2</v>
      </c>
      <c r="JC2" s="26">
        <f>ROUND(MAX((IY2*0.4+IZ2*0.6),(IY2*0.4+JA2*0.6)),1)</f>
        <v>6.2</v>
      </c>
      <c r="JD2" s="26" t="str">
        <f>TEXT(JC2,"0.0")</f>
        <v>6.2</v>
      </c>
      <c r="JE2" s="32" t="str">
        <f>IF(JC2&gt;=8.5,"A",IF(JC2&gt;=8,"B+",IF(JC2&gt;=7,"B",IF(JC2&gt;=6.5,"C+",IF(JC2&gt;=5.5,"C",IF(JC2&gt;=5,"D+",IF(JC2&gt;=4,"D","F")))))))</f>
        <v>C</v>
      </c>
      <c r="JF2" s="30">
        <f>IF(JE2="A",4,IF(JE2="B+",3.5,IF(JE2="B",3,IF(JE2="C+",2.5,IF(JE2="C",2,IF(JE2="D+",1.5,IF(JE2="D",1,0)))))))</f>
        <v>2</v>
      </c>
      <c r="JG2" s="37" t="str">
        <f>TEXT(JF2,"0.0")</f>
        <v>2.0</v>
      </c>
      <c r="JH2" s="64">
        <v>2</v>
      </c>
      <c r="JI2" s="68">
        <v>2</v>
      </c>
      <c r="JJ2" s="98">
        <v>7</v>
      </c>
      <c r="JK2" s="99">
        <v>3</v>
      </c>
      <c r="JL2" s="187"/>
      <c r="JM2" s="19">
        <f>ROUND((JJ2*0.4+JK2*0.6),1)</f>
        <v>4.5999999999999996</v>
      </c>
      <c r="JN2" s="26">
        <f>ROUND(MAX((JJ2*0.4+JK2*0.6),(JJ2*0.4+JL2*0.6)),1)</f>
        <v>4.5999999999999996</v>
      </c>
      <c r="JO2" s="26" t="str">
        <f>TEXT(JN2,"0.0")</f>
        <v>4.6</v>
      </c>
      <c r="JP2" s="32" t="str">
        <f>IF(JN2&gt;=8.5,"A",IF(JN2&gt;=8,"B+",IF(JN2&gt;=7,"B",IF(JN2&gt;=6.5,"C+",IF(JN2&gt;=5.5,"C",IF(JN2&gt;=5,"D+",IF(JN2&gt;=4,"D","F")))))))</f>
        <v>D</v>
      </c>
      <c r="JQ2" s="30">
        <f>IF(JP2="A",4,IF(JP2="B+",3.5,IF(JP2="B",3,IF(JP2="C+",2.5,IF(JP2="C",2,IF(JP2="D+",1.5,IF(JP2="D",1,0)))))))</f>
        <v>1</v>
      </c>
      <c r="JR2" s="37" t="str">
        <f>TEXT(JQ2,"0.0")</f>
        <v>1.0</v>
      </c>
      <c r="JS2" s="64">
        <v>1</v>
      </c>
      <c r="JT2" s="68">
        <v>1</v>
      </c>
      <c r="JU2" s="110">
        <v>7</v>
      </c>
      <c r="JV2" s="94">
        <v>0</v>
      </c>
      <c r="JW2" s="216"/>
      <c r="JX2" s="19">
        <f t="shared" ref="JX2:JX52" si="83">ROUND((JU2*0.4+JV2*0.6),1)</f>
        <v>2.8</v>
      </c>
      <c r="JY2" s="26">
        <f t="shared" ref="JY2:JY52" si="84">ROUND(MAX((JU2*0.4+JV2*0.6),(JU2*0.4+JW2*0.6)),1)</f>
        <v>2.8</v>
      </c>
      <c r="JZ2" s="26" t="str">
        <f>TEXT(JY2,"0.0")</f>
        <v>2.8</v>
      </c>
      <c r="KA2" s="32" t="str">
        <f t="shared" ref="KA2:KA52" si="85">IF(JY2&gt;=8.5,"A",IF(JY2&gt;=8,"B+",IF(JY2&gt;=7,"B",IF(JY2&gt;=6.5,"C+",IF(JY2&gt;=5.5,"C",IF(JY2&gt;=5,"D+",IF(JY2&gt;=4,"D","F")))))))</f>
        <v>F</v>
      </c>
      <c r="KB2" s="30">
        <f t="shared" ref="KB2:KB52" si="86">IF(KA2="A",4,IF(KA2="B+",3.5,IF(KA2="B",3,IF(KA2="C+",2.5,IF(KA2="C",2,IF(KA2="D+",1.5,IF(KA2="D",1,0)))))))</f>
        <v>0</v>
      </c>
      <c r="KC2" s="37" t="str">
        <f t="shared" ref="KC2:KC52" si="87">TEXT(KB2,"0.0")</f>
        <v>0.0</v>
      </c>
      <c r="KD2" s="64">
        <v>2</v>
      </c>
      <c r="KE2" s="68">
        <v>2</v>
      </c>
      <c r="KF2" s="96">
        <v>0</v>
      </c>
      <c r="KG2" s="106"/>
      <c r="KH2" s="285"/>
      <c r="KI2" s="321">
        <f t="shared" ref="KI2:KI28" si="88">ROUND((KF2*0.4+KG2*0.6),1)</f>
        <v>0</v>
      </c>
      <c r="KJ2" s="26">
        <f t="shared" ref="KJ2:KJ28" si="89">ROUND(MAX((KF2*0.4+KG2*0.6),(KF2*0.4+KH2*0.6)),1)</f>
        <v>0</v>
      </c>
      <c r="KK2" s="26" t="str">
        <f>TEXT(KJ2,"0.0")</f>
        <v>0.0</v>
      </c>
      <c r="KL2" s="32" t="str">
        <f t="shared" ref="KL2:KL28" si="90">IF(KJ2&gt;=8.5,"A",IF(KJ2&gt;=8,"B+",IF(KJ2&gt;=7,"B",IF(KJ2&gt;=6.5,"C+",IF(KJ2&gt;=5.5,"C",IF(KJ2&gt;=5,"D+",IF(KJ2&gt;=4,"D","F")))))))</f>
        <v>F</v>
      </c>
      <c r="KM2" s="30">
        <f t="shared" ref="KM2:KM28" si="91">IF(KL2="A",4,IF(KL2="B+",3.5,IF(KL2="B",3,IF(KL2="C+",2.5,IF(KL2="C",2,IF(KL2="D+",1.5,IF(KL2="D",1,0)))))))</f>
        <v>0</v>
      </c>
      <c r="KN2" s="37" t="str">
        <f t="shared" ref="KN2:KN28" si="92">TEXT(KM2,"0.0")</f>
        <v>0.0</v>
      </c>
      <c r="KO2" s="64">
        <v>2</v>
      </c>
      <c r="KP2" s="68">
        <v>2</v>
      </c>
      <c r="KQ2" s="98">
        <v>6.6</v>
      </c>
      <c r="KR2" s="99">
        <v>0</v>
      </c>
      <c r="KS2" s="187">
        <v>0</v>
      </c>
      <c r="KT2" s="19">
        <f t="shared" ref="KT2:KT28" si="93">ROUND((KQ2*0.4+KR2*0.6),1)</f>
        <v>2.6</v>
      </c>
      <c r="KU2" s="26">
        <f t="shared" ref="KU2:KU28" si="94">ROUND(MAX((KQ2*0.4+KR2*0.6),(KQ2*0.4+KS2*0.6)),1)</f>
        <v>2.6</v>
      </c>
      <c r="KV2" s="26" t="str">
        <f>TEXT(KU2,"0.0")</f>
        <v>2.6</v>
      </c>
      <c r="KW2" s="32" t="str">
        <f>IF(KU2&gt;=8.5,"A",IF(KU2&gt;=8,"B+",IF(KU2&gt;=7,"B",IF(KU2&gt;=6.5,"C+",IF(KU2&gt;=5.5,"C",IF(KU2&gt;=5,"D+",IF(KU2&gt;=4,"D","F")))))))</f>
        <v>F</v>
      </c>
      <c r="KX2" s="30">
        <f t="shared" ref="KX2:KX28" si="95">IF(KW2="A",4,IF(KW2="B+",3.5,IF(KW2="B",3,IF(KW2="C+",2.5,IF(KW2="C",2,IF(KW2="D+",1.5,IF(KW2="D",1,0)))))))</f>
        <v>0</v>
      </c>
      <c r="KY2" s="37" t="str">
        <f t="shared" ref="KY2:KY28" si="96">TEXT(KX2,"0.0")</f>
        <v>0.0</v>
      </c>
      <c r="KZ2" s="64">
        <v>2</v>
      </c>
      <c r="LA2" s="68">
        <v>2</v>
      </c>
      <c r="LB2" s="20">
        <v>3.5</v>
      </c>
      <c r="LC2" s="22"/>
      <c r="LD2" s="23"/>
      <c r="LE2" s="19">
        <f>ROUND((LB2*0.4+LC2*0.6),1)</f>
        <v>1.4</v>
      </c>
      <c r="LF2" s="26">
        <f>ROUND(MAX((LB2*0.4+LC2*0.6),(LB2*0.4+LD2*0.6)),1)</f>
        <v>1.4</v>
      </c>
      <c r="LG2" s="26" t="str">
        <f>TEXT(LF2,"0.0")</f>
        <v>1.4</v>
      </c>
      <c r="LH2" s="31" t="str">
        <f>IF(LF2&gt;=8.5,"A",IF(LF2&gt;=8,"B+",IF(LF2&gt;=7,"B",IF(LF2&gt;=6.5,"C+",IF(LF2&gt;=5.5,"C",IF(LF2&gt;=5,"D+",IF(LF2&gt;=4,"D","F")))))))</f>
        <v>F</v>
      </c>
      <c r="LI2" s="30">
        <f>IF(LH2="A",4,IF(LH2="B+",3.5,IF(LH2="B",3,IF(LH2="C+",2.5,IF(LH2="C",2,IF(LH2="D+",1.5,IF(LH2="D",1,0)))))))</f>
        <v>0</v>
      </c>
      <c r="LJ2" s="37" t="str">
        <f>TEXT(LI2,"0.0")</f>
        <v>0.0</v>
      </c>
      <c r="LK2" s="62">
        <v>3</v>
      </c>
      <c r="LL2" s="279">
        <v>3</v>
      </c>
      <c r="LM2" s="85">
        <f>IA2+IL2+IW2+JS2+JH2+KD2+KO2+KZ2+LK2</f>
        <v>18</v>
      </c>
      <c r="LN2" s="86">
        <f>(HV2*IA2+IG2*IL2+IR2*IW2+JN2*JS2+JC2*JH2+JY2*KD2+KJ2*KO2+KU2*KZ2+LF2*LK2)/LM2</f>
        <v>3.322222222222222</v>
      </c>
      <c r="LO2" s="124" t="str">
        <f>TEXT(LN2,"0.00")</f>
        <v>3.32</v>
      </c>
      <c r="LP2" s="86">
        <f>(HY2*IA2+IJ2*IL2+IU2*IW2+JQ2*JS2+JF2*JH2+KB2*KD2+KM2*KO2+KX2*KZ2+LI2*LK2)/LM2</f>
        <v>0.66666666666666663</v>
      </c>
      <c r="LQ2" s="124" t="str">
        <f>TEXT(LP2,"0.00")</f>
        <v>0.67</v>
      </c>
      <c r="LR2" s="330" t="str">
        <f>IF(AND(LP2&lt;1),"Cảnh báo KQHT","Lên lớp")</f>
        <v>Cảnh báo KQHT</v>
      </c>
      <c r="LS2" s="331">
        <f>IB2+IM2+IX2+JI2+JT2+KE2+KP2+LA2+LL2</f>
        <v>18</v>
      </c>
      <c r="LT2" s="332">
        <f>(HV2*IB2+IG2*IM2+IR2*IX2+JC2*JI2+JN2*JT2+JY2*KE2+KJ2*KP2+KV2*LA2+LF2*LL2)/LS2</f>
        <v>3.3222222222222229</v>
      </c>
      <c r="LU2" s="332">
        <f>(HY2*IB2+IJ2*IM2+IV2*IX2+JF2*JI2+JQ2*JT2+KB2*KE2+KM2*KP2+KX2*LA2+LI2*LL2)/LS2</f>
        <v>0.66666666666666663</v>
      </c>
      <c r="LV2" s="334">
        <f>HJ2+LM2</f>
        <v>55</v>
      </c>
      <c r="LW2" s="335">
        <f>HK2+LS2</f>
        <v>52</v>
      </c>
      <c r="LX2" s="336">
        <f>(HL2*HK2+LT2*LS2)/LW2</f>
        <v>5.101923076923077</v>
      </c>
      <c r="LY2" s="337">
        <f>(HK2*HN2+LU2*LS2)/LW2</f>
        <v>1.6346153846153846</v>
      </c>
      <c r="LZ2" s="336" t="str">
        <f>TEXT(LY2,"0.00")</f>
        <v>1.63</v>
      </c>
      <c r="MA2" s="330" t="str">
        <f>IF(AND(LY2&lt;1.4),"Cảnh báo KQHT","Lên lớp")</f>
        <v>Lên lớp</v>
      </c>
    </row>
    <row r="3" spans="1:339" s="233" customFormat="1" ht="18">
      <c r="A3" s="10">
        <v>2</v>
      </c>
      <c r="B3" s="76" t="s">
        <v>383</v>
      </c>
      <c r="C3" s="77" t="s">
        <v>394</v>
      </c>
      <c r="D3" s="78" t="s">
        <v>395</v>
      </c>
      <c r="E3" s="79" t="s">
        <v>396</v>
      </c>
      <c r="F3" s="58"/>
      <c r="G3" s="80" t="s">
        <v>675</v>
      </c>
      <c r="H3" s="50" t="s">
        <v>17</v>
      </c>
      <c r="I3" s="82" t="s">
        <v>711</v>
      </c>
      <c r="J3" s="82" t="s">
        <v>804</v>
      </c>
      <c r="K3" s="16"/>
      <c r="L3" s="28" t="str">
        <f t="shared" ref="L3:L30" si="97">TEXT(K3,"0.0")</f>
        <v>0.0</v>
      </c>
      <c r="M3" s="32" t="str">
        <f t="shared" si="0"/>
        <v>F</v>
      </c>
      <c r="N3" s="39">
        <f t="shared" si="1"/>
        <v>0</v>
      </c>
      <c r="O3" s="37" t="str">
        <f t="shared" ref="O3:O30" si="98">TEXT(N3,"0.0")</f>
        <v>0.0</v>
      </c>
      <c r="P3" s="11">
        <v>2</v>
      </c>
      <c r="Q3" s="16"/>
      <c r="R3" s="28" t="str">
        <f t="shared" ref="R3:R30" si="99">TEXT(Q3,"0.0")</f>
        <v>0.0</v>
      </c>
      <c r="S3" s="32" t="str">
        <f t="shared" si="2"/>
        <v>F</v>
      </c>
      <c r="T3" s="39">
        <f t="shared" si="3"/>
        <v>0</v>
      </c>
      <c r="U3" s="37" t="str">
        <f t="shared" ref="U3:U29" si="100">TEXT(T3,"0.0")</f>
        <v>0.0</v>
      </c>
      <c r="V3" s="11">
        <v>3</v>
      </c>
      <c r="W3" s="98">
        <v>7.8</v>
      </c>
      <c r="X3" s="99">
        <v>8</v>
      </c>
      <c r="Y3" s="25"/>
      <c r="Z3" s="27">
        <f t="shared" si="4"/>
        <v>7.9</v>
      </c>
      <c r="AA3" s="28">
        <f t="shared" si="5"/>
        <v>7.9</v>
      </c>
      <c r="AB3" s="28" t="str">
        <f t="shared" ref="AB3:AB30" si="101">TEXT(AA3,"0.0")</f>
        <v>7.9</v>
      </c>
      <c r="AC3" s="32" t="str">
        <f t="shared" si="6"/>
        <v>B</v>
      </c>
      <c r="AD3" s="30">
        <f t="shared" si="7"/>
        <v>3</v>
      </c>
      <c r="AE3" s="37" t="str">
        <f t="shared" ref="AE3:AE30" si="102">TEXT(AD3,"0.0")</f>
        <v>3.0</v>
      </c>
      <c r="AF3" s="64">
        <v>4</v>
      </c>
      <c r="AG3" s="68">
        <v>4</v>
      </c>
      <c r="AH3" s="21">
        <v>7.8</v>
      </c>
      <c r="AI3" s="24">
        <v>5</v>
      </c>
      <c r="AJ3" s="25"/>
      <c r="AK3" s="27">
        <f t="shared" si="8"/>
        <v>6.1</v>
      </c>
      <c r="AL3" s="28">
        <f t="shared" si="9"/>
        <v>6.1</v>
      </c>
      <c r="AM3" s="28" t="str">
        <f t="shared" ref="AM3:AM30" si="103">TEXT(AL3,"0.0")</f>
        <v>6.1</v>
      </c>
      <c r="AN3" s="32" t="str">
        <f t="shared" si="10"/>
        <v>C</v>
      </c>
      <c r="AO3" s="30">
        <f t="shared" si="11"/>
        <v>2</v>
      </c>
      <c r="AP3" s="37" t="str">
        <f t="shared" ref="AP3:AP30" si="104">TEXT(AO3,"0.0")</f>
        <v>2.0</v>
      </c>
      <c r="AQ3" s="64">
        <v>3</v>
      </c>
      <c r="AR3" s="68">
        <v>3</v>
      </c>
      <c r="AS3" s="98">
        <v>6.2</v>
      </c>
      <c r="AT3" s="99">
        <v>6</v>
      </c>
      <c r="AU3" s="25"/>
      <c r="AV3" s="27">
        <f t="shared" si="12"/>
        <v>6.1</v>
      </c>
      <c r="AW3" s="28">
        <f t="shared" si="13"/>
        <v>6.1</v>
      </c>
      <c r="AX3" s="28" t="str">
        <f t="shared" ref="AX3:AX30" si="105">TEXT(AW3,"0.0")</f>
        <v>6.1</v>
      </c>
      <c r="AY3" s="32" t="str">
        <f t="shared" si="14"/>
        <v>C</v>
      </c>
      <c r="AZ3" s="30">
        <f t="shared" si="15"/>
        <v>2</v>
      </c>
      <c r="BA3" s="37" t="str">
        <f t="shared" ref="BA3:BA30" si="106">TEXT(AZ3,"0.0")</f>
        <v>2.0</v>
      </c>
      <c r="BB3" s="64">
        <v>3</v>
      </c>
      <c r="BC3" s="68">
        <v>3</v>
      </c>
      <c r="BD3" s="21">
        <v>7</v>
      </c>
      <c r="BE3" s="24">
        <v>6</v>
      </c>
      <c r="BF3" s="25"/>
      <c r="BG3" s="27">
        <f t="shared" si="16"/>
        <v>6.4</v>
      </c>
      <c r="BH3" s="28">
        <f t="shared" si="17"/>
        <v>6.4</v>
      </c>
      <c r="BI3" s="28" t="str">
        <f t="shared" ref="BI3:BI30" si="107">TEXT(BH3,"0.0")</f>
        <v>6.4</v>
      </c>
      <c r="BJ3" s="32" t="str">
        <f t="shared" si="18"/>
        <v>C</v>
      </c>
      <c r="BK3" s="66">
        <f t="shared" si="19"/>
        <v>2</v>
      </c>
      <c r="BL3" s="37" t="str">
        <f t="shared" ref="BL3:BL30" si="108">TEXT(BK3,"0.0")</f>
        <v>2.0</v>
      </c>
      <c r="BM3" s="64">
        <v>2</v>
      </c>
      <c r="BN3" s="75">
        <v>2</v>
      </c>
      <c r="BO3" s="115">
        <v>6.5</v>
      </c>
      <c r="BP3" s="116"/>
      <c r="BQ3" s="25">
        <v>6</v>
      </c>
      <c r="BR3" s="27">
        <f t="shared" si="20"/>
        <v>2.6</v>
      </c>
      <c r="BS3" s="28">
        <f t="shared" si="21"/>
        <v>6.2</v>
      </c>
      <c r="BT3" s="28" t="str">
        <f t="shared" ref="BT3:BT30" si="109">TEXT(BS3,"0.0")</f>
        <v>6.2</v>
      </c>
      <c r="BU3" s="32" t="str">
        <f t="shared" si="22"/>
        <v>C</v>
      </c>
      <c r="BV3" s="30">
        <f t="shared" si="23"/>
        <v>2</v>
      </c>
      <c r="BW3" s="37" t="str">
        <f t="shared" ref="BW3:BW30" si="110">TEXT(BV3,"0.0")</f>
        <v>2.0</v>
      </c>
      <c r="BX3" s="64">
        <v>3</v>
      </c>
      <c r="BY3" s="68">
        <v>3</v>
      </c>
      <c r="BZ3" s="85">
        <f t="shared" si="24"/>
        <v>15</v>
      </c>
      <c r="CA3" s="86">
        <f t="shared" si="25"/>
        <v>6.64</v>
      </c>
      <c r="CB3" s="87" t="str">
        <f t="shared" ref="CB3:CB30" si="111">TEXT(CA3,"0.00")</f>
        <v>6.64</v>
      </c>
      <c r="CC3" s="86">
        <f t="shared" si="26"/>
        <v>2.6</v>
      </c>
      <c r="CD3" s="87" t="str">
        <f t="shared" ref="CD3:CD30" si="112">TEXT(CC3,"0.00")</f>
        <v>2.60</v>
      </c>
      <c r="CE3" s="52" t="str">
        <f t="shared" si="27"/>
        <v>Lên lớp</v>
      </c>
      <c r="CF3" s="52">
        <f t="shared" si="28"/>
        <v>15</v>
      </c>
      <c r="CG3" s="86">
        <f t="shared" si="29"/>
        <v>6.64</v>
      </c>
      <c r="CH3" s="127" t="str">
        <f t="shared" ref="CH3:CH30" si="113">TEXT(CG3,"0.00")</f>
        <v>6.64</v>
      </c>
      <c r="CI3" s="86">
        <f t="shared" si="30"/>
        <v>2.2666666666666666</v>
      </c>
      <c r="CJ3" s="52" t="str">
        <f t="shared" ref="CJ3:CJ30" si="114">TEXT(CI3,"0.00")</f>
        <v>2.27</v>
      </c>
      <c r="CK3" s="52" t="str">
        <f t="shared" si="31"/>
        <v>Lên lớp</v>
      </c>
      <c r="CL3" s="21">
        <v>6</v>
      </c>
      <c r="CM3" s="24">
        <v>7</v>
      </c>
      <c r="CN3" s="25"/>
      <c r="CO3" s="27">
        <f t="shared" si="32"/>
        <v>6.6</v>
      </c>
      <c r="CP3" s="28">
        <f t="shared" si="33"/>
        <v>6.6</v>
      </c>
      <c r="CQ3" s="28" t="str">
        <f t="shared" ref="CQ3:CQ30" si="115">TEXT(CP3,"0.0")</f>
        <v>6.6</v>
      </c>
      <c r="CR3" s="32" t="str">
        <f t="shared" si="34"/>
        <v>C+</v>
      </c>
      <c r="CS3" s="30">
        <f t="shared" si="35"/>
        <v>2.5</v>
      </c>
      <c r="CT3" s="37" t="str">
        <f t="shared" ref="CT3:CT30" si="116">TEXT(CS3,"0.0")</f>
        <v>2.5</v>
      </c>
      <c r="CU3" s="71">
        <v>2</v>
      </c>
      <c r="CV3" s="73">
        <v>2</v>
      </c>
      <c r="CW3" s="232">
        <v>6.8</v>
      </c>
      <c r="CX3" s="52">
        <v>9</v>
      </c>
      <c r="CY3" s="52"/>
      <c r="CZ3" s="27">
        <f t="shared" si="36"/>
        <v>8.1</v>
      </c>
      <c r="DA3" s="28">
        <f t="shared" si="37"/>
        <v>8.1</v>
      </c>
      <c r="DB3" s="29" t="str">
        <f t="shared" ref="DB3:DB30" si="117">TEXT(DA3,"0.0")</f>
        <v>8.1</v>
      </c>
      <c r="DC3" s="32" t="str">
        <f t="shared" si="38"/>
        <v>B+</v>
      </c>
      <c r="DD3" s="30">
        <f t="shared" si="39"/>
        <v>3.5</v>
      </c>
      <c r="DE3" s="29" t="str">
        <f t="shared" ref="DE3:DE30" si="118">TEXT(DD3,"0.0")</f>
        <v>3.5</v>
      </c>
      <c r="DF3" s="71"/>
      <c r="DG3" s="203"/>
      <c r="DH3" s="229">
        <v>6</v>
      </c>
      <c r="DI3" s="230">
        <v>10</v>
      </c>
      <c r="DJ3" s="230"/>
      <c r="DK3" s="27">
        <f t="shared" si="40"/>
        <v>8.4</v>
      </c>
      <c r="DL3" s="28">
        <f t="shared" si="41"/>
        <v>8.4</v>
      </c>
      <c r="DM3" s="30" t="str">
        <f t="shared" ref="DM3:DM30" si="119">TEXT(DL3,"0.0")</f>
        <v>8.4</v>
      </c>
      <c r="DN3" s="32" t="str">
        <f t="shared" si="42"/>
        <v>B+</v>
      </c>
      <c r="DO3" s="30">
        <f t="shared" si="43"/>
        <v>3.5</v>
      </c>
      <c r="DP3" s="30" t="str">
        <f t="shared" ref="DP3:DP30" si="120">TEXT(DO3,"0.0")</f>
        <v>3.5</v>
      </c>
      <c r="DQ3" s="71"/>
      <c r="DR3" s="203"/>
      <c r="DS3" s="204">
        <f t="shared" si="44"/>
        <v>8.25</v>
      </c>
      <c r="DT3" s="30" t="str">
        <f t="shared" ref="DT3:DT30" si="121">TEXT(DS3,"0.0")</f>
        <v>8.3</v>
      </c>
      <c r="DU3" s="32" t="str">
        <f t="shared" si="45"/>
        <v>B+</v>
      </c>
      <c r="DV3" s="30">
        <f t="shared" si="46"/>
        <v>3.5</v>
      </c>
      <c r="DW3" s="30" t="str">
        <f t="shared" ref="DW3:DW30" si="122">TEXT(DV3,"0.0")</f>
        <v>3.5</v>
      </c>
      <c r="DX3" s="71">
        <v>3</v>
      </c>
      <c r="DY3" s="203">
        <v>3</v>
      </c>
      <c r="DZ3" s="232">
        <v>5</v>
      </c>
      <c r="EA3" s="52">
        <v>5</v>
      </c>
      <c r="EB3" s="52"/>
      <c r="EC3" s="27">
        <f t="shared" si="47"/>
        <v>5</v>
      </c>
      <c r="ED3" s="28">
        <f t="shared" si="48"/>
        <v>5</v>
      </c>
      <c r="EE3" s="29" t="str">
        <f t="shared" ref="EE3:EE30" si="123">TEXT(ED3,"0.0")</f>
        <v>5.0</v>
      </c>
      <c r="EF3" s="32" t="str">
        <f t="shared" si="49"/>
        <v>D+</v>
      </c>
      <c r="EG3" s="30">
        <f t="shared" si="50"/>
        <v>1.5</v>
      </c>
      <c r="EH3" s="29" t="str">
        <f t="shared" ref="EH3:EH30" si="124">TEXT(EG3,"0.0")</f>
        <v>1.5</v>
      </c>
      <c r="EI3" s="71">
        <v>3</v>
      </c>
      <c r="EJ3" s="203">
        <v>3</v>
      </c>
      <c r="EK3" s="235">
        <v>3.7</v>
      </c>
      <c r="EL3" s="188"/>
      <c r="EM3" s="52"/>
      <c r="EN3" s="27">
        <f t="shared" si="51"/>
        <v>1.5</v>
      </c>
      <c r="EO3" s="28">
        <f t="shared" si="52"/>
        <v>1.5</v>
      </c>
      <c r="EP3" s="29" t="str">
        <f t="shared" ref="EP3:EP30" si="125">TEXT(EO3,"0.0")</f>
        <v>1.5</v>
      </c>
      <c r="EQ3" s="32" t="str">
        <f t="shared" si="53"/>
        <v>F</v>
      </c>
      <c r="ER3" s="30">
        <f t="shared" si="54"/>
        <v>0</v>
      </c>
      <c r="ES3" s="29" t="str">
        <f t="shared" ref="ES3:ES30" si="126">TEXT(ER3,"0.0")</f>
        <v>0.0</v>
      </c>
      <c r="ET3" s="71">
        <v>3</v>
      </c>
      <c r="EU3" s="203"/>
      <c r="EV3" s="232">
        <v>0</v>
      </c>
      <c r="EW3" s="52"/>
      <c r="EX3" s="52"/>
      <c r="EY3" s="27">
        <f t="shared" si="55"/>
        <v>0</v>
      </c>
      <c r="EZ3" s="28">
        <f t="shared" si="56"/>
        <v>0</v>
      </c>
      <c r="FA3" s="29" t="str">
        <f t="shared" ref="FA3:FA30" si="127">TEXT(EZ3,"0.0")</f>
        <v>0.0</v>
      </c>
      <c r="FB3" s="32" t="str">
        <f t="shared" si="57"/>
        <v>F</v>
      </c>
      <c r="FC3" s="29">
        <f t="shared" si="58"/>
        <v>0</v>
      </c>
      <c r="FD3" s="29" t="str">
        <f t="shared" ref="FD3:FD30" si="128">TEXT(FC3,"0.0")</f>
        <v>0.0</v>
      </c>
      <c r="FE3" s="71">
        <v>2</v>
      </c>
      <c r="FF3" s="203"/>
      <c r="FG3" s="235">
        <v>0</v>
      </c>
      <c r="FH3" s="188"/>
      <c r="FI3" s="188"/>
      <c r="FJ3" s="27">
        <f t="shared" si="59"/>
        <v>0</v>
      </c>
      <c r="FK3" s="28">
        <f t="shared" si="60"/>
        <v>0</v>
      </c>
      <c r="FL3" s="29" t="str">
        <f t="shared" ref="FL3:FL30" si="129">TEXT(FK3,"0.0")</f>
        <v>0.0</v>
      </c>
      <c r="FM3" s="32" t="str">
        <f t="shared" si="61"/>
        <v>F</v>
      </c>
      <c r="FN3" s="30">
        <f t="shared" si="62"/>
        <v>0</v>
      </c>
      <c r="FO3" s="29" t="str">
        <f t="shared" ref="FO3:FO30" si="130">TEXT(FN3,"0.0")</f>
        <v>0.0</v>
      </c>
      <c r="FP3" s="71">
        <v>3</v>
      </c>
      <c r="FQ3" s="203"/>
      <c r="FR3" s="232">
        <v>6.7</v>
      </c>
      <c r="FS3" s="52">
        <v>8</v>
      </c>
      <c r="FT3" s="52"/>
      <c r="FU3" s="27">
        <f t="shared" si="63"/>
        <v>7.5</v>
      </c>
      <c r="FV3" s="28">
        <f t="shared" si="64"/>
        <v>7.5</v>
      </c>
      <c r="FW3" s="29" t="str">
        <f t="shared" ref="FW3:FW30" si="131">TEXT(FV3,"0.0")</f>
        <v>7.5</v>
      </c>
      <c r="FX3" s="32" t="str">
        <f t="shared" si="65"/>
        <v>B</v>
      </c>
      <c r="FY3" s="30">
        <f t="shared" si="66"/>
        <v>3</v>
      </c>
      <c r="FZ3" s="29" t="str">
        <f t="shared" ref="FZ3:FZ30" si="132">TEXT(FY3,"0.0")</f>
        <v>3.0</v>
      </c>
      <c r="GA3" s="71">
        <v>2</v>
      </c>
      <c r="GB3" s="203">
        <v>2</v>
      </c>
      <c r="GC3" s="232">
        <v>5.3</v>
      </c>
      <c r="GD3" s="52">
        <v>2</v>
      </c>
      <c r="GE3" s="52">
        <v>6</v>
      </c>
      <c r="GF3" s="27">
        <f t="shared" si="67"/>
        <v>3.3</v>
      </c>
      <c r="GG3" s="28">
        <f t="shared" si="68"/>
        <v>5.7</v>
      </c>
      <c r="GH3" s="29" t="str">
        <f t="shared" ref="GH3:GH30" si="133">TEXT(GG3,"0.0")</f>
        <v>5.7</v>
      </c>
      <c r="GI3" s="32" t="str">
        <f t="shared" si="69"/>
        <v>C</v>
      </c>
      <c r="GJ3" s="30">
        <f t="shared" si="70"/>
        <v>2</v>
      </c>
      <c r="GK3" s="29" t="str">
        <f t="shared" ref="GK3:GK30" si="134">TEXT(GJ3,"0.0")</f>
        <v>2.0</v>
      </c>
      <c r="GL3" s="71">
        <v>2</v>
      </c>
      <c r="GM3" s="203">
        <v>2</v>
      </c>
      <c r="GN3" s="235">
        <v>0</v>
      </c>
      <c r="GO3" s="188"/>
      <c r="GP3" s="188"/>
      <c r="GQ3" s="27">
        <f t="shared" si="71"/>
        <v>0</v>
      </c>
      <c r="GR3" s="28">
        <f t="shared" si="72"/>
        <v>0</v>
      </c>
      <c r="GS3" s="29" t="str">
        <f t="shared" ref="GS3:GS30" si="135">TEXT(GR3,"0.0")</f>
        <v>0.0</v>
      </c>
      <c r="GT3" s="32" t="str">
        <f t="shared" si="73"/>
        <v>F</v>
      </c>
      <c r="GU3" s="30">
        <f t="shared" si="74"/>
        <v>0</v>
      </c>
      <c r="GV3" s="29" t="str">
        <f t="shared" ref="GV3:GV30" si="136">TEXT(GU3,"0.0")</f>
        <v>0.0</v>
      </c>
      <c r="GW3" s="71">
        <v>2</v>
      </c>
      <c r="GX3" s="203"/>
      <c r="GY3" s="85">
        <f t="shared" si="75"/>
        <v>22</v>
      </c>
      <c r="GZ3" s="86">
        <f t="shared" si="76"/>
        <v>3.811363636363637</v>
      </c>
      <c r="HA3" s="124" t="str">
        <f t="shared" ref="HA3:HA30" si="137">TEXT(GZ3,"0.00")</f>
        <v>3.81</v>
      </c>
      <c r="HB3" s="86">
        <f t="shared" si="77"/>
        <v>1.3636363636363635</v>
      </c>
      <c r="HC3" s="124" t="str">
        <f t="shared" ref="HC3:HC30" si="138">TEXT(HB3,"0.00")</f>
        <v>1.36</v>
      </c>
      <c r="HD3" s="52" t="str">
        <f t="shared" si="78"/>
        <v>Lên lớp</v>
      </c>
      <c r="HE3" s="52">
        <f t="shared" si="79"/>
        <v>12</v>
      </c>
      <c r="HF3" s="86">
        <f t="shared" si="80"/>
        <v>6.6125000000000007</v>
      </c>
      <c r="HG3" s="127" t="str">
        <f t="shared" ref="HG3:HG30" si="139">TEXT(HF3,"0.00")</f>
        <v>6.61</v>
      </c>
      <c r="HH3" s="86">
        <f t="shared" si="81"/>
        <v>2.5</v>
      </c>
      <c r="HI3" s="127" t="str">
        <f t="shared" ref="HI3:HI30" si="140">TEXT(HH3,"0.00")</f>
        <v>2.50</v>
      </c>
      <c r="HJ3" s="227">
        <f t="shared" ref="HJ3:HJ30" si="141">HE3+BZ3</f>
        <v>27</v>
      </c>
      <c r="HK3" s="268">
        <f t="shared" ref="HK3:HK30" si="142">HE3+CF3</f>
        <v>27</v>
      </c>
      <c r="HL3" s="228">
        <f t="shared" ref="HL3:HL30" si="143">(HF3*HE3+CG3*CF3)/HK3</f>
        <v>6.6277777777777773</v>
      </c>
      <c r="HM3" s="127" t="str">
        <f t="shared" ref="HM3:HM30" si="144">TEXT(HL3,"0.00")</f>
        <v>6.63</v>
      </c>
      <c r="HN3" s="228">
        <f t="shared" ref="HN3:HN30" si="145">(HH3*HE3+CI3*CF3)/HK3</f>
        <v>2.3703703703703702</v>
      </c>
      <c r="HO3" s="127" t="str">
        <f t="shared" ref="HO3:HO30" si="146">TEXT(HN3,"0.00")</f>
        <v>2.37</v>
      </c>
      <c r="HP3" s="52" t="str">
        <f t="shared" si="82"/>
        <v>Lên lớp</v>
      </c>
      <c r="HQ3" s="58" t="s">
        <v>986</v>
      </c>
      <c r="HR3" s="21">
        <v>6.7</v>
      </c>
      <c r="HS3" s="24">
        <v>7</v>
      </c>
      <c r="HT3" s="25"/>
      <c r="HU3" s="27">
        <f>ROUND((HR3*0.4+HS3*0.6),1)</f>
        <v>6.9</v>
      </c>
      <c r="HV3" s="282">
        <f>ROUND(MAX((HR3*0.4+HS3*0.6),(HR3*0.4+HT3*0.6)),1)</f>
        <v>6.9</v>
      </c>
      <c r="HW3" s="28" t="str">
        <f>TEXT(HV3,"0.0")</f>
        <v>6.9</v>
      </c>
      <c r="HX3" s="283" t="str">
        <f>IF(HV3&gt;=8.5,"A",IF(HV3&gt;=8,"B+",IF(HV3&gt;=7,"B",IF(HV3&gt;=6.5,"C+",IF(HV3&gt;=5.5,"C",IF(HV3&gt;=5,"D+",IF(HV3&gt;=4,"D","F")))))))</f>
        <v>C+</v>
      </c>
      <c r="HY3" s="281">
        <f>IF(HX3="A",4,IF(HX3="B+",3.5,IF(HX3="B",3,IF(HX3="C+",2.5,IF(HX3="C",2,IF(HX3="D+",1.5,IF(HX3="D",1,0)))))))</f>
        <v>2.5</v>
      </c>
      <c r="HZ3" s="44" t="str">
        <f>TEXT(HY3,"0.0")</f>
        <v>2.5</v>
      </c>
      <c r="IA3" s="64">
        <v>3</v>
      </c>
      <c r="IB3" s="68">
        <v>3</v>
      </c>
      <c r="IC3" s="21">
        <v>6.2</v>
      </c>
      <c r="ID3" s="24">
        <v>7</v>
      </c>
      <c r="IE3" s="25"/>
      <c r="IF3" s="27">
        <f>ROUND((IC3*0.4+ID3*0.6),1)</f>
        <v>6.7</v>
      </c>
      <c r="IG3" s="282">
        <f>ROUND(MAX((IC3*0.4+ID3*0.6),(IC3*0.4+IE3*0.6)),1)</f>
        <v>6.7</v>
      </c>
      <c r="IH3" s="26" t="str">
        <f>TEXT(IG3,"0.0")</f>
        <v>6.7</v>
      </c>
      <c r="II3" s="283" t="str">
        <f>IF(IG3&gt;=8.5,"A",IF(IG3&gt;=8,"B+",IF(IG3&gt;=7,"B",IF(IG3&gt;=6.5,"C+",IF(IG3&gt;=5.5,"C",IF(IG3&gt;=5,"D+",IF(IG3&gt;=4,"D","F")))))))</f>
        <v>C+</v>
      </c>
      <c r="IJ3" s="281">
        <f>IF(II3="A",4,IF(II3="B+",3.5,IF(II3="B",3,IF(II3="C+",2.5,IF(II3="C",2,IF(II3="D+",1.5,IF(II3="D",1,0)))))))</f>
        <v>2.5</v>
      </c>
      <c r="IK3" s="44" t="str">
        <f>TEXT(IJ3,"0.0")</f>
        <v>2.5</v>
      </c>
      <c r="IL3" s="64">
        <v>1</v>
      </c>
      <c r="IM3" s="68">
        <v>1</v>
      </c>
      <c r="IN3" s="21">
        <v>8</v>
      </c>
      <c r="IO3" s="24">
        <v>5</v>
      </c>
      <c r="IP3" s="25"/>
      <c r="IQ3" s="27">
        <f>ROUND((IN3*0.4+IO3*0.6),1)</f>
        <v>6.2</v>
      </c>
      <c r="IR3" s="28">
        <f>ROUND(MAX((IN3*0.4+IO3*0.6),(IN3*0.4+IP3*0.6)),1)</f>
        <v>6.2</v>
      </c>
      <c r="IS3" s="28" t="str">
        <f>TEXT(IR3,"0.0")</f>
        <v>6.2</v>
      </c>
      <c r="IT3" s="32" t="str">
        <f>IF(IR3&gt;=8.5,"A",IF(IR3&gt;=8,"B+",IF(IR3&gt;=7,"B",IF(IR3&gt;=6.5,"C+",IF(IR3&gt;=5.5,"C",IF(IR3&gt;=5,"D+",IF(IR3&gt;=4,"D","F")))))))</f>
        <v>C</v>
      </c>
      <c r="IU3" s="30">
        <f>IF(IT3="A",4,IF(IT3="B+",3.5,IF(IT3="B",3,IF(IT3="C+",2.5,IF(IT3="C",2,IF(IT3="D+",1.5,IF(IT3="D",1,0)))))))</f>
        <v>2</v>
      </c>
      <c r="IV3" s="37" t="str">
        <f>TEXT(IU3,"0.0")</f>
        <v>2.0</v>
      </c>
      <c r="IW3" s="64">
        <v>2</v>
      </c>
      <c r="IX3" s="68">
        <v>2</v>
      </c>
      <c r="IY3" s="21">
        <v>7.2</v>
      </c>
      <c r="IZ3" s="24">
        <v>8</v>
      </c>
      <c r="JA3" s="25"/>
      <c r="JB3" s="19">
        <f t="shared" ref="JB3:JB29" si="147">ROUND((IY3*0.4+IZ3*0.6),1)</f>
        <v>7.7</v>
      </c>
      <c r="JC3" s="26">
        <f t="shared" ref="JC3:JC29" si="148">ROUND(MAX((IY3*0.4+IZ3*0.6),(IY3*0.4+JA3*0.6)),1)</f>
        <v>7.7</v>
      </c>
      <c r="JD3" s="26" t="str">
        <f t="shared" ref="JD3:JD30" si="149">TEXT(JC3,"0.0")</f>
        <v>7.7</v>
      </c>
      <c r="JE3" s="32" t="str">
        <f t="shared" ref="JE3:JE29" si="150">IF(JC3&gt;=8.5,"A",IF(JC3&gt;=8,"B+",IF(JC3&gt;=7,"B",IF(JC3&gt;=6.5,"C+",IF(JC3&gt;=5.5,"C",IF(JC3&gt;=5,"D+",IF(JC3&gt;=4,"D","F")))))))</f>
        <v>B</v>
      </c>
      <c r="JF3" s="30">
        <f t="shared" ref="JF3:JF30" si="151">IF(JE3="A",4,IF(JE3="B+",3.5,IF(JE3="B",3,IF(JE3="C+",2.5,IF(JE3="C",2,IF(JE3="D+",1.5,IF(JE3="D",1,0)))))))</f>
        <v>3</v>
      </c>
      <c r="JG3" s="37" t="str">
        <f t="shared" ref="JG3:JG30" si="152">TEXT(JF3,"0.0")</f>
        <v>3.0</v>
      </c>
      <c r="JH3" s="64">
        <v>2</v>
      </c>
      <c r="JI3" s="68">
        <v>2</v>
      </c>
      <c r="JJ3" s="98">
        <v>6.2</v>
      </c>
      <c r="JK3" s="99">
        <v>5</v>
      </c>
      <c r="JL3" s="187"/>
      <c r="JM3" s="19">
        <f t="shared" ref="JM3:JM30" si="153">ROUND((JJ3*0.4+JK3*0.6),1)</f>
        <v>5.5</v>
      </c>
      <c r="JN3" s="26">
        <f t="shared" ref="JN3:JN30" si="154">ROUND(MAX((JJ3*0.4+JK3*0.6),(JJ3*0.4+JL3*0.6)),1)</f>
        <v>5.5</v>
      </c>
      <c r="JO3" s="26" t="str">
        <f t="shared" ref="JO3:JO30" si="155">TEXT(JN3,"0.0")</f>
        <v>5.5</v>
      </c>
      <c r="JP3" s="32" t="str">
        <f t="shared" ref="JP3:JP30" si="156">IF(JN3&gt;=8.5,"A",IF(JN3&gt;=8,"B+",IF(JN3&gt;=7,"B",IF(JN3&gt;=6.5,"C+",IF(JN3&gt;=5.5,"C",IF(JN3&gt;=5,"D+",IF(JN3&gt;=4,"D","F")))))))</f>
        <v>C</v>
      </c>
      <c r="JQ3" s="30">
        <f t="shared" ref="JQ3:JQ30" si="157">IF(JP3="A",4,IF(JP3="B+",3.5,IF(JP3="B",3,IF(JP3="C+",2.5,IF(JP3="C",2,IF(JP3="D+",1.5,IF(JP3="D",1,0)))))))</f>
        <v>2</v>
      </c>
      <c r="JR3" s="37" t="str">
        <f t="shared" ref="JR3:JR30" si="158">TEXT(JQ3,"0.0")</f>
        <v>2.0</v>
      </c>
      <c r="JS3" s="64">
        <v>1</v>
      </c>
      <c r="JT3" s="68">
        <v>1</v>
      </c>
      <c r="JU3" s="98">
        <v>7.7</v>
      </c>
      <c r="JV3" s="99">
        <v>8</v>
      </c>
      <c r="JW3" s="187"/>
      <c r="JX3" s="27">
        <f t="shared" si="83"/>
        <v>7.9</v>
      </c>
      <c r="JY3" s="28">
        <f t="shared" si="84"/>
        <v>7.9</v>
      </c>
      <c r="JZ3" s="26" t="str">
        <f t="shared" ref="JZ3:JZ52" si="159">TEXT(JY3,"0.0")</f>
        <v>7.9</v>
      </c>
      <c r="KA3" s="32" t="str">
        <f t="shared" si="85"/>
        <v>B</v>
      </c>
      <c r="KB3" s="323">
        <f t="shared" si="86"/>
        <v>3</v>
      </c>
      <c r="KC3" s="37" t="str">
        <f t="shared" si="87"/>
        <v>3.0</v>
      </c>
      <c r="KD3" s="64">
        <v>2</v>
      </c>
      <c r="KE3" s="68">
        <v>2</v>
      </c>
      <c r="KF3" s="98">
        <v>7.2</v>
      </c>
      <c r="KG3" s="99">
        <v>7</v>
      </c>
      <c r="KH3" s="187"/>
      <c r="KI3" s="321">
        <f t="shared" si="88"/>
        <v>7.1</v>
      </c>
      <c r="KJ3" s="26">
        <f t="shared" si="89"/>
        <v>7.1</v>
      </c>
      <c r="KK3" s="26" t="str">
        <f t="shared" ref="KK3:KK28" si="160">TEXT(KJ3,"0.0")</f>
        <v>7.1</v>
      </c>
      <c r="KL3" s="32" t="str">
        <f t="shared" si="90"/>
        <v>B</v>
      </c>
      <c r="KM3" s="30">
        <f t="shared" si="91"/>
        <v>3</v>
      </c>
      <c r="KN3" s="37" t="str">
        <f t="shared" si="92"/>
        <v>3.0</v>
      </c>
      <c r="KO3" s="64">
        <v>2</v>
      </c>
      <c r="KP3" s="68">
        <v>2</v>
      </c>
      <c r="KQ3" s="98">
        <v>7</v>
      </c>
      <c r="KR3" s="99">
        <v>0</v>
      </c>
      <c r="KS3" s="187">
        <v>5</v>
      </c>
      <c r="KT3" s="19">
        <f t="shared" si="93"/>
        <v>2.8</v>
      </c>
      <c r="KU3" s="26">
        <f t="shared" si="94"/>
        <v>5.8</v>
      </c>
      <c r="KV3" s="26" t="str">
        <f t="shared" ref="KV3:KV28" si="161">TEXT(KU3,"0.0")</f>
        <v>5.8</v>
      </c>
      <c r="KW3" s="32" t="str">
        <f>IF(KU3&gt;=8.5,"A",IF(KU3&gt;=8,"B+",IF(KU3&gt;=7,"B",IF(KU3&gt;=6.5,"C+",IF(KU3&gt;=5.5,"C",IF(KU3&gt;=5,"D+",IF(KU3&gt;=4,"D","F")))))))</f>
        <v>C</v>
      </c>
      <c r="KX3" s="30">
        <f t="shared" si="95"/>
        <v>2</v>
      </c>
      <c r="KY3" s="37" t="str">
        <f t="shared" si="96"/>
        <v>2.0</v>
      </c>
      <c r="KZ3" s="64">
        <v>2</v>
      </c>
      <c r="LA3" s="68">
        <v>2</v>
      </c>
      <c r="LB3" s="21">
        <v>7.5</v>
      </c>
      <c r="LC3" s="24">
        <v>7</v>
      </c>
      <c r="LD3" s="25"/>
      <c r="LE3" s="19">
        <f>ROUND((LB3*0.4+LC3*0.6),1)</f>
        <v>7.2</v>
      </c>
      <c r="LF3" s="26">
        <f t="shared" ref="LF3:LF28" si="162">ROUND(MAX((LB3*0.4+LC3*0.6),(LB3*0.4+LD3*0.6)),1)</f>
        <v>7.2</v>
      </c>
      <c r="LG3" s="28" t="str">
        <f>TEXT(LF3,"0.0")</f>
        <v>7.2</v>
      </c>
      <c r="LH3" s="32" t="str">
        <f t="shared" ref="LH3:LH28" si="163">IF(LF3&gt;=8.5,"A",IF(LF3&gt;=8,"B+",IF(LF3&gt;=7,"B",IF(LF3&gt;=6.5,"C+",IF(LF3&gt;=5.5,"C",IF(LF3&gt;=5,"D+",IF(LF3&gt;=4,"D","F")))))))</f>
        <v>B</v>
      </c>
      <c r="LI3" s="30">
        <f t="shared" ref="LI3:LI28" si="164">IF(LH3="A",4,IF(LH3="B+",3.5,IF(LH3="B",3,IF(LH3="C+",2.5,IF(LH3="C",2,IF(LH3="D+",1.5,IF(LH3="D",1,0)))))))</f>
        <v>3</v>
      </c>
      <c r="LJ3" s="37" t="str">
        <f t="shared" ref="LJ3:LJ28" si="165">TEXT(LI3,"0.0")</f>
        <v>3.0</v>
      </c>
      <c r="LK3" s="62">
        <v>3</v>
      </c>
      <c r="LL3" s="279">
        <v>3</v>
      </c>
      <c r="LM3" s="85">
        <f t="shared" ref="LM3:LM30" si="166">IA3+IL3+IW3+JS3+JH3+KD3+KO3+KZ3+LK3</f>
        <v>18</v>
      </c>
      <c r="LN3" s="86">
        <f t="shared" ref="LN3:LN30" si="167">(HV3*IA3+IG3*IL3+IR3*IW3+JN3*JS3+JC3*JH3+JY3*KD3+KJ3*KO3+KU3*KZ3+LF3*LK3)/LM3</f>
        <v>6.8833333333333337</v>
      </c>
      <c r="LO3" s="124" t="str">
        <f t="shared" ref="LO3:LO30" si="168">TEXT(LN3,"0.00")</f>
        <v>6.88</v>
      </c>
      <c r="LP3" s="86">
        <f t="shared" ref="LP3:LP30" si="169">(HY3*IA3+IJ3*IL3+IU3*IW3+JQ3*JS3+JF3*JH3+KB3*KD3+KM3*KO3+KX3*KZ3+LI3*LK3)/LM3</f>
        <v>2.6111111111111112</v>
      </c>
      <c r="LQ3" s="124" t="str">
        <f t="shared" ref="LQ3:LQ30" si="170">TEXT(LP3,"0.00")</f>
        <v>2.61</v>
      </c>
      <c r="LR3" s="330" t="str">
        <f t="shared" ref="LR3:LR29" si="171">IF(AND(LP3&lt;1),"Cảnh báo KQHT","Lên lớp")</f>
        <v>Lên lớp</v>
      </c>
      <c r="LS3" s="331">
        <f t="shared" ref="LS3:LS31" si="172">IB3+IM3+IX3+JI3+JT3+KE3+KP3+LA3+LL3</f>
        <v>18</v>
      </c>
      <c r="LT3" s="332">
        <f t="shared" ref="LT3:LT31" si="173">(HV3*IB3+IG3*IM3+IR3*IX3+JC3*JI3+JN3*JT3+JY3*KE3+KJ3*KP3+KV3*LA3+LF3*LL3)/LS3</f>
        <v>6.8833333333333337</v>
      </c>
      <c r="LU3" s="332">
        <f t="shared" ref="LU3:LU31" si="174">(HY3*IB3+IJ3*IM3+IV3*IX3+JF3*JI3+JQ3*JT3+KB3*KE3+KM3*KP3+KX3*LA3+LI3*LL3)/LS3</f>
        <v>2.6111111111111112</v>
      </c>
      <c r="LV3" s="334">
        <f t="shared" ref="LV3:LV31" si="175">HJ3+LM3</f>
        <v>45</v>
      </c>
      <c r="LW3" s="335">
        <f t="shared" ref="LW3:LW31" si="176">HK3+LS3</f>
        <v>45</v>
      </c>
      <c r="LX3" s="336">
        <f t="shared" ref="LX3:LX31" si="177">(HL3*HK3+LT3*LS3)/LW3</f>
        <v>6.73</v>
      </c>
      <c r="LY3" s="337">
        <f t="shared" ref="LY3:LY31" si="178">(HK3*HN3+LU3*LS3)/LW3</f>
        <v>2.4666666666666668</v>
      </c>
      <c r="LZ3" s="336" t="str">
        <f t="shared" ref="LZ3:LZ31" si="179">TEXT(LY3,"0.00")</f>
        <v>2.47</v>
      </c>
      <c r="MA3" s="330" t="str">
        <f t="shared" ref="MA3:MA29" si="180">IF(AND(LY3&lt;1.4),"Cảnh báo KQHT","Lên lớp")</f>
        <v>Lên lớp</v>
      </c>
    </row>
    <row r="4" spans="1:339" s="233" customFormat="1" ht="18">
      <c r="A4" s="10">
        <v>3</v>
      </c>
      <c r="B4" s="76" t="s">
        <v>383</v>
      </c>
      <c r="C4" s="77" t="s">
        <v>397</v>
      </c>
      <c r="D4" s="78" t="s">
        <v>287</v>
      </c>
      <c r="E4" s="79" t="s">
        <v>135</v>
      </c>
      <c r="F4" s="58"/>
      <c r="G4" s="80" t="s">
        <v>676</v>
      </c>
      <c r="H4" s="50" t="s">
        <v>17</v>
      </c>
      <c r="I4" s="82" t="s">
        <v>606</v>
      </c>
      <c r="J4" s="82" t="s">
        <v>777</v>
      </c>
      <c r="K4" s="16">
        <v>7</v>
      </c>
      <c r="L4" s="28">
        <v>7</v>
      </c>
      <c r="M4" s="32" t="str">
        <f t="shared" si="0"/>
        <v>B</v>
      </c>
      <c r="N4" s="39">
        <f t="shared" si="1"/>
        <v>3</v>
      </c>
      <c r="O4" s="37" t="str">
        <f t="shared" si="98"/>
        <v>3.0</v>
      </c>
      <c r="P4" s="11">
        <v>2</v>
      </c>
      <c r="Q4" s="16"/>
      <c r="R4" s="28" t="str">
        <f t="shared" si="99"/>
        <v>0.0</v>
      </c>
      <c r="S4" s="32" t="str">
        <f t="shared" si="2"/>
        <v>F</v>
      </c>
      <c r="T4" s="39">
        <f t="shared" si="3"/>
        <v>0</v>
      </c>
      <c r="U4" s="37" t="str">
        <f t="shared" si="100"/>
        <v>0.0</v>
      </c>
      <c r="V4" s="11">
        <v>3</v>
      </c>
      <c r="W4" s="98">
        <v>8</v>
      </c>
      <c r="X4" s="99">
        <v>8</v>
      </c>
      <c r="Y4" s="25"/>
      <c r="Z4" s="27">
        <f t="shared" si="4"/>
        <v>8</v>
      </c>
      <c r="AA4" s="28">
        <f t="shared" si="5"/>
        <v>8</v>
      </c>
      <c r="AB4" s="28" t="str">
        <f t="shared" si="101"/>
        <v>8.0</v>
      </c>
      <c r="AC4" s="32" t="str">
        <f t="shared" si="6"/>
        <v>B+</v>
      </c>
      <c r="AD4" s="30">
        <f t="shared" si="7"/>
        <v>3.5</v>
      </c>
      <c r="AE4" s="37" t="str">
        <f t="shared" si="102"/>
        <v>3.5</v>
      </c>
      <c r="AF4" s="64">
        <v>4</v>
      </c>
      <c r="AG4" s="68">
        <v>4</v>
      </c>
      <c r="AH4" s="21">
        <v>7.3</v>
      </c>
      <c r="AI4" s="24">
        <v>6</v>
      </c>
      <c r="AJ4" s="25"/>
      <c r="AK4" s="27">
        <f t="shared" si="8"/>
        <v>6.5</v>
      </c>
      <c r="AL4" s="28">
        <f t="shared" si="9"/>
        <v>6.5</v>
      </c>
      <c r="AM4" s="28" t="str">
        <f t="shared" si="103"/>
        <v>6.5</v>
      </c>
      <c r="AN4" s="32" t="str">
        <f t="shared" si="10"/>
        <v>C+</v>
      </c>
      <c r="AO4" s="30">
        <f t="shared" si="11"/>
        <v>2.5</v>
      </c>
      <c r="AP4" s="37" t="str">
        <f t="shared" si="104"/>
        <v>2.5</v>
      </c>
      <c r="AQ4" s="64">
        <v>3</v>
      </c>
      <c r="AR4" s="68">
        <v>3</v>
      </c>
      <c r="AS4" s="98">
        <v>7</v>
      </c>
      <c r="AT4" s="99">
        <v>5</v>
      </c>
      <c r="AU4" s="25"/>
      <c r="AV4" s="27">
        <f t="shared" si="12"/>
        <v>5.8</v>
      </c>
      <c r="AW4" s="28">
        <f t="shared" si="13"/>
        <v>5.8</v>
      </c>
      <c r="AX4" s="28" t="str">
        <f t="shared" si="105"/>
        <v>5.8</v>
      </c>
      <c r="AY4" s="32" t="str">
        <f t="shared" si="14"/>
        <v>C</v>
      </c>
      <c r="AZ4" s="30">
        <f t="shared" si="15"/>
        <v>2</v>
      </c>
      <c r="BA4" s="37" t="str">
        <f t="shared" si="106"/>
        <v>2.0</v>
      </c>
      <c r="BB4" s="64">
        <v>3</v>
      </c>
      <c r="BC4" s="68">
        <v>3</v>
      </c>
      <c r="BD4" s="21">
        <v>6.9</v>
      </c>
      <c r="BE4" s="24">
        <v>6</v>
      </c>
      <c r="BF4" s="25"/>
      <c r="BG4" s="27">
        <f t="shared" si="16"/>
        <v>6.4</v>
      </c>
      <c r="BH4" s="28">
        <f t="shared" si="17"/>
        <v>6.4</v>
      </c>
      <c r="BI4" s="28" t="str">
        <f t="shared" si="107"/>
        <v>6.4</v>
      </c>
      <c r="BJ4" s="32" t="str">
        <f t="shared" si="18"/>
        <v>C</v>
      </c>
      <c r="BK4" s="66">
        <f t="shared" si="19"/>
        <v>2</v>
      </c>
      <c r="BL4" s="37" t="str">
        <f t="shared" si="108"/>
        <v>2.0</v>
      </c>
      <c r="BM4" s="64">
        <v>2</v>
      </c>
      <c r="BN4" s="75">
        <v>2</v>
      </c>
      <c r="BO4" s="21">
        <v>7</v>
      </c>
      <c r="BP4" s="24">
        <v>6</v>
      </c>
      <c r="BQ4" s="25"/>
      <c r="BR4" s="27">
        <f t="shared" si="20"/>
        <v>6.4</v>
      </c>
      <c r="BS4" s="28">
        <f t="shared" si="21"/>
        <v>6.4</v>
      </c>
      <c r="BT4" s="28" t="str">
        <f t="shared" si="109"/>
        <v>6.4</v>
      </c>
      <c r="BU4" s="32" t="str">
        <f t="shared" si="22"/>
        <v>C</v>
      </c>
      <c r="BV4" s="30">
        <f t="shared" si="23"/>
        <v>2</v>
      </c>
      <c r="BW4" s="37" t="str">
        <f t="shared" si="110"/>
        <v>2.0</v>
      </c>
      <c r="BX4" s="64">
        <v>3</v>
      </c>
      <c r="BY4" s="68">
        <v>3</v>
      </c>
      <c r="BZ4" s="85">
        <f t="shared" si="24"/>
        <v>15</v>
      </c>
      <c r="CA4" s="86">
        <f t="shared" si="25"/>
        <v>6.7266666666666675</v>
      </c>
      <c r="CB4" s="87" t="str">
        <f t="shared" si="111"/>
        <v>6.73</v>
      </c>
      <c r="CC4" s="86">
        <f t="shared" si="26"/>
        <v>2.9</v>
      </c>
      <c r="CD4" s="87" t="str">
        <f t="shared" si="112"/>
        <v>2.90</v>
      </c>
      <c r="CE4" s="52" t="str">
        <f t="shared" si="27"/>
        <v>Lên lớp</v>
      </c>
      <c r="CF4" s="52">
        <f t="shared" si="28"/>
        <v>15</v>
      </c>
      <c r="CG4" s="86">
        <f t="shared" si="29"/>
        <v>6.7266666666666675</v>
      </c>
      <c r="CH4" s="127" t="str">
        <f t="shared" si="113"/>
        <v>6.73</v>
      </c>
      <c r="CI4" s="86">
        <f t="shared" si="30"/>
        <v>2.5</v>
      </c>
      <c r="CJ4" s="52" t="str">
        <f t="shared" si="114"/>
        <v>2.50</v>
      </c>
      <c r="CK4" s="52" t="str">
        <f t="shared" si="31"/>
        <v>Lên lớp</v>
      </c>
      <c r="CL4" s="108">
        <v>7.7</v>
      </c>
      <c r="CM4" s="109">
        <v>8</v>
      </c>
      <c r="CN4" s="25"/>
      <c r="CO4" s="27">
        <f t="shared" si="32"/>
        <v>7.9</v>
      </c>
      <c r="CP4" s="28">
        <f t="shared" si="33"/>
        <v>7.9</v>
      </c>
      <c r="CQ4" s="28" t="str">
        <f t="shared" si="115"/>
        <v>7.9</v>
      </c>
      <c r="CR4" s="32" t="str">
        <f t="shared" si="34"/>
        <v>B</v>
      </c>
      <c r="CS4" s="30">
        <f t="shared" si="35"/>
        <v>3</v>
      </c>
      <c r="CT4" s="37" t="str">
        <f t="shared" si="116"/>
        <v>3.0</v>
      </c>
      <c r="CU4" s="71">
        <v>2</v>
      </c>
      <c r="CV4" s="73"/>
      <c r="CW4" s="232">
        <v>6.6</v>
      </c>
      <c r="CX4" s="52">
        <v>7</v>
      </c>
      <c r="CY4" s="52"/>
      <c r="CZ4" s="27">
        <f t="shared" si="36"/>
        <v>6.8</v>
      </c>
      <c r="DA4" s="28">
        <f t="shared" si="37"/>
        <v>6.8</v>
      </c>
      <c r="DB4" s="29" t="str">
        <f t="shared" si="117"/>
        <v>6.8</v>
      </c>
      <c r="DC4" s="32" t="str">
        <f t="shared" si="38"/>
        <v>C+</v>
      </c>
      <c r="DD4" s="30">
        <f t="shared" si="39"/>
        <v>2.5</v>
      </c>
      <c r="DE4" s="29" t="str">
        <f t="shared" si="118"/>
        <v>2.5</v>
      </c>
      <c r="DF4" s="71"/>
      <c r="DG4" s="203"/>
      <c r="DH4" s="229">
        <v>6.4</v>
      </c>
      <c r="DI4" s="230">
        <v>10</v>
      </c>
      <c r="DJ4" s="230"/>
      <c r="DK4" s="27">
        <f t="shared" si="40"/>
        <v>8.6</v>
      </c>
      <c r="DL4" s="28">
        <f t="shared" si="41"/>
        <v>8.6</v>
      </c>
      <c r="DM4" s="30" t="str">
        <f t="shared" si="119"/>
        <v>8.6</v>
      </c>
      <c r="DN4" s="32" t="str">
        <f t="shared" si="42"/>
        <v>A</v>
      </c>
      <c r="DO4" s="30">
        <f t="shared" si="43"/>
        <v>4</v>
      </c>
      <c r="DP4" s="30" t="str">
        <f t="shared" si="120"/>
        <v>4.0</v>
      </c>
      <c r="DQ4" s="71"/>
      <c r="DR4" s="203"/>
      <c r="DS4" s="204">
        <f t="shared" si="44"/>
        <v>7.6999999999999993</v>
      </c>
      <c r="DT4" s="30" t="str">
        <f t="shared" si="121"/>
        <v>7.7</v>
      </c>
      <c r="DU4" s="32" t="str">
        <f t="shared" si="45"/>
        <v>B</v>
      </c>
      <c r="DV4" s="30">
        <f t="shared" si="46"/>
        <v>3</v>
      </c>
      <c r="DW4" s="30" t="str">
        <f t="shared" si="122"/>
        <v>3.0</v>
      </c>
      <c r="DX4" s="71">
        <v>3</v>
      </c>
      <c r="DY4" s="203">
        <v>3</v>
      </c>
      <c r="DZ4" s="234">
        <v>0</v>
      </c>
      <c r="EA4" s="230"/>
      <c r="EB4" s="52"/>
      <c r="EC4" s="27">
        <f t="shared" si="47"/>
        <v>0</v>
      </c>
      <c r="ED4" s="28">
        <f t="shared" si="48"/>
        <v>0</v>
      </c>
      <c r="EE4" s="29" t="str">
        <f t="shared" si="123"/>
        <v>0.0</v>
      </c>
      <c r="EF4" s="32" t="str">
        <f t="shared" si="49"/>
        <v>F</v>
      </c>
      <c r="EG4" s="30">
        <f t="shared" si="50"/>
        <v>0</v>
      </c>
      <c r="EH4" s="29" t="str">
        <f t="shared" si="124"/>
        <v>0.0</v>
      </c>
      <c r="EI4" s="71">
        <v>3</v>
      </c>
      <c r="EJ4" s="203"/>
      <c r="EK4" s="254">
        <v>5.6</v>
      </c>
      <c r="EL4" s="255">
        <v>6</v>
      </c>
      <c r="EM4" s="255"/>
      <c r="EN4" s="27">
        <f t="shared" si="51"/>
        <v>5.8</v>
      </c>
      <c r="EO4" s="28">
        <f t="shared" si="52"/>
        <v>5.8</v>
      </c>
      <c r="EP4" s="29" t="str">
        <f t="shared" si="125"/>
        <v>5.8</v>
      </c>
      <c r="EQ4" s="32" t="str">
        <f t="shared" si="53"/>
        <v>C</v>
      </c>
      <c r="ER4" s="30">
        <f t="shared" si="54"/>
        <v>2</v>
      </c>
      <c r="ES4" s="29" t="str">
        <f t="shared" si="126"/>
        <v>2.0</v>
      </c>
      <c r="ET4" s="71">
        <v>3</v>
      </c>
      <c r="EU4" s="203">
        <v>3</v>
      </c>
      <c r="EV4" s="232">
        <v>0</v>
      </c>
      <c r="EW4" s="52"/>
      <c r="EX4" s="52"/>
      <c r="EY4" s="27">
        <f t="shared" si="55"/>
        <v>0</v>
      </c>
      <c r="EZ4" s="28">
        <f t="shared" si="56"/>
        <v>0</v>
      </c>
      <c r="FA4" s="29" t="str">
        <f t="shared" si="127"/>
        <v>0.0</v>
      </c>
      <c r="FB4" s="32" t="str">
        <f t="shared" si="57"/>
        <v>F</v>
      </c>
      <c r="FC4" s="29">
        <f t="shared" si="58"/>
        <v>0</v>
      </c>
      <c r="FD4" s="29" t="str">
        <f t="shared" si="128"/>
        <v>0.0</v>
      </c>
      <c r="FE4" s="71">
        <v>2</v>
      </c>
      <c r="FF4" s="203"/>
      <c r="FG4" s="234">
        <v>6.6</v>
      </c>
      <c r="FH4" s="230">
        <v>0</v>
      </c>
      <c r="FI4" s="230">
        <v>6</v>
      </c>
      <c r="FJ4" s="27">
        <f t="shared" si="59"/>
        <v>2.6</v>
      </c>
      <c r="FK4" s="28">
        <f t="shared" si="60"/>
        <v>6.2</v>
      </c>
      <c r="FL4" s="29" t="str">
        <f t="shared" si="129"/>
        <v>6.2</v>
      </c>
      <c r="FM4" s="32" t="str">
        <f t="shared" si="61"/>
        <v>C</v>
      </c>
      <c r="FN4" s="30">
        <f t="shared" si="62"/>
        <v>2</v>
      </c>
      <c r="FO4" s="29" t="str">
        <f t="shared" si="130"/>
        <v>2.0</v>
      </c>
      <c r="FP4" s="71">
        <v>3</v>
      </c>
      <c r="FQ4" s="203">
        <v>3</v>
      </c>
      <c r="FR4" s="232">
        <v>6.7</v>
      </c>
      <c r="FS4" s="52">
        <v>8</v>
      </c>
      <c r="FT4" s="52"/>
      <c r="FU4" s="27">
        <f t="shared" si="63"/>
        <v>7.5</v>
      </c>
      <c r="FV4" s="28">
        <f t="shared" si="64"/>
        <v>7.5</v>
      </c>
      <c r="FW4" s="29" t="str">
        <f t="shared" si="131"/>
        <v>7.5</v>
      </c>
      <c r="FX4" s="32" t="str">
        <f t="shared" si="65"/>
        <v>B</v>
      </c>
      <c r="FY4" s="30">
        <f t="shared" si="66"/>
        <v>3</v>
      </c>
      <c r="FZ4" s="29" t="str">
        <f t="shared" si="132"/>
        <v>3.0</v>
      </c>
      <c r="GA4" s="71">
        <v>2</v>
      </c>
      <c r="GB4" s="203">
        <v>2</v>
      </c>
      <c r="GC4" s="232">
        <v>8.6999999999999993</v>
      </c>
      <c r="GD4" s="52">
        <v>8</v>
      </c>
      <c r="GE4" s="52"/>
      <c r="GF4" s="27">
        <f t="shared" si="67"/>
        <v>8.3000000000000007</v>
      </c>
      <c r="GG4" s="28">
        <f t="shared" si="68"/>
        <v>8.3000000000000007</v>
      </c>
      <c r="GH4" s="29" t="str">
        <f t="shared" si="133"/>
        <v>8.3</v>
      </c>
      <c r="GI4" s="32" t="str">
        <f t="shared" si="69"/>
        <v>B+</v>
      </c>
      <c r="GJ4" s="30">
        <f t="shared" si="70"/>
        <v>3.5</v>
      </c>
      <c r="GK4" s="29" t="str">
        <f t="shared" si="134"/>
        <v>3.5</v>
      </c>
      <c r="GL4" s="71">
        <v>2</v>
      </c>
      <c r="GM4" s="203">
        <v>2</v>
      </c>
      <c r="GN4" s="232">
        <v>5</v>
      </c>
      <c r="GO4" s="52"/>
      <c r="GP4" s="52">
        <v>2</v>
      </c>
      <c r="GQ4" s="27">
        <f t="shared" si="71"/>
        <v>2</v>
      </c>
      <c r="GR4" s="28">
        <f t="shared" si="72"/>
        <v>3.2</v>
      </c>
      <c r="GS4" s="29" t="str">
        <f t="shared" si="135"/>
        <v>3.2</v>
      </c>
      <c r="GT4" s="32" t="str">
        <f t="shared" si="73"/>
        <v>F</v>
      </c>
      <c r="GU4" s="30">
        <f t="shared" si="74"/>
        <v>0</v>
      </c>
      <c r="GV4" s="29" t="str">
        <f t="shared" si="136"/>
        <v>0.0</v>
      </c>
      <c r="GW4" s="71">
        <v>2</v>
      </c>
      <c r="GX4" s="203"/>
      <c r="GY4" s="85">
        <f t="shared" si="75"/>
        <v>22</v>
      </c>
      <c r="GZ4" s="86">
        <f t="shared" si="76"/>
        <v>5.1318181818181818</v>
      </c>
      <c r="HA4" s="124" t="str">
        <f t="shared" si="137"/>
        <v>5.13</v>
      </c>
      <c r="HB4" s="86">
        <f t="shared" si="77"/>
        <v>1.8181818181818181</v>
      </c>
      <c r="HC4" s="124" t="str">
        <f t="shared" si="138"/>
        <v>1.82</v>
      </c>
      <c r="HD4" s="52" t="str">
        <f t="shared" si="78"/>
        <v>Lên lớp</v>
      </c>
      <c r="HE4" s="52">
        <f t="shared" si="79"/>
        <v>13</v>
      </c>
      <c r="HF4" s="86">
        <f t="shared" si="80"/>
        <v>6.9769230769230761</v>
      </c>
      <c r="HG4" s="127" t="str">
        <f t="shared" si="139"/>
        <v>6.98</v>
      </c>
      <c r="HH4" s="86">
        <f t="shared" si="81"/>
        <v>2.6153846153846154</v>
      </c>
      <c r="HI4" s="127" t="str">
        <f t="shared" si="140"/>
        <v>2.62</v>
      </c>
      <c r="HJ4" s="227">
        <f t="shared" si="141"/>
        <v>28</v>
      </c>
      <c r="HK4" s="268">
        <f t="shared" si="142"/>
        <v>28</v>
      </c>
      <c r="HL4" s="228">
        <f t="shared" si="143"/>
        <v>6.8428571428571425</v>
      </c>
      <c r="HM4" s="127" t="str">
        <f t="shared" si="144"/>
        <v>6.84</v>
      </c>
      <c r="HN4" s="228">
        <f t="shared" si="145"/>
        <v>2.5535714285714284</v>
      </c>
      <c r="HO4" s="127" t="str">
        <f t="shared" si="146"/>
        <v>2.55</v>
      </c>
      <c r="HP4" s="52" t="str">
        <f t="shared" si="82"/>
        <v>Lên lớp</v>
      </c>
      <c r="HQ4" s="58" t="s">
        <v>986</v>
      </c>
      <c r="HR4" s="21">
        <v>6</v>
      </c>
      <c r="HS4" s="24">
        <v>8</v>
      </c>
      <c r="HT4" s="25"/>
      <c r="HU4" s="19">
        <f t="shared" ref="HU4:HU30" si="181">ROUND((HR4*0.4+HS4*0.6),1)</f>
        <v>7.2</v>
      </c>
      <c r="HV4" s="43">
        <f t="shared" ref="HV4:HV30" si="182">ROUND(MAX((HR4*0.4+HS4*0.6),(HR4*0.4+HT4*0.6)),1)</f>
        <v>7.2</v>
      </c>
      <c r="HW4" s="26" t="str">
        <f>TEXT(HV4,"0.0")</f>
        <v>7.2</v>
      </c>
      <c r="HX4" s="283" t="str">
        <f t="shared" ref="HX4:HX30" si="183">IF(HV4&gt;=8.5,"A",IF(HV4&gt;=8,"B+",IF(HV4&gt;=7,"B",IF(HV4&gt;=6.5,"C+",IF(HV4&gt;=5.5,"C",IF(HV4&gt;=5,"D+",IF(HV4&gt;=4,"D","F")))))))</f>
        <v>B</v>
      </c>
      <c r="HY4" s="281">
        <f t="shared" ref="HY4:HY30" si="184">IF(HX4="A",4,IF(HX4="B+",3.5,IF(HX4="B",3,IF(HX4="C+",2.5,IF(HX4="C",2,IF(HX4="D+",1.5,IF(HX4="D",1,0)))))))</f>
        <v>3</v>
      </c>
      <c r="HZ4" s="44" t="str">
        <f t="shared" ref="HZ4:HZ30" si="185">TEXT(HY4,"0.0")</f>
        <v>3.0</v>
      </c>
      <c r="IA4" s="64">
        <v>3</v>
      </c>
      <c r="IB4" s="68">
        <v>3</v>
      </c>
      <c r="IC4" s="21">
        <v>6.6</v>
      </c>
      <c r="ID4" s="24">
        <v>8</v>
      </c>
      <c r="IE4" s="25"/>
      <c r="IF4" s="19">
        <f t="shared" ref="IF4:IF30" si="186">ROUND((IC4*0.4+ID4*0.6),1)</f>
        <v>7.4</v>
      </c>
      <c r="IG4" s="43">
        <f t="shared" ref="IG4:IG30" si="187">ROUND(MAX((IC4*0.4+ID4*0.6),(IC4*0.4+IE4*0.6)),1)</f>
        <v>7.4</v>
      </c>
      <c r="IH4" s="26" t="str">
        <f>TEXT(IG4,"0.0")</f>
        <v>7.4</v>
      </c>
      <c r="II4" s="283" t="str">
        <f t="shared" ref="II4:II30" si="188">IF(IG4&gt;=8.5,"A",IF(IG4&gt;=8,"B+",IF(IG4&gt;=7,"B",IF(IG4&gt;=6.5,"C+",IF(IG4&gt;=5.5,"C",IF(IG4&gt;=5,"D+",IF(IG4&gt;=4,"D","F")))))))</f>
        <v>B</v>
      </c>
      <c r="IJ4" s="281">
        <f t="shared" ref="IJ4:IJ30" si="189">IF(II4="A",4,IF(II4="B+",3.5,IF(II4="B",3,IF(II4="C+",2.5,IF(II4="C",2,IF(II4="D+",1.5,IF(II4="D",1,0)))))))</f>
        <v>3</v>
      </c>
      <c r="IK4" s="44" t="str">
        <f t="shared" ref="IK4:IK30" si="190">TEXT(IJ4,"0.0")</f>
        <v>3.0</v>
      </c>
      <c r="IL4" s="64">
        <v>1</v>
      </c>
      <c r="IM4" s="68">
        <v>1</v>
      </c>
      <c r="IN4" s="21">
        <v>5</v>
      </c>
      <c r="IO4" s="24">
        <v>6</v>
      </c>
      <c r="IP4" s="25"/>
      <c r="IQ4" s="19">
        <f t="shared" ref="IQ4:IQ30" si="191">ROUND((IN4*0.4+IO4*0.6),1)</f>
        <v>5.6</v>
      </c>
      <c r="IR4" s="26">
        <f t="shared" ref="IR4:IR30" si="192">ROUND(MAX((IN4*0.4+IO4*0.6),(IN4*0.4+IP4*0.6)),1)</f>
        <v>5.6</v>
      </c>
      <c r="IS4" s="26" t="str">
        <f t="shared" ref="IS4:IS30" si="193">TEXT(IR4,"0.0")</f>
        <v>5.6</v>
      </c>
      <c r="IT4" s="32" t="str">
        <f t="shared" ref="IT4:IT30" si="194">IF(IR4&gt;=8.5,"A",IF(IR4&gt;=8,"B+",IF(IR4&gt;=7,"B",IF(IR4&gt;=6.5,"C+",IF(IR4&gt;=5.5,"C",IF(IR4&gt;=5,"D+",IF(IR4&gt;=4,"D","F")))))))</f>
        <v>C</v>
      </c>
      <c r="IU4" s="30">
        <f t="shared" ref="IU4:IU30" si="195">IF(IT4="A",4,IF(IT4="B+",3.5,IF(IT4="B",3,IF(IT4="C+",2.5,IF(IT4="C",2,IF(IT4="D+",1.5,IF(IT4="D",1,0)))))))</f>
        <v>2</v>
      </c>
      <c r="IV4" s="37" t="str">
        <f t="shared" ref="IV4:IV30" si="196">TEXT(IU4,"0.0")</f>
        <v>2.0</v>
      </c>
      <c r="IW4" s="64">
        <v>2</v>
      </c>
      <c r="IX4" s="68">
        <v>2</v>
      </c>
      <c r="IY4" s="21">
        <v>5.4</v>
      </c>
      <c r="IZ4" s="24">
        <v>7</v>
      </c>
      <c r="JA4" s="25"/>
      <c r="JB4" s="19">
        <f t="shared" si="147"/>
        <v>6.4</v>
      </c>
      <c r="JC4" s="26">
        <f t="shared" si="148"/>
        <v>6.4</v>
      </c>
      <c r="JD4" s="26" t="str">
        <f t="shared" si="149"/>
        <v>6.4</v>
      </c>
      <c r="JE4" s="32" t="str">
        <f t="shared" si="150"/>
        <v>C</v>
      </c>
      <c r="JF4" s="30">
        <f t="shared" si="151"/>
        <v>2</v>
      </c>
      <c r="JG4" s="37" t="str">
        <f t="shared" si="152"/>
        <v>2.0</v>
      </c>
      <c r="JH4" s="64">
        <v>2</v>
      </c>
      <c r="JI4" s="68">
        <v>2</v>
      </c>
      <c r="JJ4" s="98">
        <v>5.4</v>
      </c>
      <c r="JK4" s="99">
        <v>5</v>
      </c>
      <c r="JL4" s="187"/>
      <c r="JM4" s="19">
        <f t="shared" si="153"/>
        <v>5.2</v>
      </c>
      <c r="JN4" s="26">
        <f t="shared" si="154"/>
        <v>5.2</v>
      </c>
      <c r="JO4" s="26" t="str">
        <f t="shared" si="155"/>
        <v>5.2</v>
      </c>
      <c r="JP4" s="32" t="str">
        <f t="shared" si="156"/>
        <v>D+</v>
      </c>
      <c r="JQ4" s="30">
        <f t="shared" si="157"/>
        <v>1.5</v>
      </c>
      <c r="JR4" s="37" t="str">
        <f t="shared" si="158"/>
        <v>1.5</v>
      </c>
      <c r="JS4" s="64">
        <v>1</v>
      </c>
      <c r="JT4" s="68">
        <v>1</v>
      </c>
      <c r="JU4" s="98">
        <v>7</v>
      </c>
      <c r="JV4" s="99">
        <v>8</v>
      </c>
      <c r="JW4" s="187"/>
      <c r="JX4" s="27">
        <f t="shared" si="83"/>
        <v>7.6</v>
      </c>
      <c r="JY4" s="28">
        <f t="shared" si="84"/>
        <v>7.6</v>
      </c>
      <c r="JZ4" s="26" t="str">
        <f t="shared" si="159"/>
        <v>7.6</v>
      </c>
      <c r="KA4" s="32" t="str">
        <f t="shared" si="85"/>
        <v>B</v>
      </c>
      <c r="KB4" s="30">
        <f t="shared" si="86"/>
        <v>3</v>
      </c>
      <c r="KC4" s="37" t="str">
        <f t="shared" si="87"/>
        <v>3.0</v>
      </c>
      <c r="KD4" s="64">
        <v>2</v>
      </c>
      <c r="KE4" s="68">
        <v>2</v>
      </c>
      <c r="KF4" s="98">
        <v>7</v>
      </c>
      <c r="KG4" s="99">
        <v>6</v>
      </c>
      <c r="KH4" s="187"/>
      <c r="KI4" s="302">
        <f t="shared" si="88"/>
        <v>6.4</v>
      </c>
      <c r="KJ4" s="28">
        <f t="shared" si="89"/>
        <v>6.4</v>
      </c>
      <c r="KK4" s="26" t="str">
        <f t="shared" si="160"/>
        <v>6.4</v>
      </c>
      <c r="KL4" s="32" t="str">
        <f t="shared" si="90"/>
        <v>C</v>
      </c>
      <c r="KM4" s="30">
        <f t="shared" si="91"/>
        <v>2</v>
      </c>
      <c r="KN4" s="37" t="str">
        <f t="shared" si="92"/>
        <v>2.0</v>
      </c>
      <c r="KO4" s="64">
        <v>2</v>
      </c>
      <c r="KP4" s="68">
        <v>2</v>
      </c>
      <c r="KQ4" s="98">
        <v>8</v>
      </c>
      <c r="KR4" s="99">
        <v>8</v>
      </c>
      <c r="KS4" s="187"/>
      <c r="KT4" s="27">
        <f t="shared" si="93"/>
        <v>8</v>
      </c>
      <c r="KU4" s="28">
        <f t="shared" si="94"/>
        <v>8</v>
      </c>
      <c r="KV4" s="26" t="str">
        <f t="shared" si="161"/>
        <v>8.0</v>
      </c>
      <c r="KW4" s="32" t="str">
        <f>IF(KU4&gt;=8.5,"A",IF(KU4&gt;=8,"B+",IF(KU4&gt;=7,"B",IF(KU4&gt;=6.5,"C+",IF(KU4&gt;=5.5,"C",IF(KU4&gt;=5,"D+",IF(KU4&gt;=4,"D","F")))))))</f>
        <v>B+</v>
      </c>
      <c r="KX4" s="323">
        <f t="shared" si="95"/>
        <v>3.5</v>
      </c>
      <c r="KY4" s="37" t="str">
        <f t="shared" si="96"/>
        <v>3.5</v>
      </c>
      <c r="KZ4" s="64">
        <v>2</v>
      </c>
      <c r="LA4" s="68">
        <v>2</v>
      </c>
      <c r="LB4" s="21">
        <v>7.5</v>
      </c>
      <c r="LC4" s="24">
        <v>8</v>
      </c>
      <c r="LD4" s="25"/>
      <c r="LE4" s="19">
        <f t="shared" ref="LE4:LE28" si="197">ROUND((LB4*0.4+LC4*0.6),1)</f>
        <v>7.8</v>
      </c>
      <c r="LF4" s="26">
        <f t="shared" si="162"/>
        <v>7.8</v>
      </c>
      <c r="LG4" s="28" t="str">
        <f>TEXT(LF4,"0.0")</f>
        <v>7.8</v>
      </c>
      <c r="LH4" s="32" t="str">
        <f t="shared" si="163"/>
        <v>B</v>
      </c>
      <c r="LI4" s="30">
        <f t="shared" si="164"/>
        <v>3</v>
      </c>
      <c r="LJ4" s="37" t="str">
        <f t="shared" si="165"/>
        <v>3.0</v>
      </c>
      <c r="LK4" s="62">
        <v>3</v>
      </c>
      <c r="LL4" s="279">
        <v>3</v>
      </c>
      <c r="LM4" s="85">
        <f t="shared" si="166"/>
        <v>18</v>
      </c>
      <c r="LN4" s="86">
        <f t="shared" si="167"/>
        <v>6.9777777777777779</v>
      </c>
      <c r="LO4" s="124" t="str">
        <f t="shared" si="168"/>
        <v>6.98</v>
      </c>
      <c r="LP4" s="86">
        <f t="shared" si="169"/>
        <v>2.6388888888888888</v>
      </c>
      <c r="LQ4" s="124" t="str">
        <f t="shared" si="170"/>
        <v>2.64</v>
      </c>
      <c r="LR4" s="330" t="str">
        <f t="shared" si="171"/>
        <v>Lên lớp</v>
      </c>
      <c r="LS4" s="331">
        <f t="shared" si="172"/>
        <v>18</v>
      </c>
      <c r="LT4" s="332">
        <f t="shared" si="173"/>
        <v>6.9777777777777779</v>
      </c>
      <c r="LU4" s="332">
        <f t="shared" si="174"/>
        <v>2.6388888888888888</v>
      </c>
      <c r="LV4" s="334">
        <f t="shared" si="175"/>
        <v>46</v>
      </c>
      <c r="LW4" s="335">
        <f t="shared" si="176"/>
        <v>46</v>
      </c>
      <c r="LX4" s="336">
        <f t="shared" si="177"/>
        <v>6.8956521739130432</v>
      </c>
      <c r="LY4" s="337">
        <f t="shared" si="178"/>
        <v>2.5869565217391304</v>
      </c>
      <c r="LZ4" s="336" t="str">
        <f t="shared" si="179"/>
        <v>2.59</v>
      </c>
      <c r="MA4" s="330" t="str">
        <f t="shared" si="180"/>
        <v>Lên lớp</v>
      </c>
    </row>
    <row r="5" spans="1:339" s="233" customFormat="1" ht="18">
      <c r="A5" s="10">
        <v>4</v>
      </c>
      <c r="B5" s="76" t="s">
        <v>383</v>
      </c>
      <c r="C5" s="77" t="s">
        <v>398</v>
      </c>
      <c r="D5" s="78" t="s">
        <v>399</v>
      </c>
      <c r="E5" s="79" t="s">
        <v>201</v>
      </c>
      <c r="F5" s="58"/>
      <c r="G5" s="80" t="s">
        <v>677</v>
      </c>
      <c r="H5" s="50" t="s">
        <v>17</v>
      </c>
      <c r="I5" s="82" t="s">
        <v>712</v>
      </c>
      <c r="J5" s="82" t="s">
        <v>798</v>
      </c>
      <c r="K5" s="16"/>
      <c r="L5" s="28" t="str">
        <f t="shared" si="97"/>
        <v>0.0</v>
      </c>
      <c r="M5" s="32" t="str">
        <f t="shared" si="0"/>
        <v>F</v>
      </c>
      <c r="N5" s="39">
        <f t="shared" si="1"/>
        <v>0</v>
      </c>
      <c r="O5" s="37" t="str">
        <f t="shared" si="98"/>
        <v>0.0</v>
      </c>
      <c r="P5" s="11">
        <v>2</v>
      </c>
      <c r="Q5" s="16">
        <v>6</v>
      </c>
      <c r="R5" s="28" t="str">
        <f t="shared" si="99"/>
        <v>6.0</v>
      </c>
      <c r="S5" s="32" t="str">
        <f t="shared" si="2"/>
        <v>C</v>
      </c>
      <c r="T5" s="39">
        <f t="shared" si="3"/>
        <v>2</v>
      </c>
      <c r="U5" s="37" t="str">
        <f t="shared" si="100"/>
        <v>2.0</v>
      </c>
      <c r="V5" s="11">
        <v>3</v>
      </c>
      <c r="W5" s="98">
        <v>8</v>
      </c>
      <c r="X5" s="99">
        <v>7</v>
      </c>
      <c r="Y5" s="25"/>
      <c r="Z5" s="27">
        <f t="shared" si="4"/>
        <v>7.4</v>
      </c>
      <c r="AA5" s="28">
        <f t="shared" si="5"/>
        <v>7.4</v>
      </c>
      <c r="AB5" s="28" t="str">
        <f t="shared" si="101"/>
        <v>7.4</v>
      </c>
      <c r="AC5" s="32" t="str">
        <f t="shared" si="6"/>
        <v>B</v>
      </c>
      <c r="AD5" s="30">
        <f t="shared" si="7"/>
        <v>3</v>
      </c>
      <c r="AE5" s="37" t="str">
        <f t="shared" si="102"/>
        <v>3.0</v>
      </c>
      <c r="AF5" s="64">
        <v>4</v>
      </c>
      <c r="AG5" s="68">
        <v>4</v>
      </c>
      <c r="AH5" s="21">
        <v>5.5</v>
      </c>
      <c r="AI5" s="24">
        <v>6</v>
      </c>
      <c r="AJ5" s="25"/>
      <c r="AK5" s="27">
        <f t="shared" si="8"/>
        <v>5.8</v>
      </c>
      <c r="AL5" s="28">
        <f t="shared" si="9"/>
        <v>5.8</v>
      </c>
      <c r="AM5" s="28" t="str">
        <f t="shared" si="103"/>
        <v>5.8</v>
      </c>
      <c r="AN5" s="32" t="str">
        <f t="shared" si="10"/>
        <v>C</v>
      </c>
      <c r="AO5" s="30">
        <f t="shared" si="11"/>
        <v>2</v>
      </c>
      <c r="AP5" s="37" t="str">
        <f t="shared" si="104"/>
        <v>2.0</v>
      </c>
      <c r="AQ5" s="64">
        <v>3</v>
      </c>
      <c r="AR5" s="68">
        <v>3</v>
      </c>
      <c r="AS5" s="98">
        <v>6.2</v>
      </c>
      <c r="AT5" s="99">
        <v>4</v>
      </c>
      <c r="AU5" s="25"/>
      <c r="AV5" s="27">
        <f t="shared" si="12"/>
        <v>4.9000000000000004</v>
      </c>
      <c r="AW5" s="28">
        <f t="shared" si="13"/>
        <v>4.9000000000000004</v>
      </c>
      <c r="AX5" s="28" t="str">
        <f t="shared" si="105"/>
        <v>4.9</v>
      </c>
      <c r="AY5" s="32" t="str">
        <f t="shared" si="14"/>
        <v>D</v>
      </c>
      <c r="AZ5" s="30">
        <f t="shared" si="15"/>
        <v>1</v>
      </c>
      <c r="BA5" s="37" t="str">
        <f t="shared" si="106"/>
        <v>1.0</v>
      </c>
      <c r="BB5" s="64">
        <v>3</v>
      </c>
      <c r="BC5" s="68">
        <v>3</v>
      </c>
      <c r="BD5" s="21">
        <v>6.3</v>
      </c>
      <c r="BE5" s="24">
        <v>5</v>
      </c>
      <c r="BF5" s="25"/>
      <c r="BG5" s="27">
        <f t="shared" si="16"/>
        <v>5.5</v>
      </c>
      <c r="BH5" s="28">
        <f t="shared" si="17"/>
        <v>5.5</v>
      </c>
      <c r="BI5" s="28" t="str">
        <f t="shared" si="107"/>
        <v>5.5</v>
      </c>
      <c r="BJ5" s="32" t="str">
        <f t="shared" si="18"/>
        <v>C</v>
      </c>
      <c r="BK5" s="66">
        <f t="shared" si="19"/>
        <v>2</v>
      </c>
      <c r="BL5" s="37" t="str">
        <f t="shared" si="108"/>
        <v>2.0</v>
      </c>
      <c r="BM5" s="64">
        <v>2</v>
      </c>
      <c r="BN5" s="75">
        <v>2</v>
      </c>
      <c r="BO5" s="21">
        <v>7.5</v>
      </c>
      <c r="BP5" s="24">
        <v>5</v>
      </c>
      <c r="BQ5" s="25"/>
      <c r="BR5" s="27">
        <f t="shared" si="20"/>
        <v>6</v>
      </c>
      <c r="BS5" s="28">
        <f t="shared" si="21"/>
        <v>6</v>
      </c>
      <c r="BT5" s="28" t="str">
        <f t="shared" si="109"/>
        <v>6.0</v>
      </c>
      <c r="BU5" s="32" t="str">
        <f t="shared" si="22"/>
        <v>C</v>
      </c>
      <c r="BV5" s="30">
        <f t="shared" si="23"/>
        <v>2</v>
      </c>
      <c r="BW5" s="37" t="str">
        <f t="shared" si="110"/>
        <v>2.0</v>
      </c>
      <c r="BX5" s="64">
        <v>3</v>
      </c>
      <c r="BY5" s="68">
        <v>3</v>
      </c>
      <c r="BZ5" s="85">
        <f t="shared" si="24"/>
        <v>15</v>
      </c>
      <c r="CA5" s="86">
        <f t="shared" si="25"/>
        <v>6.0466666666666669</v>
      </c>
      <c r="CB5" s="87" t="str">
        <f t="shared" si="111"/>
        <v>6.05</v>
      </c>
      <c r="CC5" s="86">
        <f t="shared" si="26"/>
        <v>2.4</v>
      </c>
      <c r="CD5" s="87" t="str">
        <f t="shared" si="112"/>
        <v>2.40</v>
      </c>
      <c r="CE5" s="52" t="str">
        <f t="shared" si="27"/>
        <v>Lên lớp</v>
      </c>
      <c r="CF5" s="52">
        <f t="shared" si="28"/>
        <v>15</v>
      </c>
      <c r="CG5" s="86">
        <f t="shared" si="29"/>
        <v>6.0466666666666669</v>
      </c>
      <c r="CH5" s="127" t="str">
        <f t="shared" si="113"/>
        <v>6.05</v>
      </c>
      <c r="CI5" s="86">
        <f t="shared" si="30"/>
        <v>2.0666666666666669</v>
      </c>
      <c r="CJ5" s="52" t="str">
        <f t="shared" si="114"/>
        <v>2.07</v>
      </c>
      <c r="CK5" s="52" t="str">
        <f t="shared" si="31"/>
        <v>Lên lớp</v>
      </c>
      <c r="CL5" s="110">
        <v>6.7</v>
      </c>
      <c r="CM5" s="94"/>
      <c r="CN5" s="25">
        <v>7</v>
      </c>
      <c r="CO5" s="27">
        <f t="shared" si="32"/>
        <v>2.7</v>
      </c>
      <c r="CP5" s="28">
        <f t="shared" si="33"/>
        <v>6.9</v>
      </c>
      <c r="CQ5" s="28" t="str">
        <f t="shared" si="115"/>
        <v>6.9</v>
      </c>
      <c r="CR5" s="32" t="str">
        <f t="shared" si="34"/>
        <v>C+</v>
      </c>
      <c r="CS5" s="30">
        <f t="shared" si="35"/>
        <v>2.5</v>
      </c>
      <c r="CT5" s="37" t="str">
        <f t="shared" si="116"/>
        <v>2.5</v>
      </c>
      <c r="CU5" s="71">
        <v>2</v>
      </c>
      <c r="CV5" s="73">
        <v>2</v>
      </c>
      <c r="CW5" s="232">
        <v>6.6</v>
      </c>
      <c r="CX5" s="52">
        <v>8</v>
      </c>
      <c r="CY5" s="52"/>
      <c r="CZ5" s="27">
        <f t="shared" si="36"/>
        <v>7.4</v>
      </c>
      <c r="DA5" s="28">
        <f t="shared" si="37"/>
        <v>7.4</v>
      </c>
      <c r="DB5" s="29" t="str">
        <f t="shared" si="117"/>
        <v>7.4</v>
      </c>
      <c r="DC5" s="32" t="str">
        <f t="shared" si="38"/>
        <v>B</v>
      </c>
      <c r="DD5" s="30">
        <f t="shared" si="39"/>
        <v>3</v>
      </c>
      <c r="DE5" s="29" t="str">
        <f t="shared" si="118"/>
        <v>3.0</v>
      </c>
      <c r="DF5" s="71"/>
      <c r="DG5" s="203"/>
      <c r="DH5" s="229">
        <v>6.6</v>
      </c>
      <c r="DI5" s="230">
        <v>9</v>
      </c>
      <c r="DJ5" s="230"/>
      <c r="DK5" s="27">
        <f t="shared" si="40"/>
        <v>8</v>
      </c>
      <c r="DL5" s="28">
        <f t="shared" si="41"/>
        <v>8</v>
      </c>
      <c r="DM5" s="30" t="str">
        <f t="shared" si="119"/>
        <v>8.0</v>
      </c>
      <c r="DN5" s="32" t="str">
        <f t="shared" si="42"/>
        <v>B+</v>
      </c>
      <c r="DO5" s="30">
        <f t="shared" si="43"/>
        <v>3.5</v>
      </c>
      <c r="DP5" s="30" t="str">
        <f t="shared" si="120"/>
        <v>3.5</v>
      </c>
      <c r="DQ5" s="71"/>
      <c r="DR5" s="203"/>
      <c r="DS5" s="204">
        <f t="shared" si="44"/>
        <v>7.7</v>
      </c>
      <c r="DT5" s="30" t="str">
        <f t="shared" si="121"/>
        <v>7.7</v>
      </c>
      <c r="DU5" s="32" t="str">
        <f t="shared" si="45"/>
        <v>B</v>
      </c>
      <c r="DV5" s="30">
        <f t="shared" si="46"/>
        <v>3</v>
      </c>
      <c r="DW5" s="30" t="str">
        <f t="shared" si="122"/>
        <v>3.0</v>
      </c>
      <c r="DX5" s="71">
        <v>3</v>
      </c>
      <c r="DY5" s="203">
        <v>3</v>
      </c>
      <c r="DZ5" s="232">
        <v>6.2</v>
      </c>
      <c r="EA5" s="52">
        <v>9</v>
      </c>
      <c r="EB5" s="52"/>
      <c r="EC5" s="27">
        <f t="shared" si="47"/>
        <v>7.9</v>
      </c>
      <c r="ED5" s="28">
        <f t="shared" si="48"/>
        <v>7.9</v>
      </c>
      <c r="EE5" s="29" t="str">
        <f t="shared" si="123"/>
        <v>7.9</v>
      </c>
      <c r="EF5" s="32" t="str">
        <f t="shared" si="49"/>
        <v>B</v>
      </c>
      <c r="EG5" s="30">
        <f t="shared" si="50"/>
        <v>3</v>
      </c>
      <c r="EH5" s="29" t="str">
        <f t="shared" si="124"/>
        <v>3.0</v>
      </c>
      <c r="EI5" s="71">
        <v>3</v>
      </c>
      <c r="EJ5" s="203">
        <v>3</v>
      </c>
      <c r="EK5" s="232">
        <v>5.3</v>
      </c>
      <c r="EL5" s="52">
        <v>5</v>
      </c>
      <c r="EM5" s="52"/>
      <c r="EN5" s="27">
        <f t="shared" si="51"/>
        <v>5.0999999999999996</v>
      </c>
      <c r="EO5" s="28">
        <f t="shared" si="52"/>
        <v>5.0999999999999996</v>
      </c>
      <c r="EP5" s="29" t="str">
        <f t="shared" si="125"/>
        <v>5.1</v>
      </c>
      <c r="EQ5" s="32" t="str">
        <f t="shared" si="53"/>
        <v>D+</v>
      </c>
      <c r="ER5" s="30">
        <f t="shared" si="54"/>
        <v>1.5</v>
      </c>
      <c r="ES5" s="29" t="str">
        <f t="shared" si="126"/>
        <v>1.5</v>
      </c>
      <c r="ET5" s="71">
        <v>3</v>
      </c>
      <c r="EU5" s="203">
        <v>3</v>
      </c>
      <c r="EV5" s="232">
        <v>6.4</v>
      </c>
      <c r="EW5" s="52">
        <v>5</v>
      </c>
      <c r="EX5" s="52"/>
      <c r="EY5" s="27">
        <f t="shared" si="55"/>
        <v>5.6</v>
      </c>
      <c r="EZ5" s="28">
        <f t="shared" si="56"/>
        <v>5.6</v>
      </c>
      <c r="FA5" s="29" t="str">
        <f t="shared" si="127"/>
        <v>5.6</v>
      </c>
      <c r="FB5" s="32" t="str">
        <f t="shared" si="57"/>
        <v>C</v>
      </c>
      <c r="FC5" s="29">
        <f t="shared" si="58"/>
        <v>2</v>
      </c>
      <c r="FD5" s="29" t="str">
        <f t="shared" si="128"/>
        <v>2.0</v>
      </c>
      <c r="FE5" s="71">
        <v>2</v>
      </c>
      <c r="FF5" s="203">
        <v>2</v>
      </c>
      <c r="FG5" s="234">
        <v>6.6</v>
      </c>
      <c r="FH5" s="230">
        <v>0</v>
      </c>
      <c r="FI5" s="230">
        <v>6</v>
      </c>
      <c r="FJ5" s="27">
        <f t="shared" si="59"/>
        <v>2.6</v>
      </c>
      <c r="FK5" s="28">
        <f t="shared" si="60"/>
        <v>6.2</v>
      </c>
      <c r="FL5" s="29" t="str">
        <f t="shared" si="129"/>
        <v>6.2</v>
      </c>
      <c r="FM5" s="32" t="str">
        <f t="shared" si="61"/>
        <v>C</v>
      </c>
      <c r="FN5" s="30">
        <f t="shared" si="62"/>
        <v>2</v>
      </c>
      <c r="FO5" s="29" t="str">
        <f t="shared" si="130"/>
        <v>2.0</v>
      </c>
      <c r="FP5" s="71">
        <v>3</v>
      </c>
      <c r="FQ5" s="203">
        <v>3</v>
      </c>
      <c r="FR5" s="232">
        <v>7.7</v>
      </c>
      <c r="FS5" s="52">
        <v>5</v>
      </c>
      <c r="FT5" s="52"/>
      <c r="FU5" s="27">
        <f t="shared" si="63"/>
        <v>6.1</v>
      </c>
      <c r="FV5" s="28">
        <f t="shared" si="64"/>
        <v>6.1</v>
      </c>
      <c r="FW5" s="29" t="str">
        <f t="shared" si="131"/>
        <v>6.1</v>
      </c>
      <c r="FX5" s="32" t="str">
        <f t="shared" si="65"/>
        <v>C</v>
      </c>
      <c r="FY5" s="30">
        <f t="shared" si="66"/>
        <v>2</v>
      </c>
      <c r="FZ5" s="29" t="str">
        <f t="shared" si="132"/>
        <v>2.0</v>
      </c>
      <c r="GA5" s="71">
        <v>2</v>
      </c>
      <c r="GB5" s="203">
        <v>2</v>
      </c>
      <c r="GC5" s="232">
        <v>6.3</v>
      </c>
      <c r="GD5" s="52">
        <v>2</v>
      </c>
      <c r="GE5" s="52">
        <v>0</v>
      </c>
      <c r="GF5" s="27">
        <f t="shared" si="67"/>
        <v>3.7</v>
      </c>
      <c r="GG5" s="28">
        <f t="shared" si="68"/>
        <v>3.7</v>
      </c>
      <c r="GH5" s="29" t="str">
        <f t="shared" si="133"/>
        <v>3.7</v>
      </c>
      <c r="GI5" s="32" t="str">
        <f t="shared" si="69"/>
        <v>F</v>
      </c>
      <c r="GJ5" s="30">
        <f t="shared" si="70"/>
        <v>0</v>
      </c>
      <c r="GK5" s="29" t="str">
        <f t="shared" si="134"/>
        <v>0.0</v>
      </c>
      <c r="GL5" s="71">
        <v>2</v>
      </c>
      <c r="GM5" s="203"/>
      <c r="GN5" s="232">
        <v>5</v>
      </c>
      <c r="GO5" s="52">
        <v>5</v>
      </c>
      <c r="GP5" s="52"/>
      <c r="GQ5" s="27">
        <f t="shared" si="71"/>
        <v>5</v>
      </c>
      <c r="GR5" s="28">
        <f t="shared" si="72"/>
        <v>5</v>
      </c>
      <c r="GS5" s="29" t="str">
        <f t="shared" si="135"/>
        <v>5.0</v>
      </c>
      <c r="GT5" s="32" t="str">
        <f t="shared" si="73"/>
        <v>D+</v>
      </c>
      <c r="GU5" s="30">
        <f t="shared" si="74"/>
        <v>1.5</v>
      </c>
      <c r="GV5" s="29" t="str">
        <f t="shared" si="136"/>
        <v>1.5</v>
      </c>
      <c r="GW5" s="71">
        <v>2</v>
      </c>
      <c r="GX5" s="203">
        <v>2</v>
      </c>
      <c r="GY5" s="85">
        <f t="shared" si="75"/>
        <v>22</v>
      </c>
      <c r="GZ5" s="86">
        <f t="shared" si="76"/>
        <v>6.15</v>
      </c>
      <c r="HA5" s="124" t="str">
        <f t="shared" si="137"/>
        <v>6.15</v>
      </c>
      <c r="HB5" s="86">
        <f t="shared" si="77"/>
        <v>2.0227272727272729</v>
      </c>
      <c r="HC5" s="124" t="str">
        <f t="shared" si="138"/>
        <v>2.02</v>
      </c>
      <c r="HD5" s="52" t="str">
        <f t="shared" si="78"/>
        <v>Lên lớp</v>
      </c>
      <c r="HE5" s="52">
        <f t="shared" si="79"/>
        <v>20</v>
      </c>
      <c r="HF5" s="86">
        <f t="shared" si="80"/>
        <v>6.3950000000000014</v>
      </c>
      <c r="HG5" s="127" t="str">
        <f t="shared" si="139"/>
        <v>6.40</v>
      </c>
      <c r="HH5" s="86">
        <f t="shared" si="81"/>
        <v>2.2250000000000001</v>
      </c>
      <c r="HI5" s="127" t="str">
        <f t="shared" si="140"/>
        <v>2.23</v>
      </c>
      <c r="HJ5" s="227">
        <f t="shared" si="141"/>
        <v>35</v>
      </c>
      <c r="HK5" s="268">
        <f t="shared" si="142"/>
        <v>35</v>
      </c>
      <c r="HL5" s="228">
        <f t="shared" si="143"/>
        <v>6.2457142857142864</v>
      </c>
      <c r="HM5" s="127" t="str">
        <f t="shared" si="144"/>
        <v>6.25</v>
      </c>
      <c r="HN5" s="228">
        <f t="shared" si="145"/>
        <v>2.157142857142857</v>
      </c>
      <c r="HO5" s="127" t="str">
        <f t="shared" si="146"/>
        <v>2.16</v>
      </c>
      <c r="HP5" s="52" t="str">
        <f t="shared" si="82"/>
        <v>Lên lớp</v>
      </c>
      <c r="HQ5" s="58" t="s">
        <v>986</v>
      </c>
      <c r="HR5" s="115">
        <v>5</v>
      </c>
      <c r="HS5" s="116">
        <v>0</v>
      </c>
      <c r="HT5" s="128">
        <v>8</v>
      </c>
      <c r="HU5" s="19">
        <f t="shared" si="181"/>
        <v>2</v>
      </c>
      <c r="HV5" s="43">
        <f t="shared" si="182"/>
        <v>6.8</v>
      </c>
      <c r="HW5" s="26" t="str">
        <f t="shared" ref="HW5:HW30" si="198">TEXT(HV5,"0.0")</f>
        <v>6.8</v>
      </c>
      <c r="HX5" s="283" t="str">
        <f t="shared" si="183"/>
        <v>C+</v>
      </c>
      <c r="HY5" s="281">
        <f t="shared" si="184"/>
        <v>2.5</v>
      </c>
      <c r="HZ5" s="44" t="str">
        <f t="shared" si="185"/>
        <v>2.5</v>
      </c>
      <c r="IA5" s="64">
        <v>3</v>
      </c>
      <c r="IB5" s="68">
        <v>3</v>
      </c>
      <c r="IC5" s="21">
        <v>5.4</v>
      </c>
      <c r="ID5" s="24">
        <v>5</v>
      </c>
      <c r="IE5" s="25"/>
      <c r="IF5" s="19">
        <f t="shared" si="186"/>
        <v>5.2</v>
      </c>
      <c r="IG5" s="43">
        <f t="shared" si="187"/>
        <v>5.2</v>
      </c>
      <c r="IH5" s="26" t="str">
        <f t="shared" ref="IH5:IH30" si="199">TEXT(IG5,"0.0")</f>
        <v>5.2</v>
      </c>
      <c r="II5" s="283" t="str">
        <f t="shared" si="188"/>
        <v>D+</v>
      </c>
      <c r="IJ5" s="281">
        <f t="shared" si="189"/>
        <v>1.5</v>
      </c>
      <c r="IK5" s="44" t="str">
        <f t="shared" si="190"/>
        <v>1.5</v>
      </c>
      <c r="IL5" s="64">
        <v>1</v>
      </c>
      <c r="IM5" s="68">
        <v>1</v>
      </c>
      <c r="IN5" s="21">
        <v>5.7</v>
      </c>
      <c r="IO5" s="24">
        <v>4</v>
      </c>
      <c r="IP5" s="25"/>
      <c r="IQ5" s="19">
        <f t="shared" si="191"/>
        <v>4.7</v>
      </c>
      <c r="IR5" s="26">
        <f t="shared" si="192"/>
        <v>4.7</v>
      </c>
      <c r="IS5" s="26" t="str">
        <f t="shared" si="193"/>
        <v>4.7</v>
      </c>
      <c r="IT5" s="32" t="str">
        <f t="shared" si="194"/>
        <v>D</v>
      </c>
      <c r="IU5" s="30">
        <f t="shared" si="195"/>
        <v>1</v>
      </c>
      <c r="IV5" s="37" t="str">
        <f t="shared" si="196"/>
        <v>1.0</v>
      </c>
      <c r="IW5" s="64">
        <v>2</v>
      </c>
      <c r="IX5" s="68">
        <v>2</v>
      </c>
      <c r="IY5" s="21">
        <v>6.8</v>
      </c>
      <c r="IZ5" s="24">
        <v>5</v>
      </c>
      <c r="JA5" s="25"/>
      <c r="JB5" s="19">
        <f t="shared" si="147"/>
        <v>5.7</v>
      </c>
      <c r="JC5" s="26">
        <f t="shared" si="148"/>
        <v>5.7</v>
      </c>
      <c r="JD5" s="26" t="str">
        <f t="shared" si="149"/>
        <v>5.7</v>
      </c>
      <c r="JE5" s="32" t="str">
        <f t="shared" si="150"/>
        <v>C</v>
      </c>
      <c r="JF5" s="30">
        <f t="shared" si="151"/>
        <v>2</v>
      </c>
      <c r="JG5" s="37" t="str">
        <f t="shared" si="152"/>
        <v>2.0</v>
      </c>
      <c r="JH5" s="64">
        <v>2</v>
      </c>
      <c r="JI5" s="68">
        <v>2</v>
      </c>
      <c r="JJ5" s="96">
        <v>1.2</v>
      </c>
      <c r="JK5" s="106"/>
      <c r="JL5" s="285"/>
      <c r="JM5" s="19">
        <f t="shared" si="153"/>
        <v>0.5</v>
      </c>
      <c r="JN5" s="26">
        <f t="shared" si="154"/>
        <v>0.5</v>
      </c>
      <c r="JO5" s="26" t="str">
        <f t="shared" si="155"/>
        <v>0.5</v>
      </c>
      <c r="JP5" s="32" t="str">
        <f t="shared" si="156"/>
        <v>F</v>
      </c>
      <c r="JQ5" s="30">
        <f t="shared" si="157"/>
        <v>0</v>
      </c>
      <c r="JR5" s="37" t="str">
        <f t="shared" si="158"/>
        <v>0.0</v>
      </c>
      <c r="JS5" s="64">
        <v>1</v>
      </c>
      <c r="JT5" s="68">
        <v>1</v>
      </c>
      <c r="JU5" s="98">
        <v>6.7</v>
      </c>
      <c r="JV5" s="99">
        <v>6</v>
      </c>
      <c r="JW5" s="187"/>
      <c r="JX5" s="19">
        <f t="shared" si="83"/>
        <v>6.3</v>
      </c>
      <c r="JY5" s="26">
        <f t="shared" si="84"/>
        <v>6.3</v>
      </c>
      <c r="JZ5" s="26" t="str">
        <f t="shared" si="159"/>
        <v>6.3</v>
      </c>
      <c r="KA5" s="32" t="str">
        <f t="shared" si="85"/>
        <v>C</v>
      </c>
      <c r="KB5" s="30">
        <f t="shared" si="86"/>
        <v>2</v>
      </c>
      <c r="KC5" s="37" t="str">
        <f t="shared" si="87"/>
        <v>2.0</v>
      </c>
      <c r="KD5" s="64">
        <v>2</v>
      </c>
      <c r="KE5" s="68">
        <v>2</v>
      </c>
      <c r="KF5" s="98">
        <v>7.4</v>
      </c>
      <c r="KG5" s="99">
        <v>0</v>
      </c>
      <c r="KH5" s="187">
        <v>8</v>
      </c>
      <c r="KI5" s="302">
        <f t="shared" si="88"/>
        <v>3</v>
      </c>
      <c r="KJ5" s="28">
        <f t="shared" si="89"/>
        <v>7.8</v>
      </c>
      <c r="KK5" s="26" t="str">
        <f t="shared" si="160"/>
        <v>7.8</v>
      </c>
      <c r="KL5" s="32" t="str">
        <f t="shared" si="90"/>
        <v>B</v>
      </c>
      <c r="KM5" s="30">
        <f t="shared" si="91"/>
        <v>3</v>
      </c>
      <c r="KN5" s="37" t="str">
        <f t="shared" si="92"/>
        <v>3.0</v>
      </c>
      <c r="KO5" s="64">
        <v>2</v>
      </c>
      <c r="KP5" s="68">
        <v>2</v>
      </c>
      <c r="KQ5" s="98">
        <v>5.8</v>
      </c>
      <c r="KR5" s="99">
        <v>0</v>
      </c>
      <c r="KS5" s="187">
        <v>5</v>
      </c>
      <c r="KT5" s="19">
        <f t="shared" si="93"/>
        <v>2.2999999999999998</v>
      </c>
      <c r="KU5" s="26">
        <f t="shared" si="94"/>
        <v>5.3</v>
      </c>
      <c r="KV5" s="26" t="str">
        <f t="shared" si="161"/>
        <v>5.3</v>
      </c>
      <c r="KW5" s="32" t="str">
        <f t="shared" ref="KW5:KW28" si="200">IF(KU5&gt;=8.5,"A",IF(KU5&gt;=8,"B+",IF(KU5&gt;=7,"B",IF(KU5&gt;=6.5,"C+",IF(KU5&gt;=5.5,"C",IF(KU5&gt;=5,"D+",IF(KU5&gt;=4,"D","F")))))))</f>
        <v>D+</v>
      </c>
      <c r="KX5" s="30">
        <f t="shared" si="95"/>
        <v>1.5</v>
      </c>
      <c r="KY5" s="37" t="str">
        <f t="shared" si="96"/>
        <v>1.5</v>
      </c>
      <c r="KZ5" s="64">
        <v>2</v>
      </c>
      <c r="LA5" s="68">
        <v>2</v>
      </c>
      <c r="LB5" s="21">
        <v>2.2999999999999998</v>
      </c>
      <c r="LC5" s="24"/>
      <c r="LD5" s="25"/>
      <c r="LE5" s="19">
        <f t="shared" si="197"/>
        <v>0.9</v>
      </c>
      <c r="LF5" s="26">
        <f t="shared" si="162"/>
        <v>0.9</v>
      </c>
      <c r="LG5" s="26" t="str">
        <f t="shared" ref="LG5:LG28" si="201">TEXT(LF5,"0.0")</f>
        <v>0.9</v>
      </c>
      <c r="LH5" s="32" t="str">
        <f t="shared" si="163"/>
        <v>F</v>
      </c>
      <c r="LI5" s="30">
        <f t="shared" si="164"/>
        <v>0</v>
      </c>
      <c r="LJ5" s="37" t="str">
        <f t="shared" si="165"/>
        <v>0.0</v>
      </c>
      <c r="LK5" s="62">
        <v>3</v>
      </c>
      <c r="LL5" s="279">
        <v>3</v>
      </c>
      <c r="LM5" s="85">
        <f t="shared" si="166"/>
        <v>18</v>
      </c>
      <c r="LN5" s="86">
        <f t="shared" si="167"/>
        <v>4.9111111111111105</v>
      </c>
      <c r="LO5" s="124" t="str">
        <f t="shared" si="168"/>
        <v>4.91</v>
      </c>
      <c r="LP5" s="86">
        <f t="shared" si="169"/>
        <v>1.5555555555555556</v>
      </c>
      <c r="LQ5" s="124" t="str">
        <f t="shared" si="170"/>
        <v>1.56</v>
      </c>
      <c r="LR5" s="330" t="str">
        <f t="shared" si="171"/>
        <v>Lên lớp</v>
      </c>
      <c r="LS5" s="331">
        <f t="shared" si="172"/>
        <v>18</v>
      </c>
      <c r="LT5" s="332">
        <f t="shared" si="173"/>
        <v>4.9111111111111105</v>
      </c>
      <c r="LU5" s="332">
        <f t="shared" si="174"/>
        <v>1.5555555555555556</v>
      </c>
      <c r="LV5" s="334">
        <f t="shared" si="175"/>
        <v>53</v>
      </c>
      <c r="LW5" s="335">
        <f t="shared" si="176"/>
        <v>53</v>
      </c>
      <c r="LX5" s="336">
        <f t="shared" si="177"/>
        <v>5.7924528301886795</v>
      </c>
      <c r="LY5" s="337">
        <f t="shared" si="178"/>
        <v>1.9528301886792452</v>
      </c>
      <c r="LZ5" s="336" t="str">
        <f t="shared" si="179"/>
        <v>1.95</v>
      </c>
      <c r="MA5" s="330" t="str">
        <f t="shared" si="180"/>
        <v>Lên lớp</v>
      </c>
    </row>
    <row r="6" spans="1:339" s="233" customFormat="1" ht="18">
      <c r="A6" s="10">
        <v>5</v>
      </c>
      <c r="B6" s="76" t="s">
        <v>383</v>
      </c>
      <c r="C6" s="77" t="s">
        <v>400</v>
      </c>
      <c r="D6" s="78" t="s">
        <v>401</v>
      </c>
      <c r="E6" s="79" t="s">
        <v>402</v>
      </c>
      <c r="F6" s="58"/>
      <c r="G6" s="80" t="s">
        <v>678</v>
      </c>
      <c r="H6" s="50" t="s">
        <v>17</v>
      </c>
      <c r="I6" s="82" t="s">
        <v>592</v>
      </c>
      <c r="J6" s="82" t="s">
        <v>786</v>
      </c>
      <c r="K6" s="16"/>
      <c r="L6" s="28" t="str">
        <f t="shared" si="97"/>
        <v>0.0</v>
      </c>
      <c r="M6" s="32" t="str">
        <f t="shared" si="0"/>
        <v>F</v>
      </c>
      <c r="N6" s="39">
        <f t="shared" si="1"/>
        <v>0</v>
      </c>
      <c r="O6" s="37" t="str">
        <f t="shared" si="98"/>
        <v>0.0</v>
      </c>
      <c r="P6" s="11">
        <v>2</v>
      </c>
      <c r="Q6" s="16">
        <v>7</v>
      </c>
      <c r="R6" s="28" t="str">
        <f t="shared" si="99"/>
        <v>7.0</v>
      </c>
      <c r="S6" s="32" t="str">
        <f t="shared" si="2"/>
        <v>B</v>
      </c>
      <c r="T6" s="39">
        <f t="shared" si="3"/>
        <v>3</v>
      </c>
      <c r="U6" s="37" t="str">
        <f t="shared" si="100"/>
        <v>3.0</v>
      </c>
      <c r="V6" s="11">
        <v>3</v>
      </c>
      <c r="W6" s="98">
        <v>8.1999999999999993</v>
      </c>
      <c r="X6" s="99">
        <v>8</v>
      </c>
      <c r="Y6" s="25"/>
      <c r="Z6" s="27">
        <f t="shared" si="4"/>
        <v>8.1</v>
      </c>
      <c r="AA6" s="28">
        <f t="shared" si="5"/>
        <v>8.1</v>
      </c>
      <c r="AB6" s="28" t="str">
        <f t="shared" si="101"/>
        <v>8.1</v>
      </c>
      <c r="AC6" s="32" t="str">
        <f t="shared" si="6"/>
        <v>B+</v>
      </c>
      <c r="AD6" s="30">
        <f t="shared" si="7"/>
        <v>3.5</v>
      </c>
      <c r="AE6" s="37" t="str">
        <f t="shared" si="102"/>
        <v>3.5</v>
      </c>
      <c r="AF6" s="64">
        <v>4</v>
      </c>
      <c r="AG6" s="68">
        <v>4</v>
      </c>
      <c r="AH6" s="21">
        <v>8.5</v>
      </c>
      <c r="AI6" s="24">
        <v>8</v>
      </c>
      <c r="AJ6" s="25"/>
      <c r="AK6" s="27">
        <f t="shared" si="8"/>
        <v>8.1999999999999993</v>
      </c>
      <c r="AL6" s="28">
        <f t="shared" si="9"/>
        <v>8.1999999999999993</v>
      </c>
      <c r="AM6" s="28" t="str">
        <f t="shared" si="103"/>
        <v>8.2</v>
      </c>
      <c r="AN6" s="32" t="str">
        <f t="shared" si="10"/>
        <v>B+</v>
      </c>
      <c r="AO6" s="30">
        <f t="shared" si="11"/>
        <v>3.5</v>
      </c>
      <c r="AP6" s="37" t="str">
        <f t="shared" si="104"/>
        <v>3.5</v>
      </c>
      <c r="AQ6" s="64">
        <v>3</v>
      </c>
      <c r="AR6" s="68">
        <v>3</v>
      </c>
      <c r="AS6" s="98">
        <v>7.8</v>
      </c>
      <c r="AT6" s="99">
        <v>9</v>
      </c>
      <c r="AU6" s="25"/>
      <c r="AV6" s="27">
        <f t="shared" si="12"/>
        <v>8.5</v>
      </c>
      <c r="AW6" s="28">
        <f t="shared" si="13"/>
        <v>8.5</v>
      </c>
      <c r="AX6" s="28" t="str">
        <f t="shared" si="105"/>
        <v>8.5</v>
      </c>
      <c r="AY6" s="32" t="str">
        <f t="shared" si="14"/>
        <v>A</v>
      </c>
      <c r="AZ6" s="30">
        <f t="shared" si="15"/>
        <v>4</v>
      </c>
      <c r="BA6" s="37" t="str">
        <f t="shared" si="106"/>
        <v>4.0</v>
      </c>
      <c r="BB6" s="64">
        <v>3</v>
      </c>
      <c r="BC6" s="68">
        <v>3</v>
      </c>
      <c r="BD6" s="21">
        <v>8.1</v>
      </c>
      <c r="BE6" s="24">
        <v>8</v>
      </c>
      <c r="BF6" s="25"/>
      <c r="BG6" s="27">
        <f t="shared" si="16"/>
        <v>8</v>
      </c>
      <c r="BH6" s="28">
        <f t="shared" si="17"/>
        <v>8</v>
      </c>
      <c r="BI6" s="28" t="str">
        <f t="shared" si="107"/>
        <v>8.0</v>
      </c>
      <c r="BJ6" s="32" t="str">
        <f t="shared" si="18"/>
        <v>B+</v>
      </c>
      <c r="BK6" s="66">
        <f t="shared" si="19"/>
        <v>3.5</v>
      </c>
      <c r="BL6" s="37" t="str">
        <f t="shared" si="108"/>
        <v>3.5</v>
      </c>
      <c r="BM6" s="64">
        <v>2</v>
      </c>
      <c r="BN6" s="75">
        <v>2</v>
      </c>
      <c r="BO6" s="21">
        <v>8</v>
      </c>
      <c r="BP6" s="24">
        <v>8</v>
      </c>
      <c r="BQ6" s="25"/>
      <c r="BR6" s="27">
        <f t="shared" si="20"/>
        <v>8</v>
      </c>
      <c r="BS6" s="28">
        <f t="shared" si="21"/>
        <v>8</v>
      </c>
      <c r="BT6" s="28" t="str">
        <f t="shared" si="109"/>
        <v>8.0</v>
      </c>
      <c r="BU6" s="32" t="str">
        <f t="shared" si="22"/>
        <v>B+</v>
      </c>
      <c r="BV6" s="30">
        <f t="shared" si="23"/>
        <v>3.5</v>
      </c>
      <c r="BW6" s="37" t="str">
        <f t="shared" si="110"/>
        <v>3.5</v>
      </c>
      <c r="BX6" s="64">
        <v>3</v>
      </c>
      <c r="BY6" s="68">
        <v>3</v>
      </c>
      <c r="BZ6" s="85">
        <f t="shared" si="24"/>
        <v>15</v>
      </c>
      <c r="CA6" s="86">
        <f t="shared" si="25"/>
        <v>8.1666666666666661</v>
      </c>
      <c r="CB6" s="87" t="str">
        <f t="shared" si="111"/>
        <v>8.17</v>
      </c>
      <c r="CC6" s="86">
        <f t="shared" si="26"/>
        <v>3.9333333333333331</v>
      </c>
      <c r="CD6" s="87" t="str">
        <f t="shared" si="112"/>
        <v>3.93</v>
      </c>
      <c r="CE6" s="52" t="str">
        <f t="shared" si="27"/>
        <v>Lên lớp</v>
      </c>
      <c r="CF6" s="52">
        <f t="shared" si="28"/>
        <v>15</v>
      </c>
      <c r="CG6" s="86">
        <f t="shared" si="29"/>
        <v>8.1666666666666661</v>
      </c>
      <c r="CH6" s="127" t="str">
        <f t="shared" si="113"/>
        <v>8.17</v>
      </c>
      <c r="CI6" s="86">
        <f t="shared" si="30"/>
        <v>3.6</v>
      </c>
      <c r="CJ6" s="52" t="str">
        <f t="shared" si="114"/>
        <v>3.60</v>
      </c>
      <c r="CK6" s="52" t="str">
        <f t="shared" si="31"/>
        <v>Lên lớp</v>
      </c>
      <c r="CL6" s="21">
        <v>6.7</v>
      </c>
      <c r="CM6" s="24">
        <v>7</v>
      </c>
      <c r="CN6" s="25"/>
      <c r="CO6" s="27">
        <f t="shared" si="32"/>
        <v>6.9</v>
      </c>
      <c r="CP6" s="28">
        <f t="shared" si="33"/>
        <v>6.9</v>
      </c>
      <c r="CQ6" s="28" t="str">
        <f t="shared" si="115"/>
        <v>6.9</v>
      </c>
      <c r="CR6" s="32" t="str">
        <f t="shared" si="34"/>
        <v>C+</v>
      </c>
      <c r="CS6" s="30">
        <f t="shared" si="35"/>
        <v>2.5</v>
      </c>
      <c r="CT6" s="37" t="str">
        <f t="shared" si="116"/>
        <v>2.5</v>
      </c>
      <c r="CU6" s="71">
        <v>2</v>
      </c>
      <c r="CV6" s="73">
        <v>2</v>
      </c>
      <c r="CW6" s="232">
        <v>8</v>
      </c>
      <c r="CX6" s="52">
        <v>9</v>
      </c>
      <c r="CY6" s="52"/>
      <c r="CZ6" s="27">
        <f t="shared" si="36"/>
        <v>8.6</v>
      </c>
      <c r="DA6" s="28">
        <f t="shared" si="37"/>
        <v>8.6</v>
      </c>
      <c r="DB6" s="29" t="str">
        <f t="shared" si="117"/>
        <v>8.6</v>
      </c>
      <c r="DC6" s="32" t="str">
        <f t="shared" si="38"/>
        <v>A</v>
      </c>
      <c r="DD6" s="30">
        <f t="shared" si="39"/>
        <v>4</v>
      </c>
      <c r="DE6" s="29" t="str">
        <f t="shared" si="118"/>
        <v>4.0</v>
      </c>
      <c r="DF6" s="71"/>
      <c r="DG6" s="203"/>
      <c r="DH6" s="229">
        <v>8</v>
      </c>
      <c r="DI6" s="230">
        <v>9</v>
      </c>
      <c r="DJ6" s="230"/>
      <c r="DK6" s="27">
        <f t="shared" si="40"/>
        <v>8.6</v>
      </c>
      <c r="DL6" s="28">
        <f t="shared" si="41"/>
        <v>8.6</v>
      </c>
      <c r="DM6" s="30" t="str">
        <f t="shared" si="119"/>
        <v>8.6</v>
      </c>
      <c r="DN6" s="32" t="str">
        <f t="shared" si="42"/>
        <v>A</v>
      </c>
      <c r="DO6" s="30">
        <f t="shared" si="43"/>
        <v>4</v>
      </c>
      <c r="DP6" s="30" t="str">
        <f t="shared" si="120"/>
        <v>4.0</v>
      </c>
      <c r="DQ6" s="71"/>
      <c r="DR6" s="203"/>
      <c r="DS6" s="204">
        <f t="shared" si="44"/>
        <v>8.6</v>
      </c>
      <c r="DT6" s="30" t="str">
        <f t="shared" si="121"/>
        <v>8.6</v>
      </c>
      <c r="DU6" s="32" t="str">
        <f t="shared" si="45"/>
        <v>A</v>
      </c>
      <c r="DV6" s="30">
        <f t="shared" si="46"/>
        <v>4</v>
      </c>
      <c r="DW6" s="30" t="str">
        <f t="shared" si="122"/>
        <v>4.0</v>
      </c>
      <c r="DX6" s="71">
        <v>3</v>
      </c>
      <c r="DY6" s="203">
        <v>3</v>
      </c>
      <c r="DZ6" s="232">
        <v>7.6</v>
      </c>
      <c r="EA6" s="52">
        <v>8</v>
      </c>
      <c r="EB6" s="52"/>
      <c r="EC6" s="27">
        <f t="shared" si="47"/>
        <v>7.8</v>
      </c>
      <c r="ED6" s="28">
        <f t="shared" si="48"/>
        <v>7.8</v>
      </c>
      <c r="EE6" s="29" t="str">
        <f t="shared" si="123"/>
        <v>7.8</v>
      </c>
      <c r="EF6" s="32" t="str">
        <f t="shared" si="49"/>
        <v>B</v>
      </c>
      <c r="EG6" s="30">
        <f t="shared" si="50"/>
        <v>3</v>
      </c>
      <c r="EH6" s="29" t="str">
        <f t="shared" si="124"/>
        <v>3.0</v>
      </c>
      <c r="EI6" s="71">
        <v>3</v>
      </c>
      <c r="EJ6" s="203">
        <v>3</v>
      </c>
      <c r="EK6" s="232">
        <v>7.7</v>
      </c>
      <c r="EL6" s="52">
        <v>9</v>
      </c>
      <c r="EM6" s="52"/>
      <c r="EN6" s="27">
        <f t="shared" si="51"/>
        <v>8.5</v>
      </c>
      <c r="EO6" s="28">
        <f t="shared" si="52"/>
        <v>8.5</v>
      </c>
      <c r="EP6" s="29" t="str">
        <f t="shared" si="125"/>
        <v>8.5</v>
      </c>
      <c r="EQ6" s="32" t="str">
        <f t="shared" si="53"/>
        <v>A</v>
      </c>
      <c r="ER6" s="30">
        <f t="shared" si="54"/>
        <v>4</v>
      </c>
      <c r="ES6" s="29" t="str">
        <f t="shared" si="126"/>
        <v>4.0</v>
      </c>
      <c r="ET6" s="71">
        <v>3</v>
      </c>
      <c r="EU6" s="203">
        <v>3</v>
      </c>
      <c r="EV6" s="232">
        <v>8.1</v>
      </c>
      <c r="EW6" s="52">
        <v>9</v>
      </c>
      <c r="EX6" s="52"/>
      <c r="EY6" s="27">
        <f t="shared" si="55"/>
        <v>8.6</v>
      </c>
      <c r="EZ6" s="28">
        <f t="shared" si="56"/>
        <v>8.6</v>
      </c>
      <c r="FA6" s="29" t="str">
        <f t="shared" si="127"/>
        <v>8.6</v>
      </c>
      <c r="FB6" s="32" t="str">
        <f t="shared" si="57"/>
        <v>A</v>
      </c>
      <c r="FC6" s="29">
        <f t="shared" si="58"/>
        <v>4</v>
      </c>
      <c r="FD6" s="29" t="str">
        <f t="shared" si="128"/>
        <v>4.0</v>
      </c>
      <c r="FE6" s="71">
        <v>2</v>
      </c>
      <c r="FF6" s="203">
        <v>2</v>
      </c>
      <c r="FG6" s="232">
        <v>8</v>
      </c>
      <c r="FH6" s="52">
        <v>8</v>
      </c>
      <c r="FI6" s="52"/>
      <c r="FJ6" s="27">
        <f t="shared" si="59"/>
        <v>8</v>
      </c>
      <c r="FK6" s="28">
        <f t="shared" si="60"/>
        <v>8</v>
      </c>
      <c r="FL6" s="29" t="str">
        <f t="shared" si="129"/>
        <v>8.0</v>
      </c>
      <c r="FM6" s="32" t="str">
        <f t="shared" si="61"/>
        <v>B+</v>
      </c>
      <c r="FN6" s="30">
        <f t="shared" si="62"/>
        <v>3.5</v>
      </c>
      <c r="FO6" s="29" t="str">
        <f t="shared" si="130"/>
        <v>3.5</v>
      </c>
      <c r="FP6" s="71">
        <v>3</v>
      </c>
      <c r="FQ6" s="203">
        <v>3</v>
      </c>
      <c r="FR6" s="232">
        <v>8</v>
      </c>
      <c r="FS6" s="52">
        <v>7</v>
      </c>
      <c r="FT6" s="52"/>
      <c r="FU6" s="27">
        <f t="shared" si="63"/>
        <v>7.4</v>
      </c>
      <c r="FV6" s="28">
        <f t="shared" si="64"/>
        <v>7.4</v>
      </c>
      <c r="FW6" s="29" t="str">
        <f t="shared" si="131"/>
        <v>7.4</v>
      </c>
      <c r="FX6" s="32" t="str">
        <f t="shared" si="65"/>
        <v>B</v>
      </c>
      <c r="FY6" s="30">
        <f t="shared" si="66"/>
        <v>3</v>
      </c>
      <c r="FZ6" s="29" t="str">
        <f t="shared" si="132"/>
        <v>3.0</v>
      </c>
      <c r="GA6" s="71">
        <v>2</v>
      </c>
      <c r="GB6" s="203">
        <v>2</v>
      </c>
      <c r="GC6" s="232">
        <v>9</v>
      </c>
      <c r="GD6" s="52">
        <v>9</v>
      </c>
      <c r="GE6" s="52"/>
      <c r="GF6" s="27">
        <f t="shared" si="67"/>
        <v>9</v>
      </c>
      <c r="GG6" s="28">
        <f t="shared" si="68"/>
        <v>9</v>
      </c>
      <c r="GH6" s="29" t="str">
        <f t="shared" si="133"/>
        <v>9.0</v>
      </c>
      <c r="GI6" s="32" t="str">
        <f t="shared" si="69"/>
        <v>A</v>
      </c>
      <c r="GJ6" s="30">
        <f t="shared" si="70"/>
        <v>4</v>
      </c>
      <c r="GK6" s="29" t="str">
        <f t="shared" si="134"/>
        <v>4.0</v>
      </c>
      <c r="GL6" s="71">
        <v>2</v>
      </c>
      <c r="GM6" s="203">
        <v>2</v>
      </c>
      <c r="GN6" s="232">
        <v>7</v>
      </c>
      <c r="GO6" s="52">
        <v>7</v>
      </c>
      <c r="GP6" s="52"/>
      <c r="GQ6" s="27">
        <f t="shared" si="71"/>
        <v>7</v>
      </c>
      <c r="GR6" s="28">
        <f t="shared" si="72"/>
        <v>7</v>
      </c>
      <c r="GS6" s="29" t="str">
        <f t="shared" si="135"/>
        <v>7.0</v>
      </c>
      <c r="GT6" s="32" t="str">
        <f t="shared" si="73"/>
        <v>B</v>
      </c>
      <c r="GU6" s="30">
        <f t="shared" si="74"/>
        <v>3</v>
      </c>
      <c r="GV6" s="29" t="str">
        <f t="shared" si="136"/>
        <v>3.0</v>
      </c>
      <c r="GW6" s="71">
        <v>2</v>
      </c>
      <c r="GX6" s="203">
        <v>2</v>
      </c>
      <c r="GY6" s="85">
        <f t="shared" si="75"/>
        <v>22</v>
      </c>
      <c r="GZ6" s="86">
        <f t="shared" si="76"/>
        <v>8.0227272727272734</v>
      </c>
      <c r="HA6" s="124" t="str">
        <f t="shared" si="137"/>
        <v>8.02</v>
      </c>
      <c r="HB6" s="86">
        <f t="shared" si="77"/>
        <v>3.4772727272727271</v>
      </c>
      <c r="HC6" s="124" t="str">
        <f t="shared" si="138"/>
        <v>3.48</v>
      </c>
      <c r="HD6" s="52" t="str">
        <f t="shared" si="78"/>
        <v>Lên lớp</v>
      </c>
      <c r="HE6" s="52">
        <f t="shared" si="79"/>
        <v>22</v>
      </c>
      <c r="HF6" s="86">
        <f t="shared" si="80"/>
        <v>8.0227272727272734</v>
      </c>
      <c r="HG6" s="127" t="str">
        <f t="shared" si="139"/>
        <v>8.02</v>
      </c>
      <c r="HH6" s="86">
        <f t="shared" si="81"/>
        <v>3.4772727272727271</v>
      </c>
      <c r="HI6" s="127" t="str">
        <f t="shared" si="140"/>
        <v>3.48</v>
      </c>
      <c r="HJ6" s="227">
        <f t="shared" si="141"/>
        <v>37</v>
      </c>
      <c r="HK6" s="268">
        <f t="shared" si="142"/>
        <v>37</v>
      </c>
      <c r="HL6" s="228">
        <f t="shared" si="143"/>
        <v>8.0810810810810807</v>
      </c>
      <c r="HM6" s="127" t="str">
        <f t="shared" si="144"/>
        <v>8.08</v>
      </c>
      <c r="HN6" s="228">
        <f t="shared" si="145"/>
        <v>3.5270270270270272</v>
      </c>
      <c r="HO6" s="127" t="str">
        <f t="shared" si="146"/>
        <v>3.53</v>
      </c>
      <c r="HP6" s="52" t="str">
        <f t="shared" si="82"/>
        <v>Lên lớp</v>
      </c>
      <c r="HQ6" s="58" t="s">
        <v>986</v>
      </c>
      <c r="HR6" s="21">
        <v>7.9</v>
      </c>
      <c r="HS6" s="24">
        <v>9</v>
      </c>
      <c r="HT6" s="25"/>
      <c r="HU6" s="27">
        <f t="shared" si="181"/>
        <v>8.6</v>
      </c>
      <c r="HV6" s="282">
        <f t="shared" si="182"/>
        <v>8.6</v>
      </c>
      <c r="HW6" s="26" t="str">
        <f t="shared" si="198"/>
        <v>8.6</v>
      </c>
      <c r="HX6" s="283" t="str">
        <f t="shared" si="183"/>
        <v>A</v>
      </c>
      <c r="HY6" s="281">
        <f t="shared" si="184"/>
        <v>4</v>
      </c>
      <c r="HZ6" s="44" t="str">
        <f t="shared" si="185"/>
        <v>4.0</v>
      </c>
      <c r="IA6" s="64">
        <v>3</v>
      </c>
      <c r="IB6" s="68">
        <v>3</v>
      </c>
      <c r="IC6" s="21">
        <v>8.4</v>
      </c>
      <c r="ID6" s="24">
        <v>8</v>
      </c>
      <c r="IE6" s="25"/>
      <c r="IF6" s="27">
        <f t="shared" si="186"/>
        <v>8.1999999999999993</v>
      </c>
      <c r="IG6" s="282">
        <f t="shared" si="187"/>
        <v>8.1999999999999993</v>
      </c>
      <c r="IH6" s="26" t="str">
        <f t="shared" si="199"/>
        <v>8.2</v>
      </c>
      <c r="II6" s="283" t="str">
        <f t="shared" si="188"/>
        <v>B+</v>
      </c>
      <c r="IJ6" s="281">
        <f t="shared" si="189"/>
        <v>3.5</v>
      </c>
      <c r="IK6" s="44" t="str">
        <f t="shared" si="190"/>
        <v>3.5</v>
      </c>
      <c r="IL6" s="64">
        <v>1</v>
      </c>
      <c r="IM6" s="68">
        <v>1</v>
      </c>
      <c r="IN6" s="21">
        <v>8.3000000000000007</v>
      </c>
      <c r="IO6" s="24">
        <v>8</v>
      </c>
      <c r="IP6" s="25"/>
      <c r="IQ6" s="27">
        <f t="shared" si="191"/>
        <v>8.1</v>
      </c>
      <c r="IR6" s="28">
        <f t="shared" si="192"/>
        <v>8.1</v>
      </c>
      <c r="IS6" s="26" t="str">
        <f t="shared" si="193"/>
        <v>8.1</v>
      </c>
      <c r="IT6" s="32" t="str">
        <f t="shared" si="194"/>
        <v>B+</v>
      </c>
      <c r="IU6" s="30">
        <f t="shared" si="195"/>
        <v>3.5</v>
      </c>
      <c r="IV6" s="37" t="str">
        <f t="shared" si="196"/>
        <v>3.5</v>
      </c>
      <c r="IW6" s="64">
        <v>2</v>
      </c>
      <c r="IX6" s="68">
        <v>2</v>
      </c>
      <c r="IY6" s="21">
        <v>7.2</v>
      </c>
      <c r="IZ6" s="24">
        <v>7</v>
      </c>
      <c r="JA6" s="25"/>
      <c r="JB6" s="19">
        <f t="shared" si="147"/>
        <v>7.1</v>
      </c>
      <c r="JC6" s="26">
        <f t="shared" si="148"/>
        <v>7.1</v>
      </c>
      <c r="JD6" s="26" t="str">
        <f t="shared" si="149"/>
        <v>7.1</v>
      </c>
      <c r="JE6" s="32" t="str">
        <f t="shared" si="150"/>
        <v>B</v>
      </c>
      <c r="JF6" s="30">
        <f t="shared" si="151"/>
        <v>3</v>
      </c>
      <c r="JG6" s="37" t="str">
        <f t="shared" si="152"/>
        <v>3.0</v>
      </c>
      <c r="JH6" s="64">
        <v>2</v>
      </c>
      <c r="JI6" s="68">
        <v>2</v>
      </c>
      <c r="JJ6" s="98">
        <v>7.2</v>
      </c>
      <c r="JK6" s="99">
        <v>9</v>
      </c>
      <c r="JL6" s="187"/>
      <c r="JM6" s="19">
        <f t="shared" si="153"/>
        <v>8.3000000000000007</v>
      </c>
      <c r="JN6" s="26">
        <f t="shared" si="154"/>
        <v>8.3000000000000007</v>
      </c>
      <c r="JO6" s="26" t="str">
        <f t="shared" si="155"/>
        <v>8.3</v>
      </c>
      <c r="JP6" s="32" t="str">
        <f t="shared" si="156"/>
        <v>B+</v>
      </c>
      <c r="JQ6" s="30">
        <f t="shared" si="157"/>
        <v>3.5</v>
      </c>
      <c r="JR6" s="37" t="str">
        <f t="shared" si="158"/>
        <v>3.5</v>
      </c>
      <c r="JS6" s="64">
        <v>1</v>
      </c>
      <c r="JT6" s="68">
        <v>1</v>
      </c>
      <c r="JU6" s="98">
        <v>7.7</v>
      </c>
      <c r="JV6" s="99">
        <v>10</v>
      </c>
      <c r="JW6" s="187"/>
      <c r="JX6" s="27">
        <f t="shared" si="83"/>
        <v>9.1</v>
      </c>
      <c r="JY6" s="28">
        <f t="shared" si="84"/>
        <v>9.1</v>
      </c>
      <c r="JZ6" s="26" t="str">
        <f t="shared" si="159"/>
        <v>9.1</v>
      </c>
      <c r="KA6" s="32" t="str">
        <f t="shared" si="85"/>
        <v>A</v>
      </c>
      <c r="KB6" s="30">
        <f t="shared" si="86"/>
        <v>4</v>
      </c>
      <c r="KC6" s="37" t="str">
        <f t="shared" si="87"/>
        <v>4.0</v>
      </c>
      <c r="KD6" s="64">
        <v>2</v>
      </c>
      <c r="KE6" s="68">
        <v>2</v>
      </c>
      <c r="KF6" s="98">
        <v>6.8</v>
      </c>
      <c r="KG6" s="99">
        <v>9</v>
      </c>
      <c r="KH6" s="187"/>
      <c r="KI6" s="302">
        <f t="shared" si="88"/>
        <v>8.1</v>
      </c>
      <c r="KJ6" s="28">
        <f t="shared" si="89"/>
        <v>8.1</v>
      </c>
      <c r="KK6" s="26" t="str">
        <f t="shared" si="160"/>
        <v>8.1</v>
      </c>
      <c r="KL6" s="32" t="str">
        <f t="shared" si="90"/>
        <v>B+</v>
      </c>
      <c r="KM6" s="30">
        <f t="shared" si="91"/>
        <v>3.5</v>
      </c>
      <c r="KN6" s="37" t="str">
        <f t="shared" si="92"/>
        <v>3.5</v>
      </c>
      <c r="KO6" s="64">
        <v>2</v>
      </c>
      <c r="KP6" s="68">
        <v>2</v>
      </c>
      <c r="KQ6" s="98">
        <v>8.4</v>
      </c>
      <c r="KR6" s="99">
        <v>9</v>
      </c>
      <c r="KS6" s="187"/>
      <c r="KT6" s="27">
        <f t="shared" si="93"/>
        <v>8.8000000000000007</v>
      </c>
      <c r="KU6" s="28">
        <f t="shared" si="94"/>
        <v>8.8000000000000007</v>
      </c>
      <c r="KV6" s="26" t="str">
        <f t="shared" si="161"/>
        <v>8.8</v>
      </c>
      <c r="KW6" s="32" t="str">
        <f t="shared" si="200"/>
        <v>A</v>
      </c>
      <c r="KX6" s="30">
        <f t="shared" si="95"/>
        <v>4</v>
      </c>
      <c r="KY6" s="37" t="str">
        <f t="shared" si="96"/>
        <v>4.0</v>
      </c>
      <c r="KZ6" s="64">
        <v>2</v>
      </c>
      <c r="LA6" s="68">
        <v>2</v>
      </c>
      <c r="LB6" s="21">
        <v>8.8000000000000007</v>
      </c>
      <c r="LC6" s="24">
        <v>9</v>
      </c>
      <c r="LD6" s="25"/>
      <c r="LE6" s="19">
        <f t="shared" si="197"/>
        <v>8.9</v>
      </c>
      <c r="LF6" s="26">
        <f t="shared" si="162"/>
        <v>8.9</v>
      </c>
      <c r="LG6" s="26" t="str">
        <f t="shared" si="201"/>
        <v>8.9</v>
      </c>
      <c r="LH6" s="32" t="str">
        <f t="shared" si="163"/>
        <v>A</v>
      </c>
      <c r="LI6" s="30">
        <f t="shared" si="164"/>
        <v>4</v>
      </c>
      <c r="LJ6" s="37" t="str">
        <f t="shared" si="165"/>
        <v>4.0</v>
      </c>
      <c r="LK6" s="62">
        <v>3</v>
      </c>
      <c r="LL6" s="279">
        <v>3</v>
      </c>
      <c r="LM6" s="85">
        <f t="shared" si="166"/>
        <v>18</v>
      </c>
      <c r="LN6" s="86">
        <f t="shared" si="167"/>
        <v>8.4111111111111132</v>
      </c>
      <c r="LO6" s="124" t="str">
        <f t="shared" si="168"/>
        <v>8.41</v>
      </c>
      <c r="LP6" s="86">
        <f t="shared" si="169"/>
        <v>3.7222222222222223</v>
      </c>
      <c r="LQ6" s="124" t="str">
        <f t="shared" si="170"/>
        <v>3.72</v>
      </c>
      <c r="LR6" s="330" t="str">
        <f t="shared" si="171"/>
        <v>Lên lớp</v>
      </c>
      <c r="LS6" s="331">
        <f t="shared" si="172"/>
        <v>18</v>
      </c>
      <c r="LT6" s="332">
        <f t="shared" si="173"/>
        <v>8.4111111111111132</v>
      </c>
      <c r="LU6" s="332">
        <f t="shared" si="174"/>
        <v>3.7222222222222223</v>
      </c>
      <c r="LV6" s="334">
        <f t="shared" si="175"/>
        <v>55</v>
      </c>
      <c r="LW6" s="335">
        <f t="shared" si="176"/>
        <v>55</v>
      </c>
      <c r="LX6" s="336">
        <f t="shared" si="177"/>
        <v>8.1890909090909094</v>
      </c>
      <c r="LY6" s="337">
        <f t="shared" si="178"/>
        <v>3.5909090909090908</v>
      </c>
      <c r="LZ6" s="336" t="str">
        <f t="shared" si="179"/>
        <v>3.59</v>
      </c>
      <c r="MA6" s="330" t="str">
        <f t="shared" si="180"/>
        <v>Lên lớp</v>
      </c>
    </row>
    <row r="7" spans="1:339" s="233" customFormat="1" ht="18">
      <c r="A7" s="10">
        <v>6</v>
      </c>
      <c r="B7" s="76" t="s">
        <v>383</v>
      </c>
      <c r="C7" s="77" t="s">
        <v>403</v>
      </c>
      <c r="D7" s="78" t="s">
        <v>404</v>
      </c>
      <c r="E7" s="79" t="s">
        <v>361</v>
      </c>
      <c r="F7" s="50"/>
      <c r="G7" s="80" t="s">
        <v>679</v>
      </c>
      <c r="H7" s="50" t="s">
        <v>17</v>
      </c>
      <c r="I7" s="82" t="s">
        <v>713</v>
      </c>
      <c r="J7" s="82" t="s">
        <v>799</v>
      </c>
      <c r="K7" s="16"/>
      <c r="L7" s="28" t="str">
        <f t="shared" si="97"/>
        <v>0.0</v>
      </c>
      <c r="M7" s="32" t="str">
        <f t="shared" si="0"/>
        <v>F</v>
      </c>
      <c r="N7" s="39">
        <f t="shared" si="1"/>
        <v>0</v>
      </c>
      <c r="O7" s="37" t="str">
        <f t="shared" si="98"/>
        <v>0.0</v>
      </c>
      <c r="P7" s="11">
        <v>2</v>
      </c>
      <c r="Q7" s="16">
        <v>6</v>
      </c>
      <c r="R7" s="28" t="str">
        <f t="shared" si="99"/>
        <v>6.0</v>
      </c>
      <c r="S7" s="32" t="str">
        <f t="shared" si="2"/>
        <v>C</v>
      </c>
      <c r="T7" s="39">
        <f t="shared" si="3"/>
        <v>2</v>
      </c>
      <c r="U7" s="37" t="str">
        <f t="shared" si="100"/>
        <v>2.0</v>
      </c>
      <c r="V7" s="11">
        <v>3</v>
      </c>
      <c r="W7" s="98">
        <v>8</v>
      </c>
      <c r="X7" s="99">
        <v>8</v>
      </c>
      <c r="Y7" s="25"/>
      <c r="Z7" s="27">
        <f t="shared" si="4"/>
        <v>8</v>
      </c>
      <c r="AA7" s="28">
        <f t="shared" si="5"/>
        <v>8</v>
      </c>
      <c r="AB7" s="28" t="str">
        <f t="shared" si="101"/>
        <v>8.0</v>
      </c>
      <c r="AC7" s="32" t="str">
        <f t="shared" si="6"/>
        <v>B+</v>
      </c>
      <c r="AD7" s="30">
        <f t="shared" si="7"/>
        <v>3.5</v>
      </c>
      <c r="AE7" s="37" t="str">
        <f t="shared" si="102"/>
        <v>3.5</v>
      </c>
      <c r="AF7" s="64">
        <v>4</v>
      </c>
      <c r="AG7" s="68">
        <v>4</v>
      </c>
      <c r="AH7" s="21">
        <v>5.5</v>
      </c>
      <c r="AI7" s="24">
        <v>6</v>
      </c>
      <c r="AJ7" s="25"/>
      <c r="AK7" s="27">
        <f t="shared" si="8"/>
        <v>5.8</v>
      </c>
      <c r="AL7" s="28">
        <f t="shared" si="9"/>
        <v>5.8</v>
      </c>
      <c r="AM7" s="28" t="str">
        <f t="shared" si="103"/>
        <v>5.8</v>
      </c>
      <c r="AN7" s="32" t="str">
        <f t="shared" si="10"/>
        <v>C</v>
      </c>
      <c r="AO7" s="30">
        <f t="shared" si="11"/>
        <v>2</v>
      </c>
      <c r="AP7" s="37" t="str">
        <f t="shared" si="104"/>
        <v>2.0</v>
      </c>
      <c r="AQ7" s="64">
        <v>3</v>
      </c>
      <c r="AR7" s="68">
        <v>3</v>
      </c>
      <c r="AS7" s="98">
        <v>7</v>
      </c>
      <c r="AT7" s="99">
        <v>6</v>
      </c>
      <c r="AU7" s="25"/>
      <c r="AV7" s="27">
        <f t="shared" si="12"/>
        <v>6.4</v>
      </c>
      <c r="AW7" s="28">
        <f t="shared" si="13"/>
        <v>6.4</v>
      </c>
      <c r="AX7" s="28" t="str">
        <f t="shared" si="105"/>
        <v>6.4</v>
      </c>
      <c r="AY7" s="32" t="str">
        <f t="shared" si="14"/>
        <v>C</v>
      </c>
      <c r="AZ7" s="30">
        <f t="shared" si="15"/>
        <v>2</v>
      </c>
      <c r="BA7" s="37" t="str">
        <f t="shared" si="106"/>
        <v>2.0</v>
      </c>
      <c r="BB7" s="64">
        <v>3</v>
      </c>
      <c r="BC7" s="68">
        <v>3</v>
      </c>
      <c r="BD7" s="21">
        <v>7.4</v>
      </c>
      <c r="BE7" s="24">
        <v>5</v>
      </c>
      <c r="BF7" s="25"/>
      <c r="BG7" s="27">
        <f t="shared" si="16"/>
        <v>6</v>
      </c>
      <c r="BH7" s="28">
        <f t="shared" si="17"/>
        <v>6</v>
      </c>
      <c r="BI7" s="28" t="str">
        <f t="shared" si="107"/>
        <v>6.0</v>
      </c>
      <c r="BJ7" s="32" t="str">
        <f t="shared" si="18"/>
        <v>C</v>
      </c>
      <c r="BK7" s="66">
        <f t="shared" si="19"/>
        <v>2</v>
      </c>
      <c r="BL7" s="37" t="str">
        <f t="shared" si="108"/>
        <v>2.0</v>
      </c>
      <c r="BM7" s="64">
        <v>2</v>
      </c>
      <c r="BN7" s="75">
        <v>2</v>
      </c>
      <c r="BO7" s="21">
        <v>5.8</v>
      </c>
      <c r="BP7" s="24">
        <v>6</v>
      </c>
      <c r="BQ7" s="25"/>
      <c r="BR7" s="27">
        <f t="shared" si="20"/>
        <v>5.9</v>
      </c>
      <c r="BS7" s="28">
        <f t="shared" si="21"/>
        <v>5.9</v>
      </c>
      <c r="BT7" s="28" t="str">
        <f t="shared" si="109"/>
        <v>5.9</v>
      </c>
      <c r="BU7" s="32" t="str">
        <f t="shared" si="22"/>
        <v>C</v>
      </c>
      <c r="BV7" s="30">
        <f t="shared" si="23"/>
        <v>2</v>
      </c>
      <c r="BW7" s="37" t="str">
        <f t="shared" si="110"/>
        <v>2.0</v>
      </c>
      <c r="BX7" s="64">
        <v>3</v>
      </c>
      <c r="BY7" s="68">
        <v>3</v>
      </c>
      <c r="BZ7" s="85">
        <f t="shared" si="24"/>
        <v>15</v>
      </c>
      <c r="CA7" s="86">
        <f t="shared" si="25"/>
        <v>6.5533333333333328</v>
      </c>
      <c r="CB7" s="87" t="str">
        <f t="shared" si="111"/>
        <v>6.55</v>
      </c>
      <c r="CC7" s="86">
        <f t="shared" si="26"/>
        <v>2.8</v>
      </c>
      <c r="CD7" s="87" t="str">
        <f t="shared" si="112"/>
        <v>2.80</v>
      </c>
      <c r="CE7" s="52" t="str">
        <f t="shared" si="27"/>
        <v>Lên lớp</v>
      </c>
      <c r="CF7" s="52">
        <f t="shared" si="28"/>
        <v>15</v>
      </c>
      <c r="CG7" s="86">
        <f t="shared" si="29"/>
        <v>6.5533333333333328</v>
      </c>
      <c r="CH7" s="127" t="str">
        <f t="shared" si="113"/>
        <v>6.55</v>
      </c>
      <c r="CI7" s="86">
        <f t="shared" si="30"/>
        <v>2.4</v>
      </c>
      <c r="CJ7" s="52" t="str">
        <f t="shared" si="114"/>
        <v>2.40</v>
      </c>
      <c r="CK7" s="52" t="str">
        <f t="shared" si="31"/>
        <v>Lên lớp</v>
      </c>
      <c r="CL7" s="21">
        <v>8</v>
      </c>
      <c r="CM7" s="24">
        <v>7</v>
      </c>
      <c r="CN7" s="25"/>
      <c r="CO7" s="27">
        <f t="shared" si="32"/>
        <v>7.4</v>
      </c>
      <c r="CP7" s="28">
        <f t="shared" si="33"/>
        <v>7.4</v>
      </c>
      <c r="CQ7" s="28" t="str">
        <f t="shared" si="115"/>
        <v>7.4</v>
      </c>
      <c r="CR7" s="32" t="str">
        <f t="shared" si="34"/>
        <v>B</v>
      </c>
      <c r="CS7" s="30">
        <f t="shared" si="35"/>
        <v>3</v>
      </c>
      <c r="CT7" s="37" t="str">
        <f t="shared" si="116"/>
        <v>3.0</v>
      </c>
      <c r="CU7" s="71">
        <v>2</v>
      </c>
      <c r="CV7" s="73">
        <v>2</v>
      </c>
      <c r="CW7" s="232">
        <v>6.4</v>
      </c>
      <c r="CX7" s="52">
        <v>8</v>
      </c>
      <c r="CY7" s="52"/>
      <c r="CZ7" s="27">
        <f t="shared" si="36"/>
        <v>7.4</v>
      </c>
      <c r="DA7" s="28">
        <f t="shared" si="37"/>
        <v>7.4</v>
      </c>
      <c r="DB7" s="29" t="str">
        <f t="shared" si="117"/>
        <v>7.4</v>
      </c>
      <c r="DC7" s="32" t="str">
        <f t="shared" si="38"/>
        <v>B</v>
      </c>
      <c r="DD7" s="30">
        <f t="shared" si="39"/>
        <v>3</v>
      </c>
      <c r="DE7" s="29" t="str">
        <f t="shared" si="118"/>
        <v>3.0</v>
      </c>
      <c r="DF7" s="71"/>
      <c r="DG7" s="203"/>
      <c r="DH7" s="229">
        <v>6</v>
      </c>
      <c r="DI7" s="230">
        <v>10</v>
      </c>
      <c r="DJ7" s="230"/>
      <c r="DK7" s="27">
        <f t="shared" si="40"/>
        <v>8.4</v>
      </c>
      <c r="DL7" s="28">
        <f t="shared" si="41"/>
        <v>8.4</v>
      </c>
      <c r="DM7" s="30" t="str">
        <f t="shared" si="119"/>
        <v>8.4</v>
      </c>
      <c r="DN7" s="32" t="str">
        <f t="shared" si="42"/>
        <v>B+</v>
      </c>
      <c r="DO7" s="30">
        <f t="shared" si="43"/>
        <v>3.5</v>
      </c>
      <c r="DP7" s="30" t="str">
        <f t="shared" si="120"/>
        <v>3.5</v>
      </c>
      <c r="DQ7" s="71"/>
      <c r="DR7" s="203"/>
      <c r="DS7" s="204">
        <f t="shared" si="44"/>
        <v>7.9</v>
      </c>
      <c r="DT7" s="30" t="str">
        <f t="shared" si="121"/>
        <v>7.9</v>
      </c>
      <c r="DU7" s="32" t="str">
        <f t="shared" si="45"/>
        <v>B</v>
      </c>
      <c r="DV7" s="30">
        <f t="shared" si="46"/>
        <v>3</v>
      </c>
      <c r="DW7" s="30" t="str">
        <f t="shared" si="122"/>
        <v>3.0</v>
      </c>
      <c r="DX7" s="71">
        <v>3</v>
      </c>
      <c r="DY7" s="203">
        <v>3</v>
      </c>
      <c r="DZ7" s="232">
        <v>5.8</v>
      </c>
      <c r="EA7" s="52">
        <v>5</v>
      </c>
      <c r="EB7" s="52"/>
      <c r="EC7" s="27">
        <f t="shared" si="47"/>
        <v>5.3</v>
      </c>
      <c r="ED7" s="28">
        <f t="shared" si="48"/>
        <v>5.3</v>
      </c>
      <c r="EE7" s="29" t="str">
        <f t="shared" si="123"/>
        <v>5.3</v>
      </c>
      <c r="EF7" s="32" t="str">
        <f t="shared" si="49"/>
        <v>D+</v>
      </c>
      <c r="EG7" s="30">
        <f t="shared" si="50"/>
        <v>1.5</v>
      </c>
      <c r="EH7" s="29" t="str">
        <f t="shared" si="124"/>
        <v>1.5</v>
      </c>
      <c r="EI7" s="71">
        <v>3</v>
      </c>
      <c r="EJ7" s="203">
        <v>3</v>
      </c>
      <c r="EK7" s="232">
        <v>5.6</v>
      </c>
      <c r="EL7" s="52">
        <v>4</v>
      </c>
      <c r="EM7" s="52"/>
      <c r="EN7" s="27">
        <f t="shared" si="51"/>
        <v>4.5999999999999996</v>
      </c>
      <c r="EO7" s="28">
        <f t="shared" si="52"/>
        <v>4.5999999999999996</v>
      </c>
      <c r="EP7" s="29" t="str">
        <f t="shared" si="125"/>
        <v>4.6</v>
      </c>
      <c r="EQ7" s="32" t="str">
        <f t="shared" si="53"/>
        <v>D</v>
      </c>
      <c r="ER7" s="30">
        <f t="shared" si="54"/>
        <v>1</v>
      </c>
      <c r="ES7" s="29" t="str">
        <f t="shared" si="126"/>
        <v>1.0</v>
      </c>
      <c r="ET7" s="71">
        <v>3</v>
      </c>
      <c r="EU7" s="203">
        <v>3</v>
      </c>
      <c r="EV7" s="232">
        <v>7.3</v>
      </c>
      <c r="EW7" s="52">
        <v>5</v>
      </c>
      <c r="EX7" s="52"/>
      <c r="EY7" s="27">
        <f t="shared" si="55"/>
        <v>5.9</v>
      </c>
      <c r="EZ7" s="28">
        <f t="shared" si="56"/>
        <v>5.9</v>
      </c>
      <c r="FA7" s="29" t="str">
        <f t="shared" si="127"/>
        <v>5.9</v>
      </c>
      <c r="FB7" s="32" t="str">
        <f t="shared" si="57"/>
        <v>C</v>
      </c>
      <c r="FC7" s="29">
        <f t="shared" si="58"/>
        <v>2</v>
      </c>
      <c r="FD7" s="29" t="str">
        <f t="shared" si="128"/>
        <v>2.0</v>
      </c>
      <c r="FE7" s="71">
        <v>2</v>
      </c>
      <c r="FF7" s="203">
        <v>2</v>
      </c>
      <c r="FG7" s="234">
        <v>6.7</v>
      </c>
      <c r="FH7" s="230">
        <v>1</v>
      </c>
      <c r="FI7" s="230">
        <v>6</v>
      </c>
      <c r="FJ7" s="27">
        <f t="shared" si="59"/>
        <v>3.3</v>
      </c>
      <c r="FK7" s="28">
        <f t="shared" si="60"/>
        <v>6.3</v>
      </c>
      <c r="FL7" s="29" t="str">
        <f t="shared" si="129"/>
        <v>6.3</v>
      </c>
      <c r="FM7" s="32" t="str">
        <f t="shared" si="61"/>
        <v>C</v>
      </c>
      <c r="FN7" s="30">
        <f t="shared" si="62"/>
        <v>2</v>
      </c>
      <c r="FO7" s="29" t="str">
        <f t="shared" si="130"/>
        <v>2.0</v>
      </c>
      <c r="FP7" s="71">
        <v>3</v>
      </c>
      <c r="FQ7" s="203">
        <v>3</v>
      </c>
      <c r="FR7" s="232">
        <v>7.3</v>
      </c>
      <c r="FS7" s="52">
        <v>7</v>
      </c>
      <c r="FT7" s="52"/>
      <c r="FU7" s="27">
        <f t="shared" si="63"/>
        <v>7.1</v>
      </c>
      <c r="FV7" s="28">
        <f t="shared" si="64"/>
        <v>7.1</v>
      </c>
      <c r="FW7" s="29" t="str">
        <f t="shared" si="131"/>
        <v>7.1</v>
      </c>
      <c r="FX7" s="32" t="str">
        <f t="shared" si="65"/>
        <v>B</v>
      </c>
      <c r="FY7" s="30">
        <f t="shared" si="66"/>
        <v>3</v>
      </c>
      <c r="FZ7" s="29" t="str">
        <f t="shared" si="132"/>
        <v>3.0</v>
      </c>
      <c r="GA7" s="71">
        <v>2</v>
      </c>
      <c r="GB7" s="203">
        <v>2</v>
      </c>
      <c r="GC7" s="232">
        <v>7</v>
      </c>
      <c r="GD7" s="52">
        <v>6</v>
      </c>
      <c r="GE7" s="52"/>
      <c r="GF7" s="27">
        <f t="shared" si="67"/>
        <v>6.4</v>
      </c>
      <c r="GG7" s="28">
        <f t="shared" si="68"/>
        <v>6.4</v>
      </c>
      <c r="GH7" s="29" t="str">
        <f t="shared" si="133"/>
        <v>6.4</v>
      </c>
      <c r="GI7" s="32" t="str">
        <f t="shared" si="69"/>
        <v>C</v>
      </c>
      <c r="GJ7" s="30">
        <f t="shared" si="70"/>
        <v>2</v>
      </c>
      <c r="GK7" s="29" t="str">
        <f t="shared" si="134"/>
        <v>2.0</v>
      </c>
      <c r="GL7" s="71">
        <v>2</v>
      </c>
      <c r="GM7" s="203">
        <v>2</v>
      </c>
      <c r="GN7" s="232">
        <v>5</v>
      </c>
      <c r="GO7" s="52">
        <v>7</v>
      </c>
      <c r="GP7" s="52"/>
      <c r="GQ7" s="27">
        <f t="shared" si="71"/>
        <v>6.2</v>
      </c>
      <c r="GR7" s="28">
        <f t="shared" si="72"/>
        <v>6.2</v>
      </c>
      <c r="GS7" s="29" t="str">
        <f t="shared" si="135"/>
        <v>6.2</v>
      </c>
      <c r="GT7" s="32" t="str">
        <f t="shared" si="73"/>
        <v>C</v>
      </c>
      <c r="GU7" s="30">
        <f t="shared" si="74"/>
        <v>2</v>
      </c>
      <c r="GV7" s="29" t="str">
        <f t="shared" si="136"/>
        <v>2.0</v>
      </c>
      <c r="GW7" s="71">
        <v>2</v>
      </c>
      <c r="GX7" s="203">
        <v>2</v>
      </c>
      <c r="GY7" s="85">
        <f t="shared" si="75"/>
        <v>22</v>
      </c>
      <c r="GZ7" s="86">
        <f t="shared" si="76"/>
        <v>6.286363636363637</v>
      </c>
      <c r="HA7" s="124" t="str">
        <f t="shared" si="137"/>
        <v>6.29</v>
      </c>
      <c r="HB7" s="86">
        <f t="shared" si="77"/>
        <v>2.1136363636363638</v>
      </c>
      <c r="HC7" s="124" t="str">
        <f t="shared" si="138"/>
        <v>2.11</v>
      </c>
      <c r="HD7" s="52" t="str">
        <f t="shared" si="78"/>
        <v>Lên lớp</v>
      </c>
      <c r="HE7" s="52">
        <f t="shared" si="79"/>
        <v>22</v>
      </c>
      <c r="HF7" s="86">
        <f t="shared" si="80"/>
        <v>6.286363636363637</v>
      </c>
      <c r="HG7" s="127" t="str">
        <f t="shared" si="139"/>
        <v>6.29</v>
      </c>
      <c r="HH7" s="86">
        <f t="shared" si="81"/>
        <v>2.1136363636363638</v>
      </c>
      <c r="HI7" s="127" t="str">
        <f t="shared" si="140"/>
        <v>2.11</v>
      </c>
      <c r="HJ7" s="227">
        <f t="shared" si="141"/>
        <v>37</v>
      </c>
      <c r="HK7" s="268">
        <f t="shared" si="142"/>
        <v>37</v>
      </c>
      <c r="HL7" s="228">
        <f t="shared" si="143"/>
        <v>6.3945945945945954</v>
      </c>
      <c r="HM7" s="127" t="str">
        <f t="shared" si="144"/>
        <v>6.39</v>
      </c>
      <c r="HN7" s="228">
        <f t="shared" si="145"/>
        <v>2.2297297297297298</v>
      </c>
      <c r="HO7" s="127" t="str">
        <f t="shared" si="146"/>
        <v>2.23</v>
      </c>
      <c r="HP7" s="52" t="str">
        <f t="shared" si="82"/>
        <v>Lên lớp</v>
      </c>
      <c r="HQ7" s="58" t="s">
        <v>986</v>
      </c>
      <c r="HR7" s="21">
        <v>6.6</v>
      </c>
      <c r="HS7" s="24">
        <v>6</v>
      </c>
      <c r="HT7" s="25"/>
      <c r="HU7" s="27">
        <f t="shared" si="181"/>
        <v>6.2</v>
      </c>
      <c r="HV7" s="282">
        <f t="shared" si="182"/>
        <v>6.2</v>
      </c>
      <c r="HW7" s="26" t="str">
        <f t="shared" si="198"/>
        <v>6.2</v>
      </c>
      <c r="HX7" s="283" t="str">
        <f t="shared" si="183"/>
        <v>C</v>
      </c>
      <c r="HY7" s="281">
        <f t="shared" si="184"/>
        <v>2</v>
      </c>
      <c r="HZ7" s="44" t="str">
        <f t="shared" si="185"/>
        <v>2.0</v>
      </c>
      <c r="IA7" s="64">
        <v>3</v>
      </c>
      <c r="IB7" s="68">
        <v>3</v>
      </c>
      <c r="IC7" s="21">
        <v>6.8</v>
      </c>
      <c r="ID7" s="24">
        <v>7</v>
      </c>
      <c r="IE7" s="25"/>
      <c r="IF7" s="27">
        <f t="shared" si="186"/>
        <v>6.9</v>
      </c>
      <c r="IG7" s="282">
        <f t="shared" si="187"/>
        <v>6.9</v>
      </c>
      <c r="IH7" s="26" t="str">
        <f t="shared" si="199"/>
        <v>6.9</v>
      </c>
      <c r="II7" s="283" t="str">
        <f t="shared" si="188"/>
        <v>C+</v>
      </c>
      <c r="IJ7" s="281">
        <f t="shared" si="189"/>
        <v>2.5</v>
      </c>
      <c r="IK7" s="44" t="str">
        <f t="shared" si="190"/>
        <v>2.5</v>
      </c>
      <c r="IL7" s="64">
        <v>1</v>
      </c>
      <c r="IM7" s="68">
        <v>1</v>
      </c>
      <c r="IN7" s="21">
        <v>8</v>
      </c>
      <c r="IO7" s="24">
        <v>4</v>
      </c>
      <c r="IP7" s="25"/>
      <c r="IQ7" s="27">
        <f t="shared" si="191"/>
        <v>5.6</v>
      </c>
      <c r="IR7" s="28">
        <f t="shared" si="192"/>
        <v>5.6</v>
      </c>
      <c r="IS7" s="26" t="str">
        <f t="shared" si="193"/>
        <v>5.6</v>
      </c>
      <c r="IT7" s="32" t="str">
        <f t="shared" si="194"/>
        <v>C</v>
      </c>
      <c r="IU7" s="30">
        <f t="shared" si="195"/>
        <v>2</v>
      </c>
      <c r="IV7" s="37" t="str">
        <f t="shared" si="196"/>
        <v>2.0</v>
      </c>
      <c r="IW7" s="64">
        <v>2</v>
      </c>
      <c r="IX7" s="68">
        <v>2</v>
      </c>
      <c r="IY7" s="21">
        <v>5.4</v>
      </c>
      <c r="IZ7" s="24">
        <v>5</v>
      </c>
      <c r="JA7" s="25"/>
      <c r="JB7" s="19">
        <f t="shared" si="147"/>
        <v>5.2</v>
      </c>
      <c r="JC7" s="26">
        <f t="shared" si="148"/>
        <v>5.2</v>
      </c>
      <c r="JD7" s="26" t="str">
        <f t="shared" si="149"/>
        <v>5.2</v>
      </c>
      <c r="JE7" s="32" t="str">
        <f t="shared" si="150"/>
        <v>D+</v>
      </c>
      <c r="JF7" s="30">
        <f t="shared" si="151"/>
        <v>1.5</v>
      </c>
      <c r="JG7" s="37" t="str">
        <f t="shared" si="152"/>
        <v>1.5</v>
      </c>
      <c r="JH7" s="64">
        <v>2</v>
      </c>
      <c r="JI7" s="68">
        <v>2</v>
      </c>
      <c r="JJ7" s="98">
        <v>7.2</v>
      </c>
      <c r="JK7" s="99">
        <v>6</v>
      </c>
      <c r="JL7" s="187"/>
      <c r="JM7" s="19">
        <f t="shared" si="153"/>
        <v>6.5</v>
      </c>
      <c r="JN7" s="26">
        <f t="shared" si="154"/>
        <v>6.5</v>
      </c>
      <c r="JO7" s="26" t="str">
        <f t="shared" si="155"/>
        <v>6.5</v>
      </c>
      <c r="JP7" s="32" t="str">
        <f t="shared" si="156"/>
        <v>C+</v>
      </c>
      <c r="JQ7" s="30">
        <f t="shared" si="157"/>
        <v>2.5</v>
      </c>
      <c r="JR7" s="37" t="str">
        <f t="shared" si="158"/>
        <v>2.5</v>
      </c>
      <c r="JS7" s="64">
        <v>1</v>
      </c>
      <c r="JT7" s="68">
        <v>1</v>
      </c>
      <c r="JU7" s="110">
        <v>7</v>
      </c>
      <c r="JV7" s="94">
        <v>0</v>
      </c>
      <c r="JW7" s="216">
        <v>10</v>
      </c>
      <c r="JX7" s="27">
        <f t="shared" si="83"/>
        <v>2.8</v>
      </c>
      <c r="JY7" s="28">
        <f t="shared" si="84"/>
        <v>8.8000000000000007</v>
      </c>
      <c r="JZ7" s="26" t="str">
        <f t="shared" si="159"/>
        <v>8.8</v>
      </c>
      <c r="KA7" s="32" t="str">
        <f t="shared" si="85"/>
        <v>A</v>
      </c>
      <c r="KB7" s="30">
        <f t="shared" si="86"/>
        <v>4</v>
      </c>
      <c r="KC7" s="37" t="str">
        <f t="shared" si="87"/>
        <v>4.0</v>
      </c>
      <c r="KD7" s="64">
        <v>2</v>
      </c>
      <c r="KE7" s="68">
        <v>2</v>
      </c>
      <c r="KF7" s="98">
        <v>8.4</v>
      </c>
      <c r="KG7" s="99">
        <v>5</v>
      </c>
      <c r="KH7" s="187"/>
      <c r="KI7" s="302">
        <f t="shared" si="88"/>
        <v>6.4</v>
      </c>
      <c r="KJ7" s="28">
        <f t="shared" si="89"/>
        <v>6.4</v>
      </c>
      <c r="KK7" s="26" t="str">
        <f t="shared" si="160"/>
        <v>6.4</v>
      </c>
      <c r="KL7" s="32" t="str">
        <f t="shared" si="90"/>
        <v>C</v>
      </c>
      <c r="KM7" s="30">
        <f t="shared" si="91"/>
        <v>2</v>
      </c>
      <c r="KN7" s="37" t="str">
        <f t="shared" si="92"/>
        <v>2.0</v>
      </c>
      <c r="KO7" s="64">
        <v>2</v>
      </c>
      <c r="KP7" s="68">
        <v>2</v>
      </c>
      <c r="KQ7" s="98">
        <v>6.2</v>
      </c>
      <c r="KR7" s="99">
        <v>6</v>
      </c>
      <c r="KS7" s="187"/>
      <c r="KT7" s="19">
        <f t="shared" si="93"/>
        <v>6.1</v>
      </c>
      <c r="KU7" s="26">
        <f t="shared" si="94"/>
        <v>6.1</v>
      </c>
      <c r="KV7" s="26" t="str">
        <f t="shared" si="161"/>
        <v>6.1</v>
      </c>
      <c r="KW7" s="32" t="str">
        <f t="shared" si="200"/>
        <v>C</v>
      </c>
      <c r="KX7" s="30">
        <f t="shared" si="95"/>
        <v>2</v>
      </c>
      <c r="KY7" s="37" t="str">
        <f t="shared" si="96"/>
        <v>2.0</v>
      </c>
      <c r="KZ7" s="64">
        <v>2</v>
      </c>
      <c r="LA7" s="68">
        <v>2</v>
      </c>
      <c r="LB7" s="21">
        <v>7.5</v>
      </c>
      <c r="LC7" s="24">
        <v>6</v>
      </c>
      <c r="LD7" s="25"/>
      <c r="LE7" s="19">
        <f t="shared" si="197"/>
        <v>6.6</v>
      </c>
      <c r="LF7" s="26">
        <f t="shared" si="162"/>
        <v>6.6</v>
      </c>
      <c r="LG7" s="26" t="str">
        <f t="shared" si="201"/>
        <v>6.6</v>
      </c>
      <c r="LH7" s="32" t="str">
        <f t="shared" si="163"/>
        <v>C+</v>
      </c>
      <c r="LI7" s="30">
        <f t="shared" si="164"/>
        <v>2.5</v>
      </c>
      <c r="LJ7" s="37" t="str">
        <f t="shared" si="165"/>
        <v>2.5</v>
      </c>
      <c r="LK7" s="62">
        <v>3</v>
      </c>
      <c r="LL7" s="279">
        <v>3</v>
      </c>
      <c r="LM7" s="85">
        <f t="shared" si="166"/>
        <v>18</v>
      </c>
      <c r="LN7" s="86">
        <f t="shared" si="167"/>
        <v>6.4444444444444446</v>
      </c>
      <c r="LO7" s="124" t="str">
        <f t="shared" si="168"/>
        <v>6.44</v>
      </c>
      <c r="LP7" s="86">
        <f t="shared" si="169"/>
        <v>2.3055555555555554</v>
      </c>
      <c r="LQ7" s="124" t="str">
        <f t="shared" si="170"/>
        <v>2.31</v>
      </c>
      <c r="LR7" s="330" t="str">
        <f t="shared" si="171"/>
        <v>Lên lớp</v>
      </c>
      <c r="LS7" s="331">
        <f t="shared" si="172"/>
        <v>18</v>
      </c>
      <c r="LT7" s="332">
        <f t="shared" si="173"/>
        <v>6.4444444444444446</v>
      </c>
      <c r="LU7" s="332">
        <f t="shared" si="174"/>
        <v>2.3055555555555554</v>
      </c>
      <c r="LV7" s="334">
        <f t="shared" si="175"/>
        <v>55</v>
      </c>
      <c r="LW7" s="335">
        <f t="shared" si="176"/>
        <v>55</v>
      </c>
      <c r="LX7" s="336">
        <f t="shared" si="177"/>
        <v>6.4109090909090911</v>
      </c>
      <c r="LY7" s="337">
        <f t="shared" si="178"/>
        <v>2.2545454545454544</v>
      </c>
      <c r="LZ7" s="336" t="str">
        <f t="shared" si="179"/>
        <v>2.25</v>
      </c>
      <c r="MA7" s="330" t="str">
        <f t="shared" si="180"/>
        <v>Lên lớp</v>
      </c>
    </row>
    <row r="8" spans="1:339" s="233" customFormat="1" ht="18">
      <c r="A8" s="10">
        <v>7</v>
      </c>
      <c r="B8" s="76" t="s">
        <v>383</v>
      </c>
      <c r="C8" s="77" t="s">
        <v>406</v>
      </c>
      <c r="D8" s="78" t="s">
        <v>407</v>
      </c>
      <c r="E8" s="79" t="s">
        <v>408</v>
      </c>
      <c r="F8" s="50"/>
      <c r="G8" s="80" t="s">
        <v>680</v>
      </c>
      <c r="H8" s="50" t="s">
        <v>17</v>
      </c>
      <c r="I8" s="83" t="s">
        <v>591</v>
      </c>
      <c r="J8" s="83" t="s">
        <v>778</v>
      </c>
      <c r="K8" s="16"/>
      <c r="L8" s="28" t="str">
        <f t="shared" si="97"/>
        <v>0.0</v>
      </c>
      <c r="M8" s="32" t="str">
        <f t="shared" si="0"/>
        <v>F</v>
      </c>
      <c r="N8" s="39">
        <f t="shared" si="1"/>
        <v>0</v>
      </c>
      <c r="O8" s="37" t="str">
        <f t="shared" si="98"/>
        <v>0.0</v>
      </c>
      <c r="P8" s="11">
        <v>2</v>
      </c>
      <c r="Q8" s="16">
        <v>7</v>
      </c>
      <c r="R8" s="28" t="str">
        <f t="shared" si="99"/>
        <v>7.0</v>
      </c>
      <c r="S8" s="32" t="str">
        <f t="shared" si="2"/>
        <v>B</v>
      </c>
      <c r="T8" s="39">
        <f t="shared" si="3"/>
        <v>3</v>
      </c>
      <c r="U8" s="37" t="str">
        <f t="shared" si="100"/>
        <v>3.0</v>
      </c>
      <c r="V8" s="11">
        <v>3</v>
      </c>
      <c r="W8" s="98">
        <v>8.6999999999999993</v>
      </c>
      <c r="X8" s="99">
        <v>7</v>
      </c>
      <c r="Y8" s="25"/>
      <c r="Z8" s="27">
        <f t="shared" si="4"/>
        <v>7.7</v>
      </c>
      <c r="AA8" s="28">
        <f t="shared" si="5"/>
        <v>7.7</v>
      </c>
      <c r="AB8" s="28" t="str">
        <f t="shared" si="101"/>
        <v>7.7</v>
      </c>
      <c r="AC8" s="32" t="str">
        <f t="shared" si="6"/>
        <v>B</v>
      </c>
      <c r="AD8" s="30">
        <f t="shared" si="7"/>
        <v>3</v>
      </c>
      <c r="AE8" s="37" t="str">
        <f t="shared" si="102"/>
        <v>3.0</v>
      </c>
      <c r="AF8" s="64">
        <v>4</v>
      </c>
      <c r="AG8" s="68">
        <v>4</v>
      </c>
      <c r="AH8" s="21">
        <v>6.3</v>
      </c>
      <c r="AI8" s="24">
        <v>5</v>
      </c>
      <c r="AJ8" s="25"/>
      <c r="AK8" s="27">
        <f t="shared" si="8"/>
        <v>5.5</v>
      </c>
      <c r="AL8" s="28">
        <f t="shared" si="9"/>
        <v>5.5</v>
      </c>
      <c r="AM8" s="28" t="str">
        <f t="shared" si="103"/>
        <v>5.5</v>
      </c>
      <c r="AN8" s="32" t="str">
        <f t="shared" si="10"/>
        <v>C</v>
      </c>
      <c r="AO8" s="30">
        <f t="shared" si="11"/>
        <v>2</v>
      </c>
      <c r="AP8" s="37" t="str">
        <f t="shared" si="104"/>
        <v>2.0</v>
      </c>
      <c r="AQ8" s="64">
        <v>3</v>
      </c>
      <c r="AR8" s="68">
        <v>3</v>
      </c>
      <c r="AS8" s="98">
        <v>6.2</v>
      </c>
      <c r="AT8" s="99">
        <v>6</v>
      </c>
      <c r="AU8" s="25"/>
      <c r="AV8" s="27">
        <f t="shared" si="12"/>
        <v>6.1</v>
      </c>
      <c r="AW8" s="28">
        <f t="shared" si="13"/>
        <v>6.1</v>
      </c>
      <c r="AX8" s="28" t="str">
        <f t="shared" si="105"/>
        <v>6.1</v>
      </c>
      <c r="AY8" s="32" t="str">
        <f t="shared" si="14"/>
        <v>C</v>
      </c>
      <c r="AZ8" s="30">
        <f t="shared" si="15"/>
        <v>2</v>
      </c>
      <c r="BA8" s="37" t="str">
        <f t="shared" si="106"/>
        <v>2.0</v>
      </c>
      <c r="BB8" s="64">
        <v>3</v>
      </c>
      <c r="BC8" s="68">
        <v>3</v>
      </c>
      <c r="BD8" s="21">
        <v>7.4</v>
      </c>
      <c r="BE8" s="24">
        <v>6</v>
      </c>
      <c r="BF8" s="25"/>
      <c r="BG8" s="27">
        <f t="shared" si="16"/>
        <v>6.6</v>
      </c>
      <c r="BH8" s="28">
        <f t="shared" si="17"/>
        <v>6.6</v>
      </c>
      <c r="BI8" s="28" t="str">
        <f t="shared" si="107"/>
        <v>6.6</v>
      </c>
      <c r="BJ8" s="32" t="str">
        <f t="shared" si="18"/>
        <v>C+</v>
      </c>
      <c r="BK8" s="66">
        <f t="shared" si="19"/>
        <v>2.5</v>
      </c>
      <c r="BL8" s="37" t="str">
        <f t="shared" si="108"/>
        <v>2.5</v>
      </c>
      <c r="BM8" s="64">
        <v>2</v>
      </c>
      <c r="BN8" s="75">
        <v>2</v>
      </c>
      <c r="BO8" s="21">
        <v>7.5</v>
      </c>
      <c r="BP8" s="24">
        <v>6</v>
      </c>
      <c r="BQ8" s="25"/>
      <c r="BR8" s="27">
        <f t="shared" si="20"/>
        <v>6.6</v>
      </c>
      <c r="BS8" s="28">
        <f t="shared" si="21"/>
        <v>6.6</v>
      </c>
      <c r="BT8" s="28" t="str">
        <f t="shared" si="109"/>
        <v>6.6</v>
      </c>
      <c r="BU8" s="32" t="str">
        <f t="shared" si="22"/>
        <v>C+</v>
      </c>
      <c r="BV8" s="30">
        <f t="shared" si="23"/>
        <v>2.5</v>
      </c>
      <c r="BW8" s="37" t="str">
        <f t="shared" si="110"/>
        <v>2.5</v>
      </c>
      <c r="BX8" s="64">
        <v>3</v>
      </c>
      <c r="BY8" s="68">
        <v>3</v>
      </c>
      <c r="BZ8" s="85">
        <f t="shared" si="24"/>
        <v>15</v>
      </c>
      <c r="CA8" s="86">
        <f t="shared" si="25"/>
        <v>6.5733333333333333</v>
      </c>
      <c r="CB8" s="87" t="str">
        <f t="shared" si="111"/>
        <v>6.57</v>
      </c>
      <c r="CC8" s="86">
        <f t="shared" si="26"/>
        <v>2.7666666666666666</v>
      </c>
      <c r="CD8" s="87" t="str">
        <f t="shared" si="112"/>
        <v>2.77</v>
      </c>
      <c r="CE8" s="52" t="str">
        <f t="shared" si="27"/>
        <v>Lên lớp</v>
      </c>
      <c r="CF8" s="52">
        <f t="shared" si="28"/>
        <v>15</v>
      </c>
      <c r="CG8" s="86">
        <f t="shared" si="29"/>
        <v>6.5733333333333333</v>
      </c>
      <c r="CH8" s="127" t="str">
        <f t="shared" si="113"/>
        <v>6.57</v>
      </c>
      <c r="CI8" s="86">
        <f t="shared" si="30"/>
        <v>2.4333333333333331</v>
      </c>
      <c r="CJ8" s="52" t="str">
        <f t="shared" si="114"/>
        <v>2.43</v>
      </c>
      <c r="CK8" s="52" t="str">
        <f t="shared" si="31"/>
        <v>Lên lớp</v>
      </c>
      <c r="CL8" s="21">
        <v>6</v>
      </c>
      <c r="CM8" s="24">
        <v>7</v>
      </c>
      <c r="CN8" s="25"/>
      <c r="CO8" s="27">
        <f t="shared" si="32"/>
        <v>6.6</v>
      </c>
      <c r="CP8" s="28">
        <f t="shared" si="33"/>
        <v>6.6</v>
      </c>
      <c r="CQ8" s="28" t="str">
        <f t="shared" si="115"/>
        <v>6.6</v>
      </c>
      <c r="CR8" s="32" t="str">
        <f t="shared" si="34"/>
        <v>C+</v>
      </c>
      <c r="CS8" s="30">
        <f t="shared" si="35"/>
        <v>2.5</v>
      </c>
      <c r="CT8" s="37" t="str">
        <f t="shared" si="116"/>
        <v>2.5</v>
      </c>
      <c r="CU8" s="71">
        <v>2</v>
      </c>
      <c r="CV8" s="73">
        <v>2</v>
      </c>
      <c r="CW8" s="232">
        <v>8</v>
      </c>
      <c r="CX8" s="52">
        <v>6</v>
      </c>
      <c r="CY8" s="52"/>
      <c r="CZ8" s="27">
        <f t="shared" si="36"/>
        <v>6.8</v>
      </c>
      <c r="DA8" s="28">
        <f t="shared" si="37"/>
        <v>6.8</v>
      </c>
      <c r="DB8" s="29" t="str">
        <f t="shared" si="117"/>
        <v>6.8</v>
      </c>
      <c r="DC8" s="32" t="str">
        <f t="shared" si="38"/>
        <v>C+</v>
      </c>
      <c r="DD8" s="30">
        <f t="shared" si="39"/>
        <v>2.5</v>
      </c>
      <c r="DE8" s="29" t="str">
        <f t="shared" si="118"/>
        <v>2.5</v>
      </c>
      <c r="DF8" s="71"/>
      <c r="DG8" s="203"/>
      <c r="DH8" s="229">
        <v>8</v>
      </c>
      <c r="DI8" s="230">
        <v>10</v>
      </c>
      <c r="DJ8" s="230"/>
      <c r="DK8" s="27">
        <f t="shared" si="40"/>
        <v>9.1999999999999993</v>
      </c>
      <c r="DL8" s="28">
        <f t="shared" si="41"/>
        <v>9.1999999999999993</v>
      </c>
      <c r="DM8" s="30" t="str">
        <f t="shared" si="119"/>
        <v>9.2</v>
      </c>
      <c r="DN8" s="32" t="str">
        <f t="shared" si="42"/>
        <v>A</v>
      </c>
      <c r="DO8" s="30">
        <f t="shared" si="43"/>
        <v>4</v>
      </c>
      <c r="DP8" s="30" t="str">
        <f t="shared" si="120"/>
        <v>4.0</v>
      </c>
      <c r="DQ8" s="71"/>
      <c r="DR8" s="203"/>
      <c r="DS8" s="204">
        <f t="shared" si="44"/>
        <v>8</v>
      </c>
      <c r="DT8" s="30" t="str">
        <f t="shared" si="121"/>
        <v>8.0</v>
      </c>
      <c r="DU8" s="32" t="str">
        <f t="shared" si="45"/>
        <v>B+</v>
      </c>
      <c r="DV8" s="30">
        <f t="shared" si="46"/>
        <v>3.5</v>
      </c>
      <c r="DW8" s="30" t="str">
        <f t="shared" si="122"/>
        <v>3.5</v>
      </c>
      <c r="DX8" s="71">
        <v>3</v>
      </c>
      <c r="DY8" s="203">
        <v>3</v>
      </c>
      <c r="DZ8" s="232">
        <v>6.4</v>
      </c>
      <c r="EA8" s="52">
        <v>9</v>
      </c>
      <c r="EB8" s="52"/>
      <c r="EC8" s="27">
        <f t="shared" si="47"/>
        <v>8</v>
      </c>
      <c r="ED8" s="28">
        <f t="shared" si="48"/>
        <v>8</v>
      </c>
      <c r="EE8" s="29" t="str">
        <f t="shared" si="123"/>
        <v>8.0</v>
      </c>
      <c r="EF8" s="32" t="str">
        <f t="shared" si="49"/>
        <v>B+</v>
      </c>
      <c r="EG8" s="30">
        <f t="shared" si="50"/>
        <v>3.5</v>
      </c>
      <c r="EH8" s="29" t="str">
        <f t="shared" si="124"/>
        <v>3.5</v>
      </c>
      <c r="EI8" s="71">
        <v>3</v>
      </c>
      <c r="EJ8" s="203">
        <v>3</v>
      </c>
      <c r="EK8" s="232">
        <v>5.0999999999999996</v>
      </c>
      <c r="EL8" s="52">
        <v>3</v>
      </c>
      <c r="EM8" s="52">
        <v>6</v>
      </c>
      <c r="EN8" s="27">
        <f t="shared" si="51"/>
        <v>3.8</v>
      </c>
      <c r="EO8" s="28">
        <f t="shared" si="52"/>
        <v>5.6</v>
      </c>
      <c r="EP8" s="29" t="str">
        <f t="shared" si="125"/>
        <v>5.6</v>
      </c>
      <c r="EQ8" s="32" t="str">
        <f t="shared" si="53"/>
        <v>C</v>
      </c>
      <c r="ER8" s="30">
        <f t="shared" si="54"/>
        <v>2</v>
      </c>
      <c r="ES8" s="29" t="str">
        <f t="shared" si="126"/>
        <v>2.0</v>
      </c>
      <c r="ET8" s="71">
        <v>3</v>
      </c>
      <c r="EU8" s="203">
        <v>3</v>
      </c>
      <c r="EV8" s="232">
        <v>8</v>
      </c>
      <c r="EW8" s="52">
        <v>8</v>
      </c>
      <c r="EX8" s="52"/>
      <c r="EY8" s="27">
        <f t="shared" si="55"/>
        <v>8</v>
      </c>
      <c r="EZ8" s="28">
        <f t="shared" si="56"/>
        <v>8</v>
      </c>
      <c r="FA8" s="29" t="str">
        <f t="shared" si="127"/>
        <v>8.0</v>
      </c>
      <c r="FB8" s="32" t="str">
        <f t="shared" si="57"/>
        <v>B+</v>
      </c>
      <c r="FC8" s="29">
        <f t="shared" si="58"/>
        <v>3.5</v>
      </c>
      <c r="FD8" s="29" t="str">
        <f t="shared" si="128"/>
        <v>3.5</v>
      </c>
      <c r="FE8" s="71">
        <v>2</v>
      </c>
      <c r="FF8" s="203">
        <v>2</v>
      </c>
      <c r="FG8" s="232">
        <v>7.4</v>
      </c>
      <c r="FH8" s="52">
        <v>8</v>
      </c>
      <c r="FI8" s="52"/>
      <c r="FJ8" s="27">
        <f t="shared" si="59"/>
        <v>7.8</v>
      </c>
      <c r="FK8" s="28">
        <f t="shared" si="60"/>
        <v>7.8</v>
      </c>
      <c r="FL8" s="29" t="str">
        <f t="shared" si="129"/>
        <v>7.8</v>
      </c>
      <c r="FM8" s="32" t="str">
        <f t="shared" si="61"/>
        <v>B</v>
      </c>
      <c r="FN8" s="30">
        <f t="shared" si="62"/>
        <v>3</v>
      </c>
      <c r="FO8" s="29" t="str">
        <f t="shared" si="130"/>
        <v>3.0</v>
      </c>
      <c r="FP8" s="71">
        <v>3</v>
      </c>
      <c r="FQ8" s="203">
        <v>3</v>
      </c>
      <c r="FR8" s="232">
        <v>8</v>
      </c>
      <c r="FS8" s="52">
        <v>9</v>
      </c>
      <c r="FT8" s="52"/>
      <c r="FU8" s="27">
        <f t="shared" si="63"/>
        <v>8.6</v>
      </c>
      <c r="FV8" s="28">
        <f t="shared" si="64"/>
        <v>8.6</v>
      </c>
      <c r="FW8" s="29" t="str">
        <f t="shared" si="131"/>
        <v>8.6</v>
      </c>
      <c r="FX8" s="32" t="str">
        <f t="shared" si="65"/>
        <v>A</v>
      </c>
      <c r="FY8" s="30">
        <f t="shared" si="66"/>
        <v>4</v>
      </c>
      <c r="FZ8" s="29" t="str">
        <f t="shared" si="132"/>
        <v>4.0</v>
      </c>
      <c r="GA8" s="71">
        <v>2</v>
      </c>
      <c r="GB8" s="203">
        <v>2</v>
      </c>
      <c r="GC8" s="232">
        <v>7.3</v>
      </c>
      <c r="GD8" s="52">
        <v>8</v>
      </c>
      <c r="GE8" s="52"/>
      <c r="GF8" s="27">
        <f t="shared" si="67"/>
        <v>7.7</v>
      </c>
      <c r="GG8" s="28">
        <f t="shared" si="68"/>
        <v>7.7</v>
      </c>
      <c r="GH8" s="29" t="str">
        <f t="shared" si="133"/>
        <v>7.7</v>
      </c>
      <c r="GI8" s="32" t="str">
        <f t="shared" si="69"/>
        <v>B</v>
      </c>
      <c r="GJ8" s="30">
        <f t="shared" si="70"/>
        <v>3</v>
      </c>
      <c r="GK8" s="29" t="str">
        <f t="shared" si="134"/>
        <v>3.0</v>
      </c>
      <c r="GL8" s="71">
        <v>2</v>
      </c>
      <c r="GM8" s="203">
        <v>2</v>
      </c>
      <c r="GN8" s="232">
        <v>6.3</v>
      </c>
      <c r="GO8" s="52">
        <v>8</v>
      </c>
      <c r="GP8" s="52"/>
      <c r="GQ8" s="27">
        <f t="shared" si="71"/>
        <v>7.3</v>
      </c>
      <c r="GR8" s="28">
        <f t="shared" si="72"/>
        <v>7.3</v>
      </c>
      <c r="GS8" s="29" t="str">
        <f t="shared" si="135"/>
        <v>7.3</v>
      </c>
      <c r="GT8" s="32" t="str">
        <f t="shared" si="73"/>
        <v>B</v>
      </c>
      <c r="GU8" s="30">
        <f t="shared" si="74"/>
        <v>3</v>
      </c>
      <c r="GV8" s="29" t="str">
        <f t="shared" si="136"/>
        <v>3.0</v>
      </c>
      <c r="GW8" s="71">
        <v>2</v>
      </c>
      <c r="GX8" s="203">
        <v>2</v>
      </c>
      <c r="GY8" s="85">
        <f t="shared" si="75"/>
        <v>22</v>
      </c>
      <c r="GZ8" s="86">
        <f t="shared" si="76"/>
        <v>7.4818181818181815</v>
      </c>
      <c r="HA8" s="124" t="str">
        <f t="shared" si="137"/>
        <v>7.48</v>
      </c>
      <c r="HB8" s="86">
        <f t="shared" si="77"/>
        <v>3.0909090909090908</v>
      </c>
      <c r="HC8" s="124" t="str">
        <f t="shared" si="138"/>
        <v>3.09</v>
      </c>
      <c r="HD8" s="52" t="str">
        <f t="shared" si="78"/>
        <v>Lên lớp</v>
      </c>
      <c r="HE8" s="52">
        <f t="shared" si="79"/>
        <v>22</v>
      </c>
      <c r="HF8" s="86">
        <f t="shared" si="80"/>
        <v>7.4818181818181815</v>
      </c>
      <c r="HG8" s="127" t="str">
        <f t="shared" si="139"/>
        <v>7.48</v>
      </c>
      <c r="HH8" s="86">
        <f t="shared" si="81"/>
        <v>3.0909090909090908</v>
      </c>
      <c r="HI8" s="127" t="str">
        <f t="shared" si="140"/>
        <v>3.09</v>
      </c>
      <c r="HJ8" s="227">
        <f t="shared" si="141"/>
        <v>37</v>
      </c>
      <c r="HK8" s="268">
        <f t="shared" si="142"/>
        <v>37</v>
      </c>
      <c r="HL8" s="228">
        <f t="shared" si="143"/>
        <v>7.1135135135135128</v>
      </c>
      <c r="HM8" s="127" t="str">
        <f t="shared" si="144"/>
        <v>7.11</v>
      </c>
      <c r="HN8" s="228">
        <f t="shared" si="145"/>
        <v>2.8243243243243241</v>
      </c>
      <c r="HO8" s="127" t="str">
        <f t="shared" si="146"/>
        <v>2.82</v>
      </c>
      <c r="HP8" s="52" t="str">
        <f t="shared" si="82"/>
        <v>Lên lớp</v>
      </c>
      <c r="HQ8" s="58" t="s">
        <v>986</v>
      </c>
      <c r="HR8" s="21">
        <v>6.9</v>
      </c>
      <c r="HS8" s="24">
        <v>5</v>
      </c>
      <c r="HT8" s="25"/>
      <c r="HU8" s="27">
        <f t="shared" si="181"/>
        <v>5.8</v>
      </c>
      <c r="HV8" s="282">
        <f t="shared" si="182"/>
        <v>5.8</v>
      </c>
      <c r="HW8" s="26" t="str">
        <f t="shared" si="198"/>
        <v>5.8</v>
      </c>
      <c r="HX8" s="283" t="str">
        <f t="shared" si="183"/>
        <v>C</v>
      </c>
      <c r="HY8" s="281">
        <f t="shared" si="184"/>
        <v>2</v>
      </c>
      <c r="HZ8" s="44" t="str">
        <f t="shared" si="185"/>
        <v>2.0</v>
      </c>
      <c r="IA8" s="64">
        <v>3</v>
      </c>
      <c r="IB8" s="68">
        <v>3</v>
      </c>
      <c r="IC8" s="21">
        <v>6.6</v>
      </c>
      <c r="ID8" s="24">
        <v>8</v>
      </c>
      <c r="IE8" s="25"/>
      <c r="IF8" s="27">
        <f t="shared" si="186"/>
        <v>7.4</v>
      </c>
      <c r="IG8" s="282">
        <f t="shared" si="187"/>
        <v>7.4</v>
      </c>
      <c r="IH8" s="26" t="str">
        <f t="shared" si="199"/>
        <v>7.4</v>
      </c>
      <c r="II8" s="283" t="str">
        <f t="shared" si="188"/>
        <v>B</v>
      </c>
      <c r="IJ8" s="281">
        <f t="shared" si="189"/>
        <v>3</v>
      </c>
      <c r="IK8" s="44" t="str">
        <f t="shared" si="190"/>
        <v>3.0</v>
      </c>
      <c r="IL8" s="64">
        <v>1</v>
      </c>
      <c r="IM8" s="68">
        <v>1</v>
      </c>
      <c r="IN8" s="21">
        <v>6.7</v>
      </c>
      <c r="IO8" s="24">
        <v>5</v>
      </c>
      <c r="IP8" s="25"/>
      <c r="IQ8" s="27">
        <f t="shared" si="191"/>
        <v>5.7</v>
      </c>
      <c r="IR8" s="28">
        <f t="shared" si="192"/>
        <v>5.7</v>
      </c>
      <c r="IS8" s="26" t="str">
        <f t="shared" si="193"/>
        <v>5.7</v>
      </c>
      <c r="IT8" s="32" t="str">
        <f t="shared" si="194"/>
        <v>C</v>
      </c>
      <c r="IU8" s="30">
        <f t="shared" si="195"/>
        <v>2</v>
      </c>
      <c r="IV8" s="37" t="str">
        <f t="shared" si="196"/>
        <v>2.0</v>
      </c>
      <c r="IW8" s="64">
        <v>2</v>
      </c>
      <c r="IX8" s="68">
        <v>2</v>
      </c>
      <c r="IY8" s="21">
        <v>8.1999999999999993</v>
      </c>
      <c r="IZ8" s="24">
        <v>8</v>
      </c>
      <c r="JA8" s="25"/>
      <c r="JB8" s="19">
        <f t="shared" si="147"/>
        <v>8.1</v>
      </c>
      <c r="JC8" s="26">
        <f t="shared" si="148"/>
        <v>8.1</v>
      </c>
      <c r="JD8" s="26" t="str">
        <f t="shared" si="149"/>
        <v>8.1</v>
      </c>
      <c r="JE8" s="32" t="str">
        <f t="shared" si="150"/>
        <v>B+</v>
      </c>
      <c r="JF8" s="30">
        <f t="shared" si="151"/>
        <v>3.5</v>
      </c>
      <c r="JG8" s="37" t="str">
        <f t="shared" si="152"/>
        <v>3.5</v>
      </c>
      <c r="JH8" s="64">
        <v>2</v>
      </c>
      <c r="JI8" s="68">
        <v>2</v>
      </c>
      <c r="JJ8" s="98">
        <v>6.6</v>
      </c>
      <c r="JK8" s="99">
        <v>4</v>
      </c>
      <c r="JL8" s="187"/>
      <c r="JM8" s="19">
        <f t="shared" si="153"/>
        <v>5</v>
      </c>
      <c r="JN8" s="26">
        <f t="shared" si="154"/>
        <v>5</v>
      </c>
      <c r="JO8" s="26" t="str">
        <f t="shared" si="155"/>
        <v>5.0</v>
      </c>
      <c r="JP8" s="32" t="str">
        <f t="shared" si="156"/>
        <v>D+</v>
      </c>
      <c r="JQ8" s="30">
        <f t="shared" si="157"/>
        <v>1.5</v>
      </c>
      <c r="JR8" s="37" t="str">
        <f t="shared" si="158"/>
        <v>1.5</v>
      </c>
      <c r="JS8" s="64">
        <v>1</v>
      </c>
      <c r="JT8" s="68">
        <v>1</v>
      </c>
      <c r="JU8" s="98">
        <v>7.3</v>
      </c>
      <c r="JV8" s="99">
        <v>8</v>
      </c>
      <c r="JW8" s="187"/>
      <c r="JX8" s="27">
        <f t="shared" si="83"/>
        <v>7.7</v>
      </c>
      <c r="JY8" s="28">
        <f t="shared" si="84"/>
        <v>7.7</v>
      </c>
      <c r="JZ8" s="28" t="str">
        <f t="shared" si="159"/>
        <v>7.7</v>
      </c>
      <c r="KA8" s="32" t="str">
        <f t="shared" si="85"/>
        <v>B</v>
      </c>
      <c r="KB8" s="30">
        <f t="shared" si="86"/>
        <v>3</v>
      </c>
      <c r="KC8" s="37" t="str">
        <f t="shared" si="87"/>
        <v>3.0</v>
      </c>
      <c r="KD8" s="64">
        <v>2</v>
      </c>
      <c r="KE8" s="68">
        <v>2</v>
      </c>
      <c r="KF8" s="98">
        <v>7.4</v>
      </c>
      <c r="KG8" s="99">
        <v>6</v>
      </c>
      <c r="KH8" s="187"/>
      <c r="KI8" s="302">
        <f t="shared" si="88"/>
        <v>6.6</v>
      </c>
      <c r="KJ8" s="28">
        <f t="shared" si="89"/>
        <v>6.6</v>
      </c>
      <c r="KK8" s="26" t="str">
        <f t="shared" si="160"/>
        <v>6.6</v>
      </c>
      <c r="KL8" s="32" t="str">
        <f t="shared" si="90"/>
        <v>C+</v>
      </c>
      <c r="KM8" s="30">
        <f t="shared" si="91"/>
        <v>2.5</v>
      </c>
      <c r="KN8" s="37" t="str">
        <f t="shared" si="92"/>
        <v>2.5</v>
      </c>
      <c r="KO8" s="64">
        <v>2</v>
      </c>
      <c r="KP8" s="68">
        <v>2</v>
      </c>
      <c r="KQ8" s="98">
        <v>8.4</v>
      </c>
      <c r="KR8" s="99">
        <v>4</v>
      </c>
      <c r="KS8" s="187"/>
      <c r="KT8" s="27">
        <f t="shared" si="93"/>
        <v>5.8</v>
      </c>
      <c r="KU8" s="28">
        <f t="shared" si="94"/>
        <v>5.8</v>
      </c>
      <c r="KV8" s="26" t="str">
        <f t="shared" si="161"/>
        <v>5.8</v>
      </c>
      <c r="KW8" s="32" t="str">
        <f t="shared" si="200"/>
        <v>C</v>
      </c>
      <c r="KX8" s="30">
        <f t="shared" si="95"/>
        <v>2</v>
      </c>
      <c r="KY8" s="37" t="str">
        <f t="shared" si="96"/>
        <v>2.0</v>
      </c>
      <c r="KZ8" s="64">
        <v>2</v>
      </c>
      <c r="LA8" s="68">
        <v>2</v>
      </c>
      <c r="LB8" s="21">
        <v>7.7</v>
      </c>
      <c r="LC8" s="24">
        <v>5</v>
      </c>
      <c r="LD8" s="25"/>
      <c r="LE8" s="19">
        <f t="shared" si="197"/>
        <v>6.1</v>
      </c>
      <c r="LF8" s="26">
        <f t="shared" si="162"/>
        <v>6.1</v>
      </c>
      <c r="LG8" s="26" t="str">
        <f t="shared" si="201"/>
        <v>6.1</v>
      </c>
      <c r="LH8" s="32" t="str">
        <f t="shared" si="163"/>
        <v>C</v>
      </c>
      <c r="LI8" s="30">
        <f t="shared" si="164"/>
        <v>2</v>
      </c>
      <c r="LJ8" s="37" t="str">
        <f t="shared" si="165"/>
        <v>2.0</v>
      </c>
      <c r="LK8" s="62">
        <v>3</v>
      </c>
      <c r="LL8" s="279">
        <v>3</v>
      </c>
      <c r="LM8" s="85">
        <f t="shared" si="166"/>
        <v>18</v>
      </c>
      <c r="LN8" s="86">
        <f t="shared" si="167"/>
        <v>6.4388888888888882</v>
      </c>
      <c r="LO8" s="124" t="str">
        <f t="shared" si="168"/>
        <v>6.44</v>
      </c>
      <c r="LP8" s="86">
        <f t="shared" si="169"/>
        <v>2.3611111111111112</v>
      </c>
      <c r="LQ8" s="124" t="str">
        <f t="shared" si="170"/>
        <v>2.36</v>
      </c>
      <c r="LR8" s="330" t="str">
        <f t="shared" si="171"/>
        <v>Lên lớp</v>
      </c>
      <c r="LS8" s="331">
        <f t="shared" si="172"/>
        <v>18</v>
      </c>
      <c r="LT8" s="332">
        <f t="shared" si="173"/>
        <v>6.4388888888888882</v>
      </c>
      <c r="LU8" s="332">
        <f t="shared" si="174"/>
        <v>2.3611111111111112</v>
      </c>
      <c r="LV8" s="334">
        <f t="shared" si="175"/>
        <v>55</v>
      </c>
      <c r="LW8" s="335">
        <f t="shared" si="176"/>
        <v>55</v>
      </c>
      <c r="LX8" s="336">
        <f t="shared" si="177"/>
        <v>6.8927272727272717</v>
      </c>
      <c r="LY8" s="337">
        <f t="shared" si="178"/>
        <v>2.6727272727272728</v>
      </c>
      <c r="LZ8" s="336" t="str">
        <f t="shared" si="179"/>
        <v>2.67</v>
      </c>
      <c r="MA8" s="330" t="str">
        <f t="shared" si="180"/>
        <v>Lên lớp</v>
      </c>
    </row>
    <row r="9" spans="1:339" s="233" customFormat="1" ht="18">
      <c r="A9" s="10">
        <v>8</v>
      </c>
      <c r="B9" s="76" t="s">
        <v>383</v>
      </c>
      <c r="C9" s="77" t="s">
        <v>411</v>
      </c>
      <c r="D9" s="78" t="s">
        <v>412</v>
      </c>
      <c r="E9" s="79" t="s">
        <v>413</v>
      </c>
      <c r="F9" s="50"/>
      <c r="G9" s="80" t="s">
        <v>682</v>
      </c>
      <c r="H9" s="50" t="s">
        <v>17</v>
      </c>
      <c r="I9" s="82" t="s">
        <v>526</v>
      </c>
      <c r="J9" s="82" t="s">
        <v>775</v>
      </c>
      <c r="K9" s="16"/>
      <c r="L9" s="28" t="str">
        <f t="shared" si="97"/>
        <v>0.0</v>
      </c>
      <c r="M9" s="32" t="str">
        <f t="shared" si="0"/>
        <v>F</v>
      </c>
      <c r="N9" s="39">
        <f t="shared" si="1"/>
        <v>0</v>
      </c>
      <c r="O9" s="37" t="str">
        <f t="shared" si="98"/>
        <v>0.0</v>
      </c>
      <c r="P9" s="11">
        <v>2</v>
      </c>
      <c r="Q9" s="16">
        <v>5</v>
      </c>
      <c r="R9" s="28" t="str">
        <f t="shared" si="99"/>
        <v>5.0</v>
      </c>
      <c r="S9" s="32" t="str">
        <f t="shared" si="2"/>
        <v>D+</v>
      </c>
      <c r="T9" s="39">
        <f t="shared" si="3"/>
        <v>1.5</v>
      </c>
      <c r="U9" s="37" t="str">
        <f t="shared" si="100"/>
        <v>1.5</v>
      </c>
      <c r="V9" s="11">
        <v>3</v>
      </c>
      <c r="W9" s="98">
        <v>8.1999999999999993</v>
      </c>
      <c r="X9" s="99">
        <v>7</v>
      </c>
      <c r="Y9" s="25"/>
      <c r="Z9" s="27">
        <f t="shared" si="4"/>
        <v>7.5</v>
      </c>
      <c r="AA9" s="28">
        <f t="shared" si="5"/>
        <v>7.5</v>
      </c>
      <c r="AB9" s="28" t="str">
        <f t="shared" si="101"/>
        <v>7.5</v>
      </c>
      <c r="AC9" s="32" t="str">
        <f t="shared" si="6"/>
        <v>B</v>
      </c>
      <c r="AD9" s="30">
        <f t="shared" si="7"/>
        <v>3</v>
      </c>
      <c r="AE9" s="37" t="str">
        <f t="shared" si="102"/>
        <v>3.0</v>
      </c>
      <c r="AF9" s="64">
        <v>4</v>
      </c>
      <c r="AG9" s="68">
        <v>4</v>
      </c>
      <c r="AH9" s="21">
        <v>5.3</v>
      </c>
      <c r="AI9" s="24">
        <v>6</v>
      </c>
      <c r="AJ9" s="25"/>
      <c r="AK9" s="27">
        <f t="shared" si="8"/>
        <v>5.7</v>
      </c>
      <c r="AL9" s="28">
        <f t="shared" si="9"/>
        <v>5.7</v>
      </c>
      <c r="AM9" s="28" t="str">
        <f t="shared" si="103"/>
        <v>5.7</v>
      </c>
      <c r="AN9" s="32" t="str">
        <f t="shared" si="10"/>
        <v>C</v>
      </c>
      <c r="AO9" s="30">
        <f t="shared" si="11"/>
        <v>2</v>
      </c>
      <c r="AP9" s="37" t="str">
        <f t="shared" si="104"/>
        <v>2.0</v>
      </c>
      <c r="AQ9" s="64">
        <v>3</v>
      </c>
      <c r="AR9" s="68">
        <v>3</v>
      </c>
      <c r="AS9" s="98">
        <v>5.8</v>
      </c>
      <c r="AT9" s="99">
        <v>6</v>
      </c>
      <c r="AU9" s="25"/>
      <c r="AV9" s="27">
        <f t="shared" si="12"/>
        <v>5.9</v>
      </c>
      <c r="AW9" s="28">
        <f t="shared" si="13"/>
        <v>5.9</v>
      </c>
      <c r="AX9" s="28" t="str">
        <f t="shared" si="105"/>
        <v>5.9</v>
      </c>
      <c r="AY9" s="32" t="str">
        <f t="shared" si="14"/>
        <v>C</v>
      </c>
      <c r="AZ9" s="30">
        <f t="shared" si="15"/>
        <v>2</v>
      </c>
      <c r="BA9" s="37" t="str">
        <f t="shared" si="106"/>
        <v>2.0</v>
      </c>
      <c r="BB9" s="64">
        <v>3</v>
      </c>
      <c r="BC9" s="68">
        <v>3</v>
      </c>
      <c r="BD9" s="21">
        <v>6.3</v>
      </c>
      <c r="BE9" s="24">
        <v>6</v>
      </c>
      <c r="BF9" s="25"/>
      <c r="BG9" s="27">
        <f t="shared" si="16"/>
        <v>6.1</v>
      </c>
      <c r="BH9" s="28">
        <f t="shared" si="17"/>
        <v>6.1</v>
      </c>
      <c r="BI9" s="28" t="str">
        <f t="shared" si="107"/>
        <v>6.1</v>
      </c>
      <c r="BJ9" s="32" t="str">
        <f t="shared" si="18"/>
        <v>C</v>
      </c>
      <c r="BK9" s="66">
        <f t="shared" si="19"/>
        <v>2</v>
      </c>
      <c r="BL9" s="37" t="str">
        <f t="shared" si="108"/>
        <v>2.0</v>
      </c>
      <c r="BM9" s="64">
        <v>2</v>
      </c>
      <c r="BN9" s="75">
        <v>2</v>
      </c>
      <c r="BO9" s="21">
        <v>6.2</v>
      </c>
      <c r="BP9" s="24">
        <v>6</v>
      </c>
      <c r="BQ9" s="25"/>
      <c r="BR9" s="27">
        <f t="shared" si="20"/>
        <v>6.1</v>
      </c>
      <c r="BS9" s="28">
        <f t="shared" si="21"/>
        <v>6.1</v>
      </c>
      <c r="BT9" s="28" t="str">
        <f t="shared" si="109"/>
        <v>6.1</v>
      </c>
      <c r="BU9" s="32" t="str">
        <f t="shared" si="22"/>
        <v>C</v>
      </c>
      <c r="BV9" s="30">
        <f t="shared" si="23"/>
        <v>2</v>
      </c>
      <c r="BW9" s="37" t="str">
        <f t="shared" si="110"/>
        <v>2.0</v>
      </c>
      <c r="BX9" s="64">
        <v>3</v>
      </c>
      <c r="BY9" s="68">
        <v>3</v>
      </c>
      <c r="BZ9" s="85">
        <f t="shared" si="24"/>
        <v>15</v>
      </c>
      <c r="CA9" s="86">
        <f t="shared" si="25"/>
        <v>6.3533333333333344</v>
      </c>
      <c r="CB9" s="87" t="str">
        <f t="shared" si="111"/>
        <v>6.35</v>
      </c>
      <c r="CC9" s="86">
        <f t="shared" si="26"/>
        <v>2.6666666666666665</v>
      </c>
      <c r="CD9" s="87" t="str">
        <f t="shared" si="112"/>
        <v>2.67</v>
      </c>
      <c r="CE9" s="52" t="str">
        <f t="shared" si="27"/>
        <v>Lên lớp</v>
      </c>
      <c r="CF9" s="52">
        <f t="shared" si="28"/>
        <v>15</v>
      </c>
      <c r="CG9" s="86">
        <f t="shared" si="29"/>
        <v>6.3533333333333344</v>
      </c>
      <c r="CH9" s="127" t="str">
        <f t="shared" si="113"/>
        <v>6.35</v>
      </c>
      <c r="CI9" s="86">
        <f t="shared" si="30"/>
        <v>2.2666666666666666</v>
      </c>
      <c r="CJ9" s="52" t="str">
        <f t="shared" si="114"/>
        <v>2.27</v>
      </c>
      <c r="CK9" s="52" t="str">
        <f t="shared" si="31"/>
        <v>Lên lớp</v>
      </c>
      <c r="CL9" s="21">
        <v>6.7</v>
      </c>
      <c r="CM9" s="24">
        <v>8</v>
      </c>
      <c r="CN9" s="25"/>
      <c r="CO9" s="27">
        <f t="shared" si="32"/>
        <v>7.5</v>
      </c>
      <c r="CP9" s="28">
        <f t="shared" si="33"/>
        <v>7.5</v>
      </c>
      <c r="CQ9" s="28" t="str">
        <f t="shared" si="115"/>
        <v>7.5</v>
      </c>
      <c r="CR9" s="32" t="str">
        <f t="shared" si="34"/>
        <v>B</v>
      </c>
      <c r="CS9" s="30">
        <f t="shared" si="35"/>
        <v>3</v>
      </c>
      <c r="CT9" s="37" t="str">
        <f t="shared" si="116"/>
        <v>3.0</v>
      </c>
      <c r="CU9" s="71">
        <v>2</v>
      </c>
      <c r="CV9" s="73">
        <v>2</v>
      </c>
      <c r="CW9" s="232">
        <v>6.2</v>
      </c>
      <c r="CX9" s="52">
        <v>4</v>
      </c>
      <c r="CY9" s="52"/>
      <c r="CZ9" s="27">
        <f t="shared" si="36"/>
        <v>4.9000000000000004</v>
      </c>
      <c r="DA9" s="28">
        <f t="shared" si="37"/>
        <v>4.9000000000000004</v>
      </c>
      <c r="DB9" s="29" t="str">
        <f t="shared" si="117"/>
        <v>4.9</v>
      </c>
      <c r="DC9" s="32" t="str">
        <f t="shared" si="38"/>
        <v>D</v>
      </c>
      <c r="DD9" s="30">
        <f t="shared" si="39"/>
        <v>1</v>
      </c>
      <c r="DE9" s="29" t="str">
        <f t="shared" si="118"/>
        <v>1.0</v>
      </c>
      <c r="DF9" s="71"/>
      <c r="DG9" s="203"/>
      <c r="DH9" s="229">
        <v>6</v>
      </c>
      <c r="DI9" s="230">
        <v>7</v>
      </c>
      <c r="DJ9" s="230"/>
      <c r="DK9" s="27">
        <f t="shared" si="40"/>
        <v>6.6</v>
      </c>
      <c r="DL9" s="28">
        <f t="shared" si="41"/>
        <v>6.6</v>
      </c>
      <c r="DM9" s="30" t="str">
        <f t="shared" si="119"/>
        <v>6.6</v>
      </c>
      <c r="DN9" s="32" t="str">
        <f t="shared" si="42"/>
        <v>C+</v>
      </c>
      <c r="DO9" s="30">
        <f t="shared" si="43"/>
        <v>2.5</v>
      </c>
      <c r="DP9" s="30" t="str">
        <f t="shared" si="120"/>
        <v>2.5</v>
      </c>
      <c r="DQ9" s="71"/>
      <c r="DR9" s="203"/>
      <c r="DS9" s="204">
        <f t="shared" si="44"/>
        <v>5.75</v>
      </c>
      <c r="DT9" s="30" t="str">
        <f t="shared" si="121"/>
        <v>5.8</v>
      </c>
      <c r="DU9" s="32" t="str">
        <f t="shared" si="45"/>
        <v>C</v>
      </c>
      <c r="DV9" s="30">
        <f t="shared" si="46"/>
        <v>2</v>
      </c>
      <c r="DW9" s="30" t="str">
        <f t="shared" si="122"/>
        <v>2.0</v>
      </c>
      <c r="DX9" s="71">
        <v>3</v>
      </c>
      <c r="DY9" s="203">
        <v>3</v>
      </c>
      <c r="DZ9" s="232">
        <v>7.4</v>
      </c>
      <c r="EA9" s="52">
        <v>6</v>
      </c>
      <c r="EB9" s="52"/>
      <c r="EC9" s="27">
        <f t="shared" si="47"/>
        <v>6.6</v>
      </c>
      <c r="ED9" s="28">
        <f t="shared" si="48"/>
        <v>6.6</v>
      </c>
      <c r="EE9" s="29" t="str">
        <f t="shared" si="123"/>
        <v>6.6</v>
      </c>
      <c r="EF9" s="32" t="str">
        <f t="shared" si="49"/>
        <v>C+</v>
      </c>
      <c r="EG9" s="30">
        <f t="shared" si="50"/>
        <v>2.5</v>
      </c>
      <c r="EH9" s="29" t="str">
        <f t="shared" si="124"/>
        <v>2.5</v>
      </c>
      <c r="EI9" s="71">
        <v>3</v>
      </c>
      <c r="EJ9" s="203">
        <v>3</v>
      </c>
      <c r="EK9" s="232">
        <v>6</v>
      </c>
      <c r="EL9" s="52">
        <v>5</v>
      </c>
      <c r="EM9" s="52"/>
      <c r="EN9" s="27">
        <f t="shared" si="51"/>
        <v>5.4</v>
      </c>
      <c r="EO9" s="28">
        <f t="shared" si="52"/>
        <v>5.4</v>
      </c>
      <c r="EP9" s="29" t="str">
        <f t="shared" si="125"/>
        <v>5.4</v>
      </c>
      <c r="EQ9" s="32" t="str">
        <f t="shared" si="53"/>
        <v>D+</v>
      </c>
      <c r="ER9" s="30">
        <f t="shared" si="54"/>
        <v>1.5</v>
      </c>
      <c r="ES9" s="29" t="str">
        <f t="shared" si="126"/>
        <v>1.5</v>
      </c>
      <c r="ET9" s="71">
        <v>3</v>
      </c>
      <c r="EU9" s="203">
        <v>3</v>
      </c>
      <c r="EV9" s="232">
        <v>6.1</v>
      </c>
      <c r="EW9" s="52">
        <v>6</v>
      </c>
      <c r="EX9" s="52"/>
      <c r="EY9" s="27">
        <f t="shared" si="55"/>
        <v>6</v>
      </c>
      <c r="EZ9" s="28">
        <f t="shared" si="56"/>
        <v>6</v>
      </c>
      <c r="FA9" s="29" t="str">
        <f t="shared" si="127"/>
        <v>6.0</v>
      </c>
      <c r="FB9" s="32" t="str">
        <f t="shared" si="57"/>
        <v>C</v>
      </c>
      <c r="FC9" s="29">
        <f t="shared" si="58"/>
        <v>2</v>
      </c>
      <c r="FD9" s="29" t="str">
        <f t="shared" si="128"/>
        <v>2.0</v>
      </c>
      <c r="FE9" s="71">
        <v>2</v>
      </c>
      <c r="FF9" s="203">
        <v>2</v>
      </c>
      <c r="FG9" s="234">
        <v>6.7</v>
      </c>
      <c r="FH9" s="230">
        <v>1</v>
      </c>
      <c r="FI9" s="230">
        <v>6</v>
      </c>
      <c r="FJ9" s="27">
        <f t="shared" si="59"/>
        <v>3.3</v>
      </c>
      <c r="FK9" s="28">
        <f t="shared" si="60"/>
        <v>6.3</v>
      </c>
      <c r="FL9" s="29" t="str">
        <f t="shared" si="129"/>
        <v>6.3</v>
      </c>
      <c r="FM9" s="32" t="str">
        <f t="shared" si="61"/>
        <v>C</v>
      </c>
      <c r="FN9" s="30">
        <f t="shared" si="62"/>
        <v>2</v>
      </c>
      <c r="FO9" s="29" t="str">
        <f t="shared" si="130"/>
        <v>2.0</v>
      </c>
      <c r="FP9" s="71">
        <v>3</v>
      </c>
      <c r="FQ9" s="203">
        <v>3</v>
      </c>
      <c r="FR9" s="232">
        <v>7.3</v>
      </c>
      <c r="FS9" s="52">
        <v>5</v>
      </c>
      <c r="FT9" s="52"/>
      <c r="FU9" s="27">
        <f t="shared" si="63"/>
        <v>5.9</v>
      </c>
      <c r="FV9" s="28">
        <f t="shared" si="64"/>
        <v>5.9</v>
      </c>
      <c r="FW9" s="29" t="str">
        <f t="shared" si="131"/>
        <v>5.9</v>
      </c>
      <c r="FX9" s="32" t="str">
        <f t="shared" si="65"/>
        <v>C</v>
      </c>
      <c r="FY9" s="30">
        <f t="shared" si="66"/>
        <v>2</v>
      </c>
      <c r="FZ9" s="29" t="str">
        <f t="shared" si="132"/>
        <v>2.0</v>
      </c>
      <c r="GA9" s="71">
        <v>2</v>
      </c>
      <c r="GB9" s="203">
        <v>2</v>
      </c>
      <c r="GC9" s="232">
        <v>5.7</v>
      </c>
      <c r="GD9" s="52">
        <v>6</v>
      </c>
      <c r="GE9" s="52"/>
      <c r="GF9" s="27">
        <f t="shared" si="67"/>
        <v>5.9</v>
      </c>
      <c r="GG9" s="28">
        <f t="shared" si="68"/>
        <v>5.9</v>
      </c>
      <c r="GH9" s="29" t="str">
        <f t="shared" si="133"/>
        <v>5.9</v>
      </c>
      <c r="GI9" s="32" t="str">
        <f t="shared" si="69"/>
        <v>C</v>
      </c>
      <c r="GJ9" s="30">
        <f t="shared" si="70"/>
        <v>2</v>
      </c>
      <c r="GK9" s="29" t="str">
        <f t="shared" si="134"/>
        <v>2.0</v>
      </c>
      <c r="GL9" s="71">
        <v>2</v>
      </c>
      <c r="GM9" s="203">
        <v>2</v>
      </c>
      <c r="GN9" s="232">
        <v>5</v>
      </c>
      <c r="GO9" s="52">
        <v>3</v>
      </c>
      <c r="GP9" s="52">
        <v>2</v>
      </c>
      <c r="GQ9" s="27">
        <f t="shared" si="71"/>
        <v>3.8</v>
      </c>
      <c r="GR9" s="28">
        <f t="shared" si="72"/>
        <v>3.8</v>
      </c>
      <c r="GS9" s="29" t="str">
        <f t="shared" si="135"/>
        <v>3.8</v>
      </c>
      <c r="GT9" s="32" t="str">
        <f t="shared" si="73"/>
        <v>F</v>
      </c>
      <c r="GU9" s="30">
        <f t="shared" si="74"/>
        <v>0</v>
      </c>
      <c r="GV9" s="29" t="str">
        <f t="shared" si="136"/>
        <v>0.0</v>
      </c>
      <c r="GW9" s="71">
        <v>2</v>
      </c>
      <c r="GX9" s="203"/>
      <c r="GY9" s="85">
        <f t="shared" si="75"/>
        <v>22</v>
      </c>
      <c r="GZ9" s="86">
        <f t="shared" si="76"/>
        <v>5.9249999999999998</v>
      </c>
      <c r="HA9" s="124" t="str">
        <f t="shared" si="137"/>
        <v>5.93</v>
      </c>
      <c r="HB9" s="86">
        <f t="shared" si="77"/>
        <v>1.9090909090909092</v>
      </c>
      <c r="HC9" s="124" t="str">
        <f t="shared" si="138"/>
        <v>1.91</v>
      </c>
      <c r="HD9" s="52" t="str">
        <f t="shared" si="78"/>
        <v>Lên lớp</v>
      </c>
      <c r="HE9" s="52">
        <f t="shared" si="79"/>
        <v>20</v>
      </c>
      <c r="HF9" s="86">
        <f t="shared" si="80"/>
        <v>6.1375000000000002</v>
      </c>
      <c r="HG9" s="127" t="str">
        <f t="shared" si="139"/>
        <v>6.14</v>
      </c>
      <c r="HH9" s="86">
        <f t="shared" si="81"/>
        <v>2.1</v>
      </c>
      <c r="HI9" s="127" t="str">
        <f t="shared" si="140"/>
        <v>2.10</v>
      </c>
      <c r="HJ9" s="227">
        <f t="shared" si="141"/>
        <v>35</v>
      </c>
      <c r="HK9" s="268">
        <f t="shared" si="142"/>
        <v>35</v>
      </c>
      <c r="HL9" s="228">
        <f t="shared" si="143"/>
        <v>6.23</v>
      </c>
      <c r="HM9" s="127" t="str">
        <f t="shared" si="144"/>
        <v>6.23</v>
      </c>
      <c r="HN9" s="228">
        <f t="shared" si="145"/>
        <v>2.1714285714285713</v>
      </c>
      <c r="HO9" s="127" t="str">
        <f t="shared" si="146"/>
        <v>2.17</v>
      </c>
      <c r="HP9" s="52" t="str">
        <f t="shared" si="82"/>
        <v>Lên lớp</v>
      </c>
      <c r="HQ9" s="58" t="s">
        <v>986</v>
      </c>
      <c r="HR9" s="21">
        <v>5.9</v>
      </c>
      <c r="HS9" s="24">
        <v>3</v>
      </c>
      <c r="HT9" s="25"/>
      <c r="HU9" s="27">
        <f t="shared" si="181"/>
        <v>4.2</v>
      </c>
      <c r="HV9" s="282">
        <f t="shared" si="182"/>
        <v>4.2</v>
      </c>
      <c r="HW9" s="28" t="str">
        <f t="shared" si="198"/>
        <v>4.2</v>
      </c>
      <c r="HX9" s="283" t="str">
        <f t="shared" si="183"/>
        <v>D</v>
      </c>
      <c r="HY9" s="281">
        <f t="shared" si="184"/>
        <v>1</v>
      </c>
      <c r="HZ9" s="44" t="str">
        <f t="shared" si="185"/>
        <v>1.0</v>
      </c>
      <c r="IA9" s="64">
        <v>3</v>
      </c>
      <c r="IB9" s="68">
        <v>3</v>
      </c>
      <c r="IC9" s="21">
        <v>6.2</v>
      </c>
      <c r="ID9" s="24">
        <v>4</v>
      </c>
      <c r="IE9" s="25"/>
      <c r="IF9" s="27">
        <f t="shared" si="186"/>
        <v>4.9000000000000004</v>
      </c>
      <c r="IG9" s="282">
        <f t="shared" si="187"/>
        <v>4.9000000000000004</v>
      </c>
      <c r="IH9" s="28" t="str">
        <f t="shared" si="199"/>
        <v>4.9</v>
      </c>
      <c r="II9" s="283" t="str">
        <f t="shared" si="188"/>
        <v>D</v>
      </c>
      <c r="IJ9" s="281">
        <f t="shared" si="189"/>
        <v>1</v>
      </c>
      <c r="IK9" s="44" t="str">
        <f t="shared" si="190"/>
        <v>1.0</v>
      </c>
      <c r="IL9" s="64">
        <v>1</v>
      </c>
      <c r="IM9" s="68">
        <v>1</v>
      </c>
      <c r="IN9" s="21">
        <v>7</v>
      </c>
      <c r="IO9" s="24">
        <v>4</v>
      </c>
      <c r="IP9" s="25"/>
      <c r="IQ9" s="27">
        <f t="shared" si="191"/>
        <v>5.2</v>
      </c>
      <c r="IR9" s="28">
        <f t="shared" si="192"/>
        <v>5.2</v>
      </c>
      <c r="IS9" s="28" t="str">
        <f t="shared" si="193"/>
        <v>5.2</v>
      </c>
      <c r="IT9" s="32" t="str">
        <f t="shared" si="194"/>
        <v>D+</v>
      </c>
      <c r="IU9" s="30">
        <f t="shared" si="195"/>
        <v>1.5</v>
      </c>
      <c r="IV9" s="37" t="str">
        <f t="shared" si="196"/>
        <v>1.5</v>
      </c>
      <c r="IW9" s="64">
        <v>2</v>
      </c>
      <c r="IX9" s="68">
        <v>2</v>
      </c>
      <c r="IY9" s="21">
        <v>7.8</v>
      </c>
      <c r="IZ9" s="24">
        <v>5</v>
      </c>
      <c r="JA9" s="25"/>
      <c r="JB9" s="19">
        <f t="shared" si="147"/>
        <v>6.1</v>
      </c>
      <c r="JC9" s="26">
        <f t="shared" si="148"/>
        <v>6.1</v>
      </c>
      <c r="JD9" s="26" t="str">
        <f t="shared" si="149"/>
        <v>6.1</v>
      </c>
      <c r="JE9" s="32" t="str">
        <f t="shared" si="150"/>
        <v>C</v>
      </c>
      <c r="JF9" s="30">
        <f t="shared" si="151"/>
        <v>2</v>
      </c>
      <c r="JG9" s="37" t="str">
        <f t="shared" si="152"/>
        <v>2.0</v>
      </c>
      <c r="JH9" s="64">
        <v>2</v>
      </c>
      <c r="JI9" s="68">
        <v>2</v>
      </c>
      <c r="JJ9" s="98">
        <v>5.6</v>
      </c>
      <c r="JK9" s="99">
        <v>5</v>
      </c>
      <c r="JL9" s="187"/>
      <c r="JM9" s="19">
        <f t="shared" si="153"/>
        <v>5.2</v>
      </c>
      <c r="JN9" s="26">
        <f t="shared" si="154"/>
        <v>5.2</v>
      </c>
      <c r="JO9" s="26" t="str">
        <f t="shared" si="155"/>
        <v>5.2</v>
      </c>
      <c r="JP9" s="32" t="str">
        <f t="shared" si="156"/>
        <v>D+</v>
      </c>
      <c r="JQ9" s="30">
        <f t="shared" si="157"/>
        <v>1.5</v>
      </c>
      <c r="JR9" s="37" t="str">
        <f t="shared" si="158"/>
        <v>1.5</v>
      </c>
      <c r="JS9" s="64">
        <v>1</v>
      </c>
      <c r="JT9" s="68">
        <v>1</v>
      </c>
      <c r="JU9" s="98">
        <v>7</v>
      </c>
      <c r="JV9" s="99">
        <v>7</v>
      </c>
      <c r="JW9" s="187"/>
      <c r="JX9" s="27">
        <f t="shared" si="83"/>
        <v>7</v>
      </c>
      <c r="JY9" s="28">
        <f t="shared" si="84"/>
        <v>7</v>
      </c>
      <c r="JZ9" s="26" t="str">
        <f t="shared" si="159"/>
        <v>7.0</v>
      </c>
      <c r="KA9" s="32" t="str">
        <f t="shared" si="85"/>
        <v>B</v>
      </c>
      <c r="KB9" s="30">
        <f t="shared" si="86"/>
        <v>3</v>
      </c>
      <c r="KC9" s="37" t="str">
        <f t="shared" si="87"/>
        <v>3.0</v>
      </c>
      <c r="KD9" s="64">
        <v>2</v>
      </c>
      <c r="KE9" s="68">
        <v>2</v>
      </c>
      <c r="KF9" s="98">
        <v>7.6</v>
      </c>
      <c r="KG9" s="99">
        <v>6</v>
      </c>
      <c r="KH9" s="187"/>
      <c r="KI9" s="302">
        <f t="shared" si="88"/>
        <v>6.6</v>
      </c>
      <c r="KJ9" s="28">
        <f t="shared" si="89"/>
        <v>6.6</v>
      </c>
      <c r="KK9" s="28" t="str">
        <f t="shared" si="160"/>
        <v>6.6</v>
      </c>
      <c r="KL9" s="32" t="str">
        <f t="shared" si="90"/>
        <v>C+</v>
      </c>
      <c r="KM9" s="30">
        <f t="shared" si="91"/>
        <v>2.5</v>
      </c>
      <c r="KN9" s="37" t="str">
        <f t="shared" si="92"/>
        <v>2.5</v>
      </c>
      <c r="KO9" s="64">
        <v>2</v>
      </c>
      <c r="KP9" s="68">
        <v>2</v>
      </c>
      <c r="KQ9" s="98">
        <v>7.4</v>
      </c>
      <c r="KR9" s="99">
        <v>6</v>
      </c>
      <c r="KS9" s="187"/>
      <c r="KT9" s="27">
        <f t="shared" si="93"/>
        <v>6.6</v>
      </c>
      <c r="KU9" s="28">
        <f t="shared" si="94"/>
        <v>6.6</v>
      </c>
      <c r="KV9" s="28" t="str">
        <f t="shared" si="161"/>
        <v>6.6</v>
      </c>
      <c r="KW9" s="32" t="str">
        <f t="shared" si="200"/>
        <v>C+</v>
      </c>
      <c r="KX9" s="30">
        <f t="shared" si="95"/>
        <v>2.5</v>
      </c>
      <c r="KY9" s="37" t="str">
        <f t="shared" si="96"/>
        <v>2.5</v>
      </c>
      <c r="KZ9" s="64">
        <v>2</v>
      </c>
      <c r="LA9" s="68">
        <v>2</v>
      </c>
      <c r="LB9" s="21">
        <v>6.8</v>
      </c>
      <c r="LC9" s="24">
        <v>6</v>
      </c>
      <c r="LD9" s="25"/>
      <c r="LE9" s="27">
        <f t="shared" si="197"/>
        <v>6.3</v>
      </c>
      <c r="LF9" s="28">
        <f t="shared" si="162"/>
        <v>6.3</v>
      </c>
      <c r="LG9" s="28" t="str">
        <f t="shared" si="201"/>
        <v>6.3</v>
      </c>
      <c r="LH9" s="32" t="str">
        <f t="shared" si="163"/>
        <v>C</v>
      </c>
      <c r="LI9" s="30">
        <f t="shared" si="164"/>
        <v>2</v>
      </c>
      <c r="LJ9" s="37" t="str">
        <f t="shared" si="165"/>
        <v>2.0</v>
      </c>
      <c r="LK9" s="62">
        <v>3</v>
      </c>
      <c r="LL9" s="279">
        <v>3</v>
      </c>
      <c r="LM9" s="85">
        <f t="shared" si="166"/>
        <v>18</v>
      </c>
      <c r="LN9" s="86">
        <f t="shared" si="167"/>
        <v>5.8111111111111109</v>
      </c>
      <c r="LO9" s="124" t="str">
        <f t="shared" si="168"/>
        <v>5.81</v>
      </c>
      <c r="LP9" s="86">
        <f t="shared" si="169"/>
        <v>1.9166666666666667</v>
      </c>
      <c r="LQ9" s="124" t="str">
        <f t="shared" si="170"/>
        <v>1.92</v>
      </c>
      <c r="LR9" s="330" t="str">
        <f t="shared" si="171"/>
        <v>Lên lớp</v>
      </c>
      <c r="LS9" s="331">
        <f t="shared" si="172"/>
        <v>18</v>
      </c>
      <c r="LT9" s="332">
        <f t="shared" si="173"/>
        <v>5.8111111111111109</v>
      </c>
      <c r="LU9" s="332">
        <f t="shared" si="174"/>
        <v>1.9166666666666667</v>
      </c>
      <c r="LV9" s="334">
        <f t="shared" si="175"/>
        <v>53</v>
      </c>
      <c r="LW9" s="335">
        <f t="shared" si="176"/>
        <v>53</v>
      </c>
      <c r="LX9" s="336">
        <f t="shared" si="177"/>
        <v>6.0877358490566031</v>
      </c>
      <c r="LY9" s="337">
        <f t="shared" si="178"/>
        <v>2.0849056603773586</v>
      </c>
      <c r="LZ9" s="336" t="str">
        <f t="shared" si="179"/>
        <v>2.08</v>
      </c>
      <c r="MA9" s="330" t="str">
        <f t="shared" si="180"/>
        <v>Lên lớp</v>
      </c>
    </row>
    <row r="10" spans="1:339" s="233" customFormat="1" ht="18">
      <c r="A10" s="10">
        <v>9</v>
      </c>
      <c r="B10" s="76" t="s">
        <v>383</v>
      </c>
      <c r="C10" s="77" t="s">
        <v>416</v>
      </c>
      <c r="D10" s="78" t="s">
        <v>417</v>
      </c>
      <c r="E10" s="79" t="s">
        <v>418</v>
      </c>
      <c r="F10" s="50"/>
      <c r="G10" s="80" t="s">
        <v>684</v>
      </c>
      <c r="H10" s="50" t="s">
        <v>710</v>
      </c>
      <c r="I10" s="82" t="s">
        <v>76</v>
      </c>
      <c r="J10" s="82" t="s">
        <v>777</v>
      </c>
      <c r="K10" s="16"/>
      <c r="L10" s="28" t="str">
        <f t="shared" si="97"/>
        <v>0.0</v>
      </c>
      <c r="M10" s="32" t="str">
        <f t="shared" si="0"/>
        <v>F</v>
      </c>
      <c r="N10" s="39">
        <f t="shared" si="1"/>
        <v>0</v>
      </c>
      <c r="O10" s="37" t="str">
        <f t="shared" si="98"/>
        <v>0.0</v>
      </c>
      <c r="P10" s="11">
        <v>2</v>
      </c>
      <c r="Q10" s="16">
        <v>8</v>
      </c>
      <c r="R10" s="28" t="str">
        <f t="shared" si="99"/>
        <v>8.0</v>
      </c>
      <c r="S10" s="32" t="str">
        <f t="shared" si="2"/>
        <v>B+</v>
      </c>
      <c r="T10" s="39">
        <f t="shared" si="3"/>
        <v>3.5</v>
      </c>
      <c r="U10" s="37" t="str">
        <f t="shared" si="100"/>
        <v>3.5</v>
      </c>
      <c r="V10" s="11">
        <v>3</v>
      </c>
      <c r="W10" s="98">
        <v>8.3000000000000007</v>
      </c>
      <c r="X10" s="99">
        <v>9</v>
      </c>
      <c r="Y10" s="25"/>
      <c r="Z10" s="27">
        <f t="shared" si="4"/>
        <v>8.6999999999999993</v>
      </c>
      <c r="AA10" s="28">
        <f t="shared" si="5"/>
        <v>8.6999999999999993</v>
      </c>
      <c r="AB10" s="28" t="str">
        <f t="shared" si="101"/>
        <v>8.7</v>
      </c>
      <c r="AC10" s="32" t="str">
        <f t="shared" si="6"/>
        <v>A</v>
      </c>
      <c r="AD10" s="30">
        <f t="shared" si="7"/>
        <v>4</v>
      </c>
      <c r="AE10" s="37" t="str">
        <f t="shared" si="102"/>
        <v>4.0</v>
      </c>
      <c r="AF10" s="64">
        <v>4</v>
      </c>
      <c r="AG10" s="68">
        <v>4</v>
      </c>
      <c r="AH10" s="21">
        <v>8.3000000000000007</v>
      </c>
      <c r="AI10" s="24">
        <v>7</v>
      </c>
      <c r="AJ10" s="25"/>
      <c r="AK10" s="27">
        <f t="shared" si="8"/>
        <v>7.5</v>
      </c>
      <c r="AL10" s="28">
        <f t="shared" si="9"/>
        <v>7.5</v>
      </c>
      <c r="AM10" s="28" t="str">
        <f t="shared" si="103"/>
        <v>7.5</v>
      </c>
      <c r="AN10" s="32" t="str">
        <f t="shared" si="10"/>
        <v>B</v>
      </c>
      <c r="AO10" s="30">
        <f t="shared" si="11"/>
        <v>3</v>
      </c>
      <c r="AP10" s="37" t="str">
        <f t="shared" si="104"/>
        <v>3.0</v>
      </c>
      <c r="AQ10" s="64">
        <v>3</v>
      </c>
      <c r="AR10" s="68">
        <v>3</v>
      </c>
      <c r="AS10" s="98">
        <v>6.4</v>
      </c>
      <c r="AT10" s="99">
        <v>5</v>
      </c>
      <c r="AU10" s="25"/>
      <c r="AV10" s="27">
        <f t="shared" si="12"/>
        <v>5.6</v>
      </c>
      <c r="AW10" s="28">
        <f t="shared" si="13"/>
        <v>5.6</v>
      </c>
      <c r="AX10" s="28" t="str">
        <f t="shared" si="105"/>
        <v>5.6</v>
      </c>
      <c r="AY10" s="32" t="str">
        <f t="shared" si="14"/>
        <v>C</v>
      </c>
      <c r="AZ10" s="30">
        <f t="shared" si="15"/>
        <v>2</v>
      </c>
      <c r="BA10" s="37" t="str">
        <f t="shared" si="106"/>
        <v>2.0</v>
      </c>
      <c r="BB10" s="64">
        <v>3</v>
      </c>
      <c r="BC10" s="68">
        <v>3</v>
      </c>
      <c r="BD10" s="21">
        <v>7.3</v>
      </c>
      <c r="BE10" s="24">
        <v>7</v>
      </c>
      <c r="BF10" s="25"/>
      <c r="BG10" s="27">
        <f t="shared" si="16"/>
        <v>7.1</v>
      </c>
      <c r="BH10" s="28">
        <f t="shared" si="17"/>
        <v>7.1</v>
      </c>
      <c r="BI10" s="28" t="str">
        <f t="shared" si="107"/>
        <v>7.1</v>
      </c>
      <c r="BJ10" s="32" t="str">
        <f t="shared" si="18"/>
        <v>B</v>
      </c>
      <c r="BK10" s="66">
        <f t="shared" si="19"/>
        <v>3</v>
      </c>
      <c r="BL10" s="37" t="str">
        <f t="shared" si="108"/>
        <v>3.0</v>
      </c>
      <c r="BM10" s="64">
        <v>2</v>
      </c>
      <c r="BN10" s="75">
        <v>2</v>
      </c>
      <c r="BO10" s="21">
        <v>8.3000000000000007</v>
      </c>
      <c r="BP10" s="24">
        <v>6</v>
      </c>
      <c r="BQ10" s="25"/>
      <c r="BR10" s="27">
        <f t="shared" si="20"/>
        <v>6.9</v>
      </c>
      <c r="BS10" s="28">
        <f t="shared" si="21"/>
        <v>6.9</v>
      </c>
      <c r="BT10" s="28" t="str">
        <f t="shared" si="109"/>
        <v>6.9</v>
      </c>
      <c r="BU10" s="32" t="str">
        <f t="shared" si="22"/>
        <v>C+</v>
      </c>
      <c r="BV10" s="30">
        <f t="shared" si="23"/>
        <v>2.5</v>
      </c>
      <c r="BW10" s="37" t="str">
        <f t="shared" si="110"/>
        <v>2.5</v>
      </c>
      <c r="BX10" s="64">
        <v>3</v>
      </c>
      <c r="BY10" s="68">
        <v>3</v>
      </c>
      <c r="BZ10" s="85">
        <f t="shared" si="24"/>
        <v>15</v>
      </c>
      <c r="CA10" s="86">
        <f t="shared" si="25"/>
        <v>7.2666666666666666</v>
      </c>
      <c r="CB10" s="87" t="str">
        <f t="shared" si="111"/>
        <v>7.27</v>
      </c>
      <c r="CC10" s="86">
        <f t="shared" si="26"/>
        <v>3.3666666666666667</v>
      </c>
      <c r="CD10" s="87" t="str">
        <f t="shared" si="112"/>
        <v>3.37</v>
      </c>
      <c r="CE10" s="52" t="str">
        <f t="shared" si="27"/>
        <v>Lên lớp</v>
      </c>
      <c r="CF10" s="52">
        <f t="shared" si="28"/>
        <v>15</v>
      </c>
      <c r="CG10" s="86">
        <f t="shared" si="29"/>
        <v>7.2666666666666666</v>
      </c>
      <c r="CH10" s="127" t="str">
        <f t="shared" si="113"/>
        <v>7.27</v>
      </c>
      <c r="CI10" s="86">
        <f t="shared" si="30"/>
        <v>2.9666666666666668</v>
      </c>
      <c r="CJ10" s="52" t="str">
        <f t="shared" si="114"/>
        <v>2.97</v>
      </c>
      <c r="CK10" s="52" t="str">
        <f t="shared" si="31"/>
        <v>Lên lớp</v>
      </c>
      <c r="CL10" s="21">
        <v>6.7</v>
      </c>
      <c r="CM10" s="24">
        <v>8</v>
      </c>
      <c r="CN10" s="25"/>
      <c r="CO10" s="27">
        <f t="shared" si="32"/>
        <v>7.5</v>
      </c>
      <c r="CP10" s="28">
        <f t="shared" si="33"/>
        <v>7.5</v>
      </c>
      <c r="CQ10" s="28" t="str">
        <f t="shared" si="115"/>
        <v>7.5</v>
      </c>
      <c r="CR10" s="32" t="str">
        <f t="shared" si="34"/>
        <v>B</v>
      </c>
      <c r="CS10" s="30">
        <f t="shared" si="35"/>
        <v>3</v>
      </c>
      <c r="CT10" s="37" t="str">
        <f t="shared" si="116"/>
        <v>3.0</v>
      </c>
      <c r="CU10" s="71">
        <v>2</v>
      </c>
      <c r="CV10" s="73">
        <v>2</v>
      </c>
      <c r="CW10" s="232">
        <v>9</v>
      </c>
      <c r="CX10" s="52">
        <v>9</v>
      </c>
      <c r="CY10" s="52"/>
      <c r="CZ10" s="27">
        <f t="shared" si="36"/>
        <v>9</v>
      </c>
      <c r="DA10" s="28">
        <f t="shared" si="37"/>
        <v>9</v>
      </c>
      <c r="DB10" s="29" t="str">
        <f t="shared" si="117"/>
        <v>9.0</v>
      </c>
      <c r="DC10" s="32" t="str">
        <f t="shared" si="38"/>
        <v>A</v>
      </c>
      <c r="DD10" s="30">
        <f t="shared" si="39"/>
        <v>4</v>
      </c>
      <c r="DE10" s="29" t="str">
        <f t="shared" si="118"/>
        <v>4.0</v>
      </c>
      <c r="DF10" s="71"/>
      <c r="DG10" s="203"/>
      <c r="DH10" s="229">
        <v>8</v>
      </c>
      <c r="DI10" s="230">
        <v>8</v>
      </c>
      <c r="DJ10" s="230"/>
      <c r="DK10" s="27">
        <f t="shared" si="40"/>
        <v>8</v>
      </c>
      <c r="DL10" s="28">
        <f t="shared" si="41"/>
        <v>8</v>
      </c>
      <c r="DM10" s="30" t="str">
        <f t="shared" si="119"/>
        <v>8.0</v>
      </c>
      <c r="DN10" s="32" t="str">
        <f t="shared" si="42"/>
        <v>B+</v>
      </c>
      <c r="DO10" s="30">
        <f t="shared" si="43"/>
        <v>3.5</v>
      </c>
      <c r="DP10" s="30" t="str">
        <f t="shared" si="120"/>
        <v>3.5</v>
      </c>
      <c r="DQ10" s="71"/>
      <c r="DR10" s="203"/>
      <c r="DS10" s="204">
        <f t="shared" si="44"/>
        <v>8.5</v>
      </c>
      <c r="DT10" s="30" t="str">
        <f t="shared" si="121"/>
        <v>8.5</v>
      </c>
      <c r="DU10" s="32" t="str">
        <f t="shared" si="45"/>
        <v>A</v>
      </c>
      <c r="DV10" s="30">
        <f t="shared" si="46"/>
        <v>4</v>
      </c>
      <c r="DW10" s="30" t="str">
        <f t="shared" si="122"/>
        <v>4.0</v>
      </c>
      <c r="DX10" s="71">
        <v>3</v>
      </c>
      <c r="DY10" s="203">
        <v>3</v>
      </c>
      <c r="DZ10" s="232">
        <v>7.6</v>
      </c>
      <c r="EA10" s="52">
        <v>7</v>
      </c>
      <c r="EB10" s="52"/>
      <c r="EC10" s="27">
        <f t="shared" si="47"/>
        <v>7.2</v>
      </c>
      <c r="ED10" s="28">
        <f t="shared" si="48"/>
        <v>7.2</v>
      </c>
      <c r="EE10" s="29" t="str">
        <f t="shared" si="123"/>
        <v>7.2</v>
      </c>
      <c r="EF10" s="32" t="str">
        <f t="shared" si="49"/>
        <v>B</v>
      </c>
      <c r="EG10" s="30">
        <f t="shared" si="50"/>
        <v>3</v>
      </c>
      <c r="EH10" s="29" t="str">
        <f t="shared" si="124"/>
        <v>3.0</v>
      </c>
      <c r="EI10" s="71">
        <v>3</v>
      </c>
      <c r="EJ10" s="203">
        <v>3</v>
      </c>
      <c r="EK10" s="232">
        <v>6</v>
      </c>
      <c r="EL10" s="52">
        <v>7</v>
      </c>
      <c r="EM10" s="52"/>
      <c r="EN10" s="27">
        <f t="shared" si="51"/>
        <v>6.6</v>
      </c>
      <c r="EO10" s="28">
        <f t="shared" si="52"/>
        <v>6.6</v>
      </c>
      <c r="EP10" s="29" t="str">
        <f t="shared" si="125"/>
        <v>6.6</v>
      </c>
      <c r="EQ10" s="32" t="str">
        <f t="shared" si="53"/>
        <v>C+</v>
      </c>
      <c r="ER10" s="30">
        <f t="shared" si="54"/>
        <v>2.5</v>
      </c>
      <c r="ES10" s="29" t="str">
        <f t="shared" si="126"/>
        <v>2.5</v>
      </c>
      <c r="ET10" s="71">
        <v>3</v>
      </c>
      <c r="EU10" s="203">
        <v>3</v>
      </c>
      <c r="EV10" s="232">
        <v>7.1</v>
      </c>
      <c r="EW10" s="52">
        <v>9</v>
      </c>
      <c r="EX10" s="52"/>
      <c r="EY10" s="27">
        <f t="shared" si="55"/>
        <v>8.1999999999999993</v>
      </c>
      <c r="EZ10" s="28">
        <f t="shared" si="56"/>
        <v>8.1999999999999993</v>
      </c>
      <c r="FA10" s="29" t="str">
        <f t="shared" si="127"/>
        <v>8.2</v>
      </c>
      <c r="FB10" s="32" t="str">
        <f t="shared" si="57"/>
        <v>B+</v>
      </c>
      <c r="FC10" s="29">
        <f t="shared" si="58"/>
        <v>3.5</v>
      </c>
      <c r="FD10" s="29" t="str">
        <f t="shared" si="128"/>
        <v>3.5</v>
      </c>
      <c r="FE10" s="71">
        <v>2</v>
      </c>
      <c r="FF10" s="203">
        <v>2</v>
      </c>
      <c r="FG10" s="232">
        <v>7.7</v>
      </c>
      <c r="FH10" s="52">
        <v>9</v>
      </c>
      <c r="FI10" s="52"/>
      <c r="FJ10" s="27">
        <f t="shared" si="59"/>
        <v>8.5</v>
      </c>
      <c r="FK10" s="28">
        <f t="shared" si="60"/>
        <v>8.5</v>
      </c>
      <c r="FL10" s="29" t="str">
        <f t="shared" si="129"/>
        <v>8.5</v>
      </c>
      <c r="FM10" s="32" t="str">
        <f t="shared" si="61"/>
        <v>A</v>
      </c>
      <c r="FN10" s="30">
        <f t="shared" si="62"/>
        <v>4</v>
      </c>
      <c r="FO10" s="29" t="str">
        <f t="shared" si="130"/>
        <v>4.0</v>
      </c>
      <c r="FP10" s="71">
        <v>3</v>
      </c>
      <c r="FQ10" s="203">
        <v>3</v>
      </c>
      <c r="FR10" s="232">
        <v>9</v>
      </c>
      <c r="FS10" s="52">
        <v>9</v>
      </c>
      <c r="FT10" s="52"/>
      <c r="FU10" s="27">
        <f t="shared" si="63"/>
        <v>9</v>
      </c>
      <c r="FV10" s="28">
        <f t="shared" si="64"/>
        <v>9</v>
      </c>
      <c r="FW10" s="29" t="str">
        <f t="shared" si="131"/>
        <v>9.0</v>
      </c>
      <c r="FX10" s="32" t="str">
        <f t="shared" si="65"/>
        <v>A</v>
      </c>
      <c r="FY10" s="30">
        <f t="shared" si="66"/>
        <v>4</v>
      </c>
      <c r="FZ10" s="29" t="str">
        <f t="shared" si="132"/>
        <v>4.0</v>
      </c>
      <c r="GA10" s="71">
        <v>2</v>
      </c>
      <c r="GB10" s="203">
        <v>2</v>
      </c>
      <c r="GC10" s="232">
        <v>9</v>
      </c>
      <c r="GD10" s="52">
        <v>7</v>
      </c>
      <c r="GE10" s="52"/>
      <c r="GF10" s="27">
        <f t="shared" si="67"/>
        <v>7.8</v>
      </c>
      <c r="GG10" s="28">
        <f t="shared" si="68"/>
        <v>7.8</v>
      </c>
      <c r="GH10" s="29" t="str">
        <f t="shared" si="133"/>
        <v>7.8</v>
      </c>
      <c r="GI10" s="32" t="str">
        <f t="shared" si="69"/>
        <v>B</v>
      </c>
      <c r="GJ10" s="30">
        <f t="shared" si="70"/>
        <v>3</v>
      </c>
      <c r="GK10" s="29" t="str">
        <f t="shared" si="134"/>
        <v>3.0</v>
      </c>
      <c r="GL10" s="71">
        <v>2</v>
      </c>
      <c r="GM10" s="203">
        <v>2</v>
      </c>
      <c r="GN10" s="232">
        <v>7.3</v>
      </c>
      <c r="GO10" s="52">
        <v>8</v>
      </c>
      <c r="GP10" s="52"/>
      <c r="GQ10" s="27">
        <f t="shared" si="71"/>
        <v>7.7</v>
      </c>
      <c r="GR10" s="28">
        <f t="shared" si="72"/>
        <v>7.7</v>
      </c>
      <c r="GS10" s="29" t="str">
        <f t="shared" si="135"/>
        <v>7.7</v>
      </c>
      <c r="GT10" s="32" t="str">
        <f t="shared" si="73"/>
        <v>B</v>
      </c>
      <c r="GU10" s="30">
        <f t="shared" si="74"/>
        <v>3</v>
      </c>
      <c r="GV10" s="29" t="str">
        <f t="shared" si="136"/>
        <v>3.0</v>
      </c>
      <c r="GW10" s="71">
        <v>2</v>
      </c>
      <c r="GX10" s="203">
        <v>2</v>
      </c>
      <c r="GY10" s="85">
        <f t="shared" si="75"/>
        <v>22</v>
      </c>
      <c r="GZ10" s="86">
        <f t="shared" si="76"/>
        <v>7.8545454545454554</v>
      </c>
      <c r="HA10" s="124" t="str">
        <f t="shared" si="137"/>
        <v>7.85</v>
      </c>
      <c r="HB10" s="86">
        <f t="shared" si="77"/>
        <v>3.3409090909090908</v>
      </c>
      <c r="HC10" s="124" t="str">
        <f t="shared" si="138"/>
        <v>3.34</v>
      </c>
      <c r="HD10" s="52" t="str">
        <f t="shared" si="78"/>
        <v>Lên lớp</v>
      </c>
      <c r="HE10" s="52">
        <f t="shared" si="79"/>
        <v>22</v>
      </c>
      <c r="HF10" s="86">
        <f t="shared" si="80"/>
        <v>7.8545454545454554</v>
      </c>
      <c r="HG10" s="127" t="str">
        <f t="shared" si="139"/>
        <v>7.85</v>
      </c>
      <c r="HH10" s="86">
        <f t="shared" si="81"/>
        <v>3.3409090909090908</v>
      </c>
      <c r="HI10" s="127" t="str">
        <f t="shared" si="140"/>
        <v>3.34</v>
      </c>
      <c r="HJ10" s="227">
        <f t="shared" si="141"/>
        <v>37</v>
      </c>
      <c r="HK10" s="268">
        <f t="shared" si="142"/>
        <v>37</v>
      </c>
      <c r="HL10" s="228">
        <f t="shared" si="143"/>
        <v>7.6162162162162161</v>
      </c>
      <c r="HM10" s="127" t="str">
        <f t="shared" si="144"/>
        <v>7.62</v>
      </c>
      <c r="HN10" s="228">
        <f t="shared" si="145"/>
        <v>3.189189189189189</v>
      </c>
      <c r="HO10" s="127" t="str">
        <f t="shared" si="146"/>
        <v>3.19</v>
      </c>
      <c r="HP10" s="52" t="str">
        <f t="shared" si="82"/>
        <v>Lên lớp</v>
      </c>
      <c r="HQ10" s="58" t="s">
        <v>986</v>
      </c>
      <c r="HR10" s="21">
        <v>8.4</v>
      </c>
      <c r="HS10" s="24">
        <v>9</v>
      </c>
      <c r="HT10" s="25"/>
      <c r="HU10" s="27">
        <f t="shared" si="181"/>
        <v>8.8000000000000007</v>
      </c>
      <c r="HV10" s="282">
        <f t="shared" si="182"/>
        <v>8.8000000000000007</v>
      </c>
      <c r="HW10" s="26" t="str">
        <f t="shared" si="198"/>
        <v>8.8</v>
      </c>
      <c r="HX10" s="283" t="str">
        <f t="shared" si="183"/>
        <v>A</v>
      </c>
      <c r="HY10" s="281">
        <f t="shared" si="184"/>
        <v>4</v>
      </c>
      <c r="HZ10" s="44" t="str">
        <f t="shared" si="185"/>
        <v>4.0</v>
      </c>
      <c r="IA10" s="64">
        <v>3</v>
      </c>
      <c r="IB10" s="68">
        <v>3</v>
      </c>
      <c r="IC10" s="21">
        <v>8.4</v>
      </c>
      <c r="ID10" s="24">
        <v>8</v>
      </c>
      <c r="IE10" s="25"/>
      <c r="IF10" s="27">
        <f t="shared" si="186"/>
        <v>8.1999999999999993</v>
      </c>
      <c r="IG10" s="282">
        <f t="shared" si="187"/>
        <v>8.1999999999999993</v>
      </c>
      <c r="IH10" s="26" t="str">
        <f t="shared" si="199"/>
        <v>8.2</v>
      </c>
      <c r="II10" s="283" t="str">
        <f t="shared" si="188"/>
        <v>B+</v>
      </c>
      <c r="IJ10" s="281">
        <f t="shared" si="189"/>
        <v>3.5</v>
      </c>
      <c r="IK10" s="44" t="str">
        <f t="shared" si="190"/>
        <v>3.5</v>
      </c>
      <c r="IL10" s="64">
        <v>1</v>
      </c>
      <c r="IM10" s="68">
        <v>1</v>
      </c>
      <c r="IN10" s="21">
        <v>8</v>
      </c>
      <c r="IO10" s="24">
        <v>6</v>
      </c>
      <c r="IP10" s="25"/>
      <c r="IQ10" s="27">
        <f t="shared" si="191"/>
        <v>6.8</v>
      </c>
      <c r="IR10" s="28">
        <f t="shared" si="192"/>
        <v>6.8</v>
      </c>
      <c r="IS10" s="26" t="str">
        <f t="shared" si="193"/>
        <v>6.8</v>
      </c>
      <c r="IT10" s="32" t="str">
        <f t="shared" si="194"/>
        <v>C+</v>
      </c>
      <c r="IU10" s="30">
        <f t="shared" si="195"/>
        <v>2.5</v>
      </c>
      <c r="IV10" s="37" t="str">
        <f t="shared" si="196"/>
        <v>2.5</v>
      </c>
      <c r="IW10" s="64">
        <v>2</v>
      </c>
      <c r="IX10" s="68">
        <v>2</v>
      </c>
      <c r="IY10" s="21">
        <v>8.1999999999999993</v>
      </c>
      <c r="IZ10" s="24">
        <v>8</v>
      </c>
      <c r="JA10" s="25"/>
      <c r="JB10" s="19">
        <f t="shared" si="147"/>
        <v>8.1</v>
      </c>
      <c r="JC10" s="26">
        <f t="shared" si="148"/>
        <v>8.1</v>
      </c>
      <c r="JD10" s="26" t="str">
        <f t="shared" si="149"/>
        <v>8.1</v>
      </c>
      <c r="JE10" s="32" t="str">
        <f t="shared" si="150"/>
        <v>B+</v>
      </c>
      <c r="JF10" s="30">
        <f t="shared" si="151"/>
        <v>3.5</v>
      </c>
      <c r="JG10" s="37" t="str">
        <f t="shared" si="152"/>
        <v>3.5</v>
      </c>
      <c r="JH10" s="64">
        <v>2</v>
      </c>
      <c r="JI10" s="68">
        <v>2</v>
      </c>
      <c r="JJ10" s="98">
        <v>7.8</v>
      </c>
      <c r="JK10" s="99">
        <v>6</v>
      </c>
      <c r="JL10" s="187"/>
      <c r="JM10" s="19">
        <f t="shared" si="153"/>
        <v>6.7</v>
      </c>
      <c r="JN10" s="26">
        <f t="shared" si="154"/>
        <v>6.7</v>
      </c>
      <c r="JO10" s="26" t="str">
        <f t="shared" si="155"/>
        <v>6.7</v>
      </c>
      <c r="JP10" s="32" t="str">
        <f t="shared" si="156"/>
        <v>C+</v>
      </c>
      <c r="JQ10" s="30">
        <f t="shared" si="157"/>
        <v>2.5</v>
      </c>
      <c r="JR10" s="37" t="str">
        <f t="shared" si="158"/>
        <v>2.5</v>
      </c>
      <c r="JS10" s="64">
        <v>1</v>
      </c>
      <c r="JT10" s="68">
        <v>1</v>
      </c>
      <c r="JU10" s="98">
        <v>7.7</v>
      </c>
      <c r="JV10" s="99">
        <v>8</v>
      </c>
      <c r="JW10" s="187"/>
      <c r="JX10" s="19">
        <f t="shared" si="83"/>
        <v>7.9</v>
      </c>
      <c r="JY10" s="26">
        <f t="shared" si="84"/>
        <v>7.9</v>
      </c>
      <c r="JZ10" s="26" t="str">
        <f t="shared" si="159"/>
        <v>7.9</v>
      </c>
      <c r="KA10" s="32" t="str">
        <f t="shared" si="85"/>
        <v>B</v>
      </c>
      <c r="KB10" s="30">
        <f t="shared" si="86"/>
        <v>3</v>
      </c>
      <c r="KC10" s="37" t="str">
        <f t="shared" si="87"/>
        <v>3.0</v>
      </c>
      <c r="KD10" s="64">
        <v>2</v>
      </c>
      <c r="KE10" s="68">
        <v>2</v>
      </c>
      <c r="KF10" s="98">
        <v>8.4</v>
      </c>
      <c r="KG10" s="99">
        <v>8</v>
      </c>
      <c r="KH10" s="187"/>
      <c r="KI10" s="302">
        <f t="shared" si="88"/>
        <v>8.1999999999999993</v>
      </c>
      <c r="KJ10" s="28">
        <f t="shared" si="89"/>
        <v>8.1999999999999993</v>
      </c>
      <c r="KK10" s="26" t="str">
        <f t="shared" si="160"/>
        <v>8.2</v>
      </c>
      <c r="KL10" s="32" t="str">
        <f t="shared" si="90"/>
        <v>B+</v>
      </c>
      <c r="KM10" s="30">
        <f t="shared" si="91"/>
        <v>3.5</v>
      </c>
      <c r="KN10" s="37" t="str">
        <f t="shared" si="92"/>
        <v>3.5</v>
      </c>
      <c r="KO10" s="64">
        <v>2</v>
      </c>
      <c r="KP10" s="68">
        <v>2</v>
      </c>
      <c r="KQ10" s="98">
        <v>8.4</v>
      </c>
      <c r="KR10" s="99">
        <v>9</v>
      </c>
      <c r="KS10" s="187"/>
      <c r="KT10" s="19">
        <f t="shared" si="93"/>
        <v>8.8000000000000007</v>
      </c>
      <c r="KU10" s="26">
        <f t="shared" si="94"/>
        <v>8.8000000000000007</v>
      </c>
      <c r="KV10" s="26" t="str">
        <f t="shared" si="161"/>
        <v>8.8</v>
      </c>
      <c r="KW10" s="32" t="str">
        <f t="shared" si="200"/>
        <v>A</v>
      </c>
      <c r="KX10" s="30">
        <f t="shared" si="95"/>
        <v>4</v>
      </c>
      <c r="KY10" s="37" t="str">
        <f t="shared" si="96"/>
        <v>4.0</v>
      </c>
      <c r="KZ10" s="64">
        <v>2</v>
      </c>
      <c r="LA10" s="68">
        <v>2</v>
      </c>
      <c r="LB10" s="21">
        <v>8.6999999999999993</v>
      </c>
      <c r="LC10" s="24">
        <v>9</v>
      </c>
      <c r="LD10" s="25"/>
      <c r="LE10" s="19">
        <f t="shared" si="197"/>
        <v>8.9</v>
      </c>
      <c r="LF10" s="26">
        <f t="shared" si="162"/>
        <v>8.9</v>
      </c>
      <c r="LG10" s="26" t="str">
        <f t="shared" si="201"/>
        <v>8.9</v>
      </c>
      <c r="LH10" s="32" t="str">
        <f t="shared" si="163"/>
        <v>A</v>
      </c>
      <c r="LI10" s="30">
        <f t="shared" si="164"/>
        <v>4</v>
      </c>
      <c r="LJ10" s="37" t="str">
        <f t="shared" si="165"/>
        <v>4.0</v>
      </c>
      <c r="LK10" s="62">
        <v>3</v>
      </c>
      <c r="LL10" s="279">
        <v>3</v>
      </c>
      <c r="LM10" s="85">
        <f t="shared" si="166"/>
        <v>18</v>
      </c>
      <c r="LN10" s="86">
        <f t="shared" si="167"/>
        <v>8.2000000000000011</v>
      </c>
      <c r="LO10" s="124" t="str">
        <f t="shared" si="168"/>
        <v>8.20</v>
      </c>
      <c r="LP10" s="86">
        <f t="shared" si="169"/>
        <v>3.5</v>
      </c>
      <c r="LQ10" s="124" t="str">
        <f t="shared" si="170"/>
        <v>3.50</v>
      </c>
      <c r="LR10" s="330" t="str">
        <f t="shared" si="171"/>
        <v>Lên lớp</v>
      </c>
      <c r="LS10" s="331">
        <f t="shared" si="172"/>
        <v>18</v>
      </c>
      <c r="LT10" s="332">
        <f t="shared" si="173"/>
        <v>8.2000000000000011</v>
      </c>
      <c r="LU10" s="332">
        <f t="shared" si="174"/>
        <v>3.5</v>
      </c>
      <c r="LV10" s="334">
        <f t="shared" si="175"/>
        <v>55</v>
      </c>
      <c r="LW10" s="335">
        <f t="shared" si="176"/>
        <v>55</v>
      </c>
      <c r="LX10" s="336">
        <f t="shared" si="177"/>
        <v>7.8072727272727276</v>
      </c>
      <c r="LY10" s="337">
        <f t="shared" si="178"/>
        <v>3.290909090909091</v>
      </c>
      <c r="LZ10" s="336" t="str">
        <f t="shared" si="179"/>
        <v>3.29</v>
      </c>
      <c r="MA10" s="330" t="str">
        <f t="shared" si="180"/>
        <v>Lên lớp</v>
      </c>
    </row>
    <row r="11" spans="1:339" s="233" customFormat="1" ht="18">
      <c r="A11" s="10">
        <v>10</v>
      </c>
      <c r="B11" s="76" t="s">
        <v>383</v>
      </c>
      <c r="C11" s="77" t="s">
        <v>419</v>
      </c>
      <c r="D11" s="78" t="s">
        <v>420</v>
      </c>
      <c r="E11" s="79" t="s">
        <v>69</v>
      </c>
      <c r="F11" s="50"/>
      <c r="G11" s="80" t="s">
        <v>685</v>
      </c>
      <c r="H11" s="50" t="s">
        <v>17</v>
      </c>
      <c r="I11" s="82" t="s">
        <v>716</v>
      </c>
      <c r="J11" s="82" t="s">
        <v>779</v>
      </c>
      <c r="K11" s="16"/>
      <c r="L11" s="28" t="str">
        <f t="shared" si="97"/>
        <v>0.0</v>
      </c>
      <c r="M11" s="32" t="str">
        <f t="shared" si="0"/>
        <v>F</v>
      </c>
      <c r="N11" s="39">
        <f t="shared" si="1"/>
        <v>0</v>
      </c>
      <c r="O11" s="37" t="str">
        <f t="shared" si="98"/>
        <v>0.0</v>
      </c>
      <c r="P11" s="11">
        <v>2</v>
      </c>
      <c r="Q11" s="16">
        <v>7</v>
      </c>
      <c r="R11" s="28" t="str">
        <f t="shared" si="99"/>
        <v>7.0</v>
      </c>
      <c r="S11" s="32" t="str">
        <f t="shared" si="2"/>
        <v>B</v>
      </c>
      <c r="T11" s="39">
        <f t="shared" si="3"/>
        <v>3</v>
      </c>
      <c r="U11" s="37" t="str">
        <f t="shared" si="100"/>
        <v>3.0</v>
      </c>
      <c r="V11" s="11">
        <v>3</v>
      </c>
      <c r="W11" s="98">
        <v>7.8</v>
      </c>
      <c r="X11" s="99">
        <v>6</v>
      </c>
      <c r="Y11" s="25"/>
      <c r="Z11" s="27">
        <f t="shared" si="4"/>
        <v>6.7</v>
      </c>
      <c r="AA11" s="28">
        <f t="shared" si="5"/>
        <v>6.7</v>
      </c>
      <c r="AB11" s="28" t="str">
        <f t="shared" si="101"/>
        <v>6.7</v>
      </c>
      <c r="AC11" s="32" t="str">
        <f t="shared" si="6"/>
        <v>C+</v>
      </c>
      <c r="AD11" s="30">
        <f t="shared" si="7"/>
        <v>2.5</v>
      </c>
      <c r="AE11" s="37" t="str">
        <f t="shared" si="102"/>
        <v>2.5</v>
      </c>
      <c r="AF11" s="64">
        <v>4</v>
      </c>
      <c r="AG11" s="68">
        <v>4</v>
      </c>
      <c r="AH11" s="21">
        <v>5.2</v>
      </c>
      <c r="AI11" s="24">
        <v>4</v>
      </c>
      <c r="AJ11" s="25"/>
      <c r="AK11" s="27">
        <f t="shared" si="8"/>
        <v>4.5</v>
      </c>
      <c r="AL11" s="28">
        <f t="shared" si="9"/>
        <v>4.5</v>
      </c>
      <c r="AM11" s="28" t="str">
        <f t="shared" si="103"/>
        <v>4.5</v>
      </c>
      <c r="AN11" s="32" t="str">
        <f t="shared" si="10"/>
        <v>D</v>
      </c>
      <c r="AO11" s="30">
        <f t="shared" si="11"/>
        <v>1</v>
      </c>
      <c r="AP11" s="37" t="str">
        <f t="shared" si="104"/>
        <v>1.0</v>
      </c>
      <c r="AQ11" s="64">
        <v>3</v>
      </c>
      <c r="AR11" s="68">
        <v>3</v>
      </c>
      <c r="AS11" s="98">
        <v>5</v>
      </c>
      <c r="AT11" s="99">
        <v>4</v>
      </c>
      <c r="AU11" s="25"/>
      <c r="AV11" s="27">
        <f t="shared" si="12"/>
        <v>4.4000000000000004</v>
      </c>
      <c r="AW11" s="28">
        <f t="shared" si="13"/>
        <v>4.4000000000000004</v>
      </c>
      <c r="AX11" s="28" t="str">
        <f t="shared" si="105"/>
        <v>4.4</v>
      </c>
      <c r="AY11" s="32" t="str">
        <f t="shared" si="14"/>
        <v>D</v>
      </c>
      <c r="AZ11" s="30">
        <f t="shared" si="15"/>
        <v>1</v>
      </c>
      <c r="BA11" s="37" t="str">
        <f t="shared" si="106"/>
        <v>1.0</v>
      </c>
      <c r="BB11" s="64">
        <v>3</v>
      </c>
      <c r="BC11" s="68">
        <v>3</v>
      </c>
      <c r="BD11" s="21">
        <v>6.4</v>
      </c>
      <c r="BE11" s="24">
        <v>7</v>
      </c>
      <c r="BF11" s="25"/>
      <c r="BG11" s="27">
        <f t="shared" si="16"/>
        <v>6.8</v>
      </c>
      <c r="BH11" s="28">
        <f t="shared" si="17"/>
        <v>6.8</v>
      </c>
      <c r="BI11" s="28" t="str">
        <f t="shared" si="107"/>
        <v>6.8</v>
      </c>
      <c r="BJ11" s="32" t="str">
        <f t="shared" si="18"/>
        <v>C+</v>
      </c>
      <c r="BK11" s="66">
        <f t="shared" si="19"/>
        <v>2.5</v>
      </c>
      <c r="BL11" s="37" t="str">
        <f t="shared" si="108"/>
        <v>2.5</v>
      </c>
      <c r="BM11" s="64">
        <v>2</v>
      </c>
      <c r="BN11" s="75">
        <v>2</v>
      </c>
      <c r="BO11" s="21">
        <v>7.2</v>
      </c>
      <c r="BP11" s="24">
        <v>7</v>
      </c>
      <c r="BQ11" s="25"/>
      <c r="BR11" s="27">
        <f t="shared" si="20"/>
        <v>7.1</v>
      </c>
      <c r="BS11" s="28">
        <f t="shared" si="21"/>
        <v>7.1</v>
      </c>
      <c r="BT11" s="28" t="str">
        <f t="shared" si="109"/>
        <v>7.1</v>
      </c>
      <c r="BU11" s="32" t="str">
        <f t="shared" si="22"/>
        <v>B</v>
      </c>
      <c r="BV11" s="30">
        <f t="shared" si="23"/>
        <v>3</v>
      </c>
      <c r="BW11" s="37" t="str">
        <f t="shared" si="110"/>
        <v>3.0</v>
      </c>
      <c r="BX11" s="64">
        <v>3</v>
      </c>
      <c r="BY11" s="68">
        <v>3</v>
      </c>
      <c r="BZ11" s="85">
        <f t="shared" si="24"/>
        <v>15</v>
      </c>
      <c r="CA11" s="86">
        <f t="shared" si="25"/>
        <v>5.8933333333333326</v>
      </c>
      <c r="CB11" s="87" t="str">
        <f t="shared" si="111"/>
        <v>5.89</v>
      </c>
      <c r="CC11" s="86">
        <f t="shared" si="26"/>
        <v>2.4666666666666668</v>
      </c>
      <c r="CD11" s="87" t="str">
        <f t="shared" si="112"/>
        <v>2.47</v>
      </c>
      <c r="CE11" s="52" t="str">
        <f t="shared" si="27"/>
        <v>Lên lớp</v>
      </c>
      <c r="CF11" s="52">
        <f t="shared" si="28"/>
        <v>15</v>
      </c>
      <c r="CG11" s="86">
        <f t="shared" si="29"/>
        <v>5.8933333333333326</v>
      </c>
      <c r="CH11" s="127" t="str">
        <f t="shared" si="113"/>
        <v>5.89</v>
      </c>
      <c r="CI11" s="86">
        <f t="shared" si="30"/>
        <v>2</v>
      </c>
      <c r="CJ11" s="52" t="str">
        <f t="shared" si="114"/>
        <v>2.00</v>
      </c>
      <c r="CK11" s="52" t="str">
        <f t="shared" si="31"/>
        <v>Lên lớp</v>
      </c>
      <c r="CL11" s="21">
        <v>8.3000000000000007</v>
      </c>
      <c r="CM11" s="24">
        <v>8</v>
      </c>
      <c r="CN11" s="25"/>
      <c r="CO11" s="27">
        <f t="shared" si="32"/>
        <v>8.1</v>
      </c>
      <c r="CP11" s="28">
        <f t="shared" si="33"/>
        <v>8.1</v>
      </c>
      <c r="CQ11" s="28" t="str">
        <f t="shared" si="115"/>
        <v>8.1</v>
      </c>
      <c r="CR11" s="32" t="str">
        <f t="shared" si="34"/>
        <v>B+</v>
      </c>
      <c r="CS11" s="30">
        <f t="shared" si="35"/>
        <v>3.5</v>
      </c>
      <c r="CT11" s="37" t="str">
        <f t="shared" si="116"/>
        <v>3.5</v>
      </c>
      <c r="CU11" s="71">
        <v>2</v>
      </c>
      <c r="CV11" s="73">
        <v>2</v>
      </c>
      <c r="CW11" s="232">
        <v>7.2</v>
      </c>
      <c r="CX11" s="52">
        <v>7</v>
      </c>
      <c r="CY11" s="52"/>
      <c r="CZ11" s="27">
        <f t="shared" si="36"/>
        <v>7.1</v>
      </c>
      <c r="DA11" s="28">
        <f t="shared" si="37"/>
        <v>7.1</v>
      </c>
      <c r="DB11" s="29" t="str">
        <f t="shared" si="117"/>
        <v>7.1</v>
      </c>
      <c r="DC11" s="32" t="str">
        <f t="shared" si="38"/>
        <v>B</v>
      </c>
      <c r="DD11" s="30">
        <f t="shared" si="39"/>
        <v>3</v>
      </c>
      <c r="DE11" s="29" t="str">
        <f t="shared" si="118"/>
        <v>3.0</v>
      </c>
      <c r="DF11" s="71"/>
      <c r="DG11" s="203"/>
      <c r="DH11" s="229">
        <v>7</v>
      </c>
      <c r="DI11" s="230">
        <v>10</v>
      </c>
      <c r="DJ11" s="230"/>
      <c r="DK11" s="27">
        <f t="shared" si="40"/>
        <v>8.8000000000000007</v>
      </c>
      <c r="DL11" s="28">
        <f t="shared" si="41"/>
        <v>8.8000000000000007</v>
      </c>
      <c r="DM11" s="30" t="str">
        <f t="shared" si="119"/>
        <v>8.8</v>
      </c>
      <c r="DN11" s="32" t="str">
        <f t="shared" si="42"/>
        <v>A</v>
      </c>
      <c r="DO11" s="30">
        <f t="shared" si="43"/>
        <v>4</v>
      </c>
      <c r="DP11" s="30" t="str">
        <f t="shared" si="120"/>
        <v>4.0</v>
      </c>
      <c r="DQ11" s="71"/>
      <c r="DR11" s="203"/>
      <c r="DS11" s="204">
        <f t="shared" si="44"/>
        <v>7.95</v>
      </c>
      <c r="DT11" s="30" t="str">
        <f t="shared" si="121"/>
        <v>8.0</v>
      </c>
      <c r="DU11" s="32" t="str">
        <f t="shared" si="45"/>
        <v>B</v>
      </c>
      <c r="DV11" s="30">
        <f t="shared" si="46"/>
        <v>3</v>
      </c>
      <c r="DW11" s="30" t="str">
        <f t="shared" si="122"/>
        <v>3.0</v>
      </c>
      <c r="DX11" s="71">
        <v>3</v>
      </c>
      <c r="DY11" s="203">
        <v>3</v>
      </c>
      <c r="DZ11" s="232">
        <v>6</v>
      </c>
      <c r="EA11" s="52">
        <v>5</v>
      </c>
      <c r="EB11" s="52"/>
      <c r="EC11" s="27">
        <f t="shared" si="47"/>
        <v>5.4</v>
      </c>
      <c r="ED11" s="28">
        <f t="shared" si="48"/>
        <v>5.4</v>
      </c>
      <c r="EE11" s="29" t="str">
        <f t="shared" si="123"/>
        <v>5.4</v>
      </c>
      <c r="EF11" s="32" t="str">
        <f t="shared" si="49"/>
        <v>D+</v>
      </c>
      <c r="EG11" s="30">
        <f t="shared" si="50"/>
        <v>1.5</v>
      </c>
      <c r="EH11" s="29" t="str">
        <f t="shared" si="124"/>
        <v>1.5</v>
      </c>
      <c r="EI11" s="71">
        <v>3</v>
      </c>
      <c r="EJ11" s="203">
        <v>3</v>
      </c>
      <c r="EK11" s="232">
        <v>5.4</v>
      </c>
      <c r="EL11" s="52">
        <v>4</v>
      </c>
      <c r="EM11" s="52"/>
      <c r="EN11" s="27">
        <f t="shared" si="51"/>
        <v>4.5999999999999996</v>
      </c>
      <c r="EO11" s="28">
        <f t="shared" si="52"/>
        <v>4.5999999999999996</v>
      </c>
      <c r="EP11" s="29" t="str">
        <f t="shared" si="125"/>
        <v>4.6</v>
      </c>
      <c r="EQ11" s="32" t="str">
        <f t="shared" si="53"/>
        <v>D</v>
      </c>
      <c r="ER11" s="30">
        <f t="shared" si="54"/>
        <v>1</v>
      </c>
      <c r="ES11" s="29" t="str">
        <f t="shared" si="126"/>
        <v>1.0</v>
      </c>
      <c r="ET11" s="71">
        <v>3</v>
      </c>
      <c r="EU11" s="203">
        <v>3</v>
      </c>
      <c r="EV11" s="232">
        <v>6</v>
      </c>
      <c r="EW11" s="52">
        <v>5</v>
      </c>
      <c r="EX11" s="52"/>
      <c r="EY11" s="27">
        <f t="shared" si="55"/>
        <v>5.4</v>
      </c>
      <c r="EZ11" s="28">
        <f t="shared" si="56"/>
        <v>5.4</v>
      </c>
      <c r="FA11" s="29" t="str">
        <f t="shared" si="127"/>
        <v>5.4</v>
      </c>
      <c r="FB11" s="32" t="str">
        <f t="shared" si="57"/>
        <v>D+</v>
      </c>
      <c r="FC11" s="29">
        <f t="shared" si="58"/>
        <v>1.5</v>
      </c>
      <c r="FD11" s="29" t="str">
        <f t="shared" si="128"/>
        <v>1.5</v>
      </c>
      <c r="FE11" s="71">
        <v>2</v>
      </c>
      <c r="FF11" s="203">
        <v>2</v>
      </c>
      <c r="FG11" s="234">
        <v>6.7</v>
      </c>
      <c r="FH11" s="230">
        <v>1</v>
      </c>
      <c r="FI11" s="230">
        <v>0</v>
      </c>
      <c r="FJ11" s="27">
        <f t="shared" si="59"/>
        <v>3.3</v>
      </c>
      <c r="FK11" s="28">
        <f t="shared" si="60"/>
        <v>3.3</v>
      </c>
      <c r="FL11" s="29" t="str">
        <f t="shared" si="129"/>
        <v>3.3</v>
      </c>
      <c r="FM11" s="32" t="str">
        <f t="shared" si="61"/>
        <v>F</v>
      </c>
      <c r="FN11" s="30">
        <f t="shared" si="62"/>
        <v>0</v>
      </c>
      <c r="FO11" s="29" t="str">
        <f t="shared" si="130"/>
        <v>0.0</v>
      </c>
      <c r="FP11" s="71">
        <v>3</v>
      </c>
      <c r="FQ11" s="203"/>
      <c r="FR11" s="232">
        <v>8</v>
      </c>
      <c r="FS11" s="52">
        <v>7</v>
      </c>
      <c r="FT11" s="52"/>
      <c r="FU11" s="27">
        <f t="shared" si="63"/>
        <v>7.4</v>
      </c>
      <c r="FV11" s="28">
        <f t="shared" si="64"/>
        <v>7.4</v>
      </c>
      <c r="FW11" s="29" t="str">
        <f t="shared" si="131"/>
        <v>7.4</v>
      </c>
      <c r="FX11" s="32" t="str">
        <f t="shared" si="65"/>
        <v>B</v>
      </c>
      <c r="FY11" s="30">
        <f t="shared" si="66"/>
        <v>3</v>
      </c>
      <c r="FZ11" s="29" t="str">
        <f t="shared" si="132"/>
        <v>3.0</v>
      </c>
      <c r="GA11" s="71">
        <v>2</v>
      </c>
      <c r="GB11" s="203">
        <v>2</v>
      </c>
      <c r="GC11" s="232">
        <v>6</v>
      </c>
      <c r="GD11" s="52">
        <v>2</v>
      </c>
      <c r="GE11" s="52">
        <v>5</v>
      </c>
      <c r="GF11" s="27">
        <f t="shared" si="67"/>
        <v>3.6</v>
      </c>
      <c r="GG11" s="28">
        <f t="shared" si="68"/>
        <v>5.4</v>
      </c>
      <c r="GH11" s="29" t="str">
        <f t="shared" si="133"/>
        <v>5.4</v>
      </c>
      <c r="GI11" s="32" t="str">
        <f t="shared" si="69"/>
        <v>D+</v>
      </c>
      <c r="GJ11" s="30">
        <f t="shared" si="70"/>
        <v>1.5</v>
      </c>
      <c r="GK11" s="29" t="str">
        <f t="shared" si="134"/>
        <v>1.5</v>
      </c>
      <c r="GL11" s="71">
        <v>2</v>
      </c>
      <c r="GM11" s="203">
        <v>2</v>
      </c>
      <c r="GN11" s="235">
        <v>2</v>
      </c>
      <c r="GO11" s="188"/>
      <c r="GP11" s="188"/>
      <c r="GQ11" s="27">
        <f t="shared" si="71"/>
        <v>0.8</v>
      </c>
      <c r="GR11" s="28">
        <f t="shared" si="72"/>
        <v>0.8</v>
      </c>
      <c r="GS11" s="29" t="str">
        <f t="shared" si="135"/>
        <v>0.8</v>
      </c>
      <c r="GT11" s="32" t="str">
        <f t="shared" si="73"/>
        <v>F</v>
      </c>
      <c r="GU11" s="30">
        <f t="shared" si="74"/>
        <v>0</v>
      </c>
      <c r="GV11" s="29" t="str">
        <f t="shared" si="136"/>
        <v>0.0</v>
      </c>
      <c r="GW11" s="71">
        <v>2</v>
      </c>
      <c r="GX11" s="203"/>
      <c r="GY11" s="85">
        <f t="shared" si="75"/>
        <v>22</v>
      </c>
      <c r="GZ11" s="86">
        <f t="shared" si="76"/>
        <v>5.3613636363636354</v>
      </c>
      <c r="HA11" s="124" t="str">
        <f t="shared" si="137"/>
        <v>5.36</v>
      </c>
      <c r="HB11" s="86">
        <f t="shared" si="77"/>
        <v>1.6136363636363635</v>
      </c>
      <c r="HC11" s="124" t="str">
        <f t="shared" si="138"/>
        <v>1.61</v>
      </c>
      <c r="HD11" s="52" t="str">
        <f t="shared" si="78"/>
        <v>Lên lớp</v>
      </c>
      <c r="HE11" s="52">
        <f t="shared" si="79"/>
        <v>17</v>
      </c>
      <c r="HF11" s="86">
        <f t="shared" si="80"/>
        <v>6.261764705882352</v>
      </c>
      <c r="HG11" s="127" t="str">
        <f t="shared" si="139"/>
        <v>6.26</v>
      </c>
      <c r="HH11" s="86">
        <f t="shared" si="81"/>
        <v>2.0882352941176472</v>
      </c>
      <c r="HI11" s="127" t="str">
        <f t="shared" si="140"/>
        <v>2.09</v>
      </c>
      <c r="HJ11" s="227">
        <f t="shared" si="141"/>
        <v>32</v>
      </c>
      <c r="HK11" s="268">
        <f t="shared" si="142"/>
        <v>32</v>
      </c>
      <c r="HL11" s="228">
        <f t="shared" si="143"/>
        <v>6.0890624999999989</v>
      </c>
      <c r="HM11" s="127" t="str">
        <f t="shared" si="144"/>
        <v>6.09</v>
      </c>
      <c r="HN11" s="228">
        <f t="shared" si="145"/>
        <v>2.046875</v>
      </c>
      <c r="HO11" s="127" t="str">
        <f t="shared" si="146"/>
        <v>2.05</v>
      </c>
      <c r="HP11" s="52" t="str">
        <f t="shared" si="82"/>
        <v>Lên lớp</v>
      </c>
      <c r="HQ11" s="58" t="s">
        <v>986</v>
      </c>
      <c r="HR11" s="21">
        <v>5.9</v>
      </c>
      <c r="HS11" s="24">
        <v>5</v>
      </c>
      <c r="HT11" s="25"/>
      <c r="HU11" s="27">
        <f t="shared" si="181"/>
        <v>5.4</v>
      </c>
      <c r="HV11" s="282">
        <f t="shared" si="182"/>
        <v>5.4</v>
      </c>
      <c r="HW11" s="26" t="str">
        <f t="shared" si="198"/>
        <v>5.4</v>
      </c>
      <c r="HX11" s="283" t="str">
        <f t="shared" si="183"/>
        <v>D+</v>
      </c>
      <c r="HY11" s="281">
        <f t="shared" si="184"/>
        <v>1.5</v>
      </c>
      <c r="HZ11" s="44" t="str">
        <f t="shared" si="185"/>
        <v>1.5</v>
      </c>
      <c r="IA11" s="64">
        <v>3</v>
      </c>
      <c r="IB11" s="68">
        <v>3</v>
      </c>
      <c r="IC11" s="21">
        <v>6.4</v>
      </c>
      <c r="ID11" s="24">
        <v>5</v>
      </c>
      <c r="IE11" s="25"/>
      <c r="IF11" s="27">
        <f t="shared" si="186"/>
        <v>5.6</v>
      </c>
      <c r="IG11" s="282">
        <f t="shared" si="187"/>
        <v>5.6</v>
      </c>
      <c r="IH11" s="26" t="str">
        <f t="shared" si="199"/>
        <v>5.6</v>
      </c>
      <c r="II11" s="283" t="str">
        <f t="shared" si="188"/>
        <v>C</v>
      </c>
      <c r="IJ11" s="281">
        <f t="shared" si="189"/>
        <v>2</v>
      </c>
      <c r="IK11" s="44" t="str">
        <f t="shared" si="190"/>
        <v>2.0</v>
      </c>
      <c r="IL11" s="64">
        <v>1</v>
      </c>
      <c r="IM11" s="68">
        <v>1</v>
      </c>
      <c r="IN11" s="21">
        <v>6.7</v>
      </c>
      <c r="IO11" s="24">
        <v>4</v>
      </c>
      <c r="IP11" s="25"/>
      <c r="IQ11" s="27">
        <f t="shared" si="191"/>
        <v>5.0999999999999996</v>
      </c>
      <c r="IR11" s="28">
        <f t="shared" si="192"/>
        <v>5.0999999999999996</v>
      </c>
      <c r="IS11" s="28" t="str">
        <f t="shared" si="193"/>
        <v>5.1</v>
      </c>
      <c r="IT11" s="32" t="str">
        <f t="shared" si="194"/>
        <v>D+</v>
      </c>
      <c r="IU11" s="30">
        <f t="shared" si="195"/>
        <v>1.5</v>
      </c>
      <c r="IV11" s="37" t="str">
        <f t="shared" si="196"/>
        <v>1.5</v>
      </c>
      <c r="IW11" s="64">
        <v>2</v>
      </c>
      <c r="IX11" s="68">
        <v>2</v>
      </c>
      <c r="IY11" s="21">
        <v>5.4</v>
      </c>
      <c r="IZ11" s="24">
        <v>5</v>
      </c>
      <c r="JA11" s="25"/>
      <c r="JB11" s="19">
        <f t="shared" si="147"/>
        <v>5.2</v>
      </c>
      <c r="JC11" s="26">
        <f t="shared" si="148"/>
        <v>5.2</v>
      </c>
      <c r="JD11" s="26" t="str">
        <f t="shared" si="149"/>
        <v>5.2</v>
      </c>
      <c r="JE11" s="32" t="str">
        <f t="shared" si="150"/>
        <v>D+</v>
      </c>
      <c r="JF11" s="30">
        <f t="shared" si="151"/>
        <v>1.5</v>
      </c>
      <c r="JG11" s="37" t="str">
        <f t="shared" si="152"/>
        <v>1.5</v>
      </c>
      <c r="JH11" s="64">
        <v>2</v>
      </c>
      <c r="JI11" s="68">
        <v>2</v>
      </c>
      <c r="JJ11" s="98">
        <v>5.2</v>
      </c>
      <c r="JK11" s="99">
        <v>8</v>
      </c>
      <c r="JL11" s="187"/>
      <c r="JM11" s="19">
        <f t="shared" si="153"/>
        <v>6.9</v>
      </c>
      <c r="JN11" s="26">
        <f t="shared" si="154"/>
        <v>6.9</v>
      </c>
      <c r="JO11" s="26" t="str">
        <f t="shared" si="155"/>
        <v>6.9</v>
      </c>
      <c r="JP11" s="32" t="str">
        <f t="shared" si="156"/>
        <v>C+</v>
      </c>
      <c r="JQ11" s="30">
        <f t="shared" si="157"/>
        <v>2.5</v>
      </c>
      <c r="JR11" s="37" t="str">
        <f t="shared" si="158"/>
        <v>2.5</v>
      </c>
      <c r="JS11" s="64">
        <v>1</v>
      </c>
      <c r="JT11" s="68">
        <v>1</v>
      </c>
      <c r="JU11" s="98">
        <v>7</v>
      </c>
      <c r="JV11" s="99">
        <v>7</v>
      </c>
      <c r="JW11" s="187"/>
      <c r="JX11" s="27">
        <f t="shared" si="83"/>
        <v>7</v>
      </c>
      <c r="JY11" s="28">
        <f t="shared" si="84"/>
        <v>7</v>
      </c>
      <c r="JZ11" s="26" t="str">
        <f t="shared" si="159"/>
        <v>7.0</v>
      </c>
      <c r="KA11" s="32" t="str">
        <f t="shared" si="85"/>
        <v>B</v>
      </c>
      <c r="KB11" s="30">
        <f t="shared" si="86"/>
        <v>3</v>
      </c>
      <c r="KC11" s="37" t="str">
        <f t="shared" si="87"/>
        <v>3.0</v>
      </c>
      <c r="KD11" s="64">
        <v>2</v>
      </c>
      <c r="KE11" s="68">
        <v>2</v>
      </c>
      <c r="KF11" s="98">
        <v>8.1999999999999993</v>
      </c>
      <c r="KG11" s="99">
        <v>4</v>
      </c>
      <c r="KH11" s="187"/>
      <c r="KI11" s="302">
        <f t="shared" si="88"/>
        <v>5.7</v>
      </c>
      <c r="KJ11" s="28">
        <f t="shared" si="89"/>
        <v>5.7</v>
      </c>
      <c r="KK11" s="28" t="str">
        <f t="shared" si="160"/>
        <v>5.7</v>
      </c>
      <c r="KL11" s="32" t="str">
        <f t="shared" si="90"/>
        <v>C</v>
      </c>
      <c r="KM11" s="30">
        <f t="shared" si="91"/>
        <v>2</v>
      </c>
      <c r="KN11" s="37" t="str">
        <f t="shared" si="92"/>
        <v>2.0</v>
      </c>
      <c r="KO11" s="64">
        <v>2</v>
      </c>
      <c r="KP11" s="68">
        <v>2</v>
      </c>
      <c r="KQ11" s="98">
        <v>7.8</v>
      </c>
      <c r="KR11" s="99">
        <v>0</v>
      </c>
      <c r="KS11" s="187">
        <v>3</v>
      </c>
      <c r="KT11" s="27">
        <f t="shared" si="93"/>
        <v>3.1</v>
      </c>
      <c r="KU11" s="28">
        <f t="shared" si="94"/>
        <v>4.9000000000000004</v>
      </c>
      <c r="KV11" s="26" t="str">
        <f t="shared" si="161"/>
        <v>4.9</v>
      </c>
      <c r="KW11" s="32" t="str">
        <f t="shared" si="200"/>
        <v>D</v>
      </c>
      <c r="KX11" s="30">
        <f t="shared" si="95"/>
        <v>1</v>
      </c>
      <c r="KY11" s="37" t="str">
        <f t="shared" si="96"/>
        <v>1.0</v>
      </c>
      <c r="KZ11" s="64">
        <v>2</v>
      </c>
      <c r="LA11" s="68">
        <v>2</v>
      </c>
      <c r="LB11" s="21">
        <v>7.2</v>
      </c>
      <c r="LC11" s="24">
        <v>7</v>
      </c>
      <c r="LD11" s="25"/>
      <c r="LE11" s="19">
        <f t="shared" si="197"/>
        <v>7.1</v>
      </c>
      <c r="LF11" s="26">
        <f t="shared" si="162"/>
        <v>7.1</v>
      </c>
      <c r="LG11" s="26" t="str">
        <f t="shared" si="201"/>
        <v>7.1</v>
      </c>
      <c r="LH11" s="32" t="str">
        <f t="shared" si="163"/>
        <v>B</v>
      </c>
      <c r="LI11" s="30">
        <f t="shared" si="164"/>
        <v>3</v>
      </c>
      <c r="LJ11" s="37" t="str">
        <f t="shared" si="165"/>
        <v>3.0</v>
      </c>
      <c r="LK11" s="62">
        <v>3</v>
      </c>
      <c r="LL11" s="279">
        <v>3</v>
      </c>
      <c r="LM11" s="85">
        <f t="shared" si="166"/>
        <v>18</v>
      </c>
      <c r="LN11" s="86">
        <f t="shared" si="167"/>
        <v>5.8777777777777773</v>
      </c>
      <c r="LO11" s="124" t="str">
        <f t="shared" si="168"/>
        <v>5.88</v>
      </c>
      <c r="LP11" s="86">
        <f t="shared" si="169"/>
        <v>2</v>
      </c>
      <c r="LQ11" s="124" t="str">
        <f t="shared" si="170"/>
        <v>2.00</v>
      </c>
      <c r="LR11" s="330" t="str">
        <f t="shared" si="171"/>
        <v>Lên lớp</v>
      </c>
      <c r="LS11" s="331">
        <f t="shared" si="172"/>
        <v>18</v>
      </c>
      <c r="LT11" s="332">
        <f t="shared" si="173"/>
        <v>5.8777777777777773</v>
      </c>
      <c r="LU11" s="332">
        <f t="shared" si="174"/>
        <v>2</v>
      </c>
      <c r="LV11" s="334">
        <f t="shared" si="175"/>
        <v>50</v>
      </c>
      <c r="LW11" s="335">
        <f t="shared" si="176"/>
        <v>50</v>
      </c>
      <c r="LX11" s="336">
        <f t="shared" si="177"/>
        <v>6.0129999999999999</v>
      </c>
      <c r="LY11" s="337">
        <f t="shared" si="178"/>
        <v>2.0299999999999998</v>
      </c>
      <c r="LZ11" s="336" t="str">
        <f t="shared" si="179"/>
        <v>2.03</v>
      </c>
      <c r="MA11" s="330" t="str">
        <f t="shared" si="180"/>
        <v>Lên lớp</v>
      </c>
    </row>
    <row r="12" spans="1:339" s="233" customFormat="1" ht="18">
      <c r="A12" s="10">
        <v>11</v>
      </c>
      <c r="B12" s="76" t="s">
        <v>383</v>
      </c>
      <c r="C12" s="77" t="s">
        <v>421</v>
      </c>
      <c r="D12" s="78" t="s">
        <v>422</v>
      </c>
      <c r="E12" s="79" t="s">
        <v>290</v>
      </c>
      <c r="F12" s="50"/>
      <c r="G12" s="80" t="s">
        <v>677</v>
      </c>
      <c r="H12" s="50" t="s">
        <v>17</v>
      </c>
      <c r="I12" s="82" t="s">
        <v>717</v>
      </c>
      <c r="J12" s="82" t="s">
        <v>801</v>
      </c>
      <c r="K12" s="16"/>
      <c r="L12" s="28" t="str">
        <f t="shared" si="97"/>
        <v>0.0</v>
      </c>
      <c r="M12" s="32" t="str">
        <f t="shared" si="0"/>
        <v>F</v>
      </c>
      <c r="N12" s="39">
        <f t="shared" si="1"/>
        <v>0</v>
      </c>
      <c r="O12" s="37" t="str">
        <f t="shared" si="98"/>
        <v>0.0</v>
      </c>
      <c r="P12" s="11">
        <v>2</v>
      </c>
      <c r="Q12" s="16">
        <v>6</v>
      </c>
      <c r="R12" s="28" t="str">
        <f t="shared" si="99"/>
        <v>6.0</v>
      </c>
      <c r="S12" s="32" t="str">
        <f t="shared" si="2"/>
        <v>C</v>
      </c>
      <c r="T12" s="39">
        <f t="shared" si="3"/>
        <v>2</v>
      </c>
      <c r="U12" s="37" t="str">
        <f t="shared" si="100"/>
        <v>2.0</v>
      </c>
      <c r="V12" s="11">
        <v>3</v>
      </c>
      <c r="W12" s="98">
        <v>7.7</v>
      </c>
      <c r="X12" s="99">
        <v>6</v>
      </c>
      <c r="Y12" s="25"/>
      <c r="Z12" s="27">
        <f t="shared" si="4"/>
        <v>6.7</v>
      </c>
      <c r="AA12" s="28">
        <f t="shared" si="5"/>
        <v>6.7</v>
      </c>
      <c r="AB12" s="28" t="str">
        <f t="shared" si="101"/>
        <v>6.7</v>
      </c>
      <c r="AC12" s="32" t="str">
        <f t="shared" si="6"/>
        <v>C+</v>
      </c>
      <c r="AD12" s="30">
        <f t="shared" si="7"/>
        <v>2.5</v>
      </c>
      <c r="AE12" s="37" t="str">
        <f t="shared" si="102"/>
        <v>2.5</v>
      </c>
      <c r="AF12" s="64">
        <v>4</v>
      </c>
      <c r="AG12" s="68">
        <v>4</v>
      </c>
      <c r="AH12" s="21">
        <v>5</v>
      </c>
      <c r="AI12" s="24">
        <v>6</v>
      </c>
      <c r="AJ12" s="25"/>
      <c r="AK12" s="27">
        <f t="shared" si="8"/>
        <v>5.6</v>
      </c>
      <c r="AL12" s="28">
        <f t="shared" si="9"/>
        <v>5.6</v>
      </c>
      <c r="AM12" s="28" t="str">
        <f t="shared" si="103"/>
        <v>5.6</v>
      </c>
      <c r="AN12" s="32" t="str">
        <f t="shared" si="10"/>
        <v>C</v>
      </c>
      <c r="AO12" s="30">
        <f t="shared" si="11"/>
        <v>2</v>
      </c>
      <c r="AP12" s="37" t="str">
        <f t="shared" si="104"/>
        <v>2.0</v>
      </c>
      <c r="AQ12" s="64">
        <v>3</v>
      </c>
      <c r="AR12" s="68">
        <v>3</v>
      </c>
      <c r="AS12" s="98">
        <v>5.4</v>
      </c>
      <c r="AT12" s="99">
        <v>7</v>
      </c>
      <c r="AU12" s="25"/>
      <c r="AV12" s="27">
        <f t="shared" si="12"/>
        <v>6.4</v>
      </c>
      <c r="AW12" s="28">
        <f t="shared" si="13"/>
        <v>6.4</v>
      </c>
      <c r="AX12" s="28" t="str">
        <f t="shared" si="105"/>
        <v>6.4</v>
      </c>
      <c r="AY12" s="32" t="str">
        <f t="shared" si="14"/>
        <v>C</v>
      </c>
      <c r="AZ12" s="30">
        <f t="shared" si="15"/>
        <v>2</v>
      </c>
      <c r="BA12" s="37" t="str">
        <f t="shared" si="106"/>
        <v>2.0</v>
      </c>
      <c r="BB12" s="64">
        <v>3</v>
      </c>
      <c r="BC12" s="68">
        <v>3</v>
      </c>
      <c r="BD12" s="21">
        <v>6.8</v>
      </c>
      <c r="BE12" s="24">
        <v>6</v>
      </c>
      <c r="BF12" s="25"/>
      <c r="BG12" s="27">
        <f t="shared" si="16"/>
        <v>6.3</v>
      </c>
      <c r="BH12" s="28">
        <f t="shared" si="17"/>
        <v>6.3</v>
      </c>
      <c r="BI12" s="28" t="str">
        <f t="shared" si="107"/>
        <v>6.3</v>
      </c>
      <c r="BJ12" s="32" t="str">
        <f t="shared" si="18"/>
        <v>C</v>
      </c>
      <c r="BK12" s="66">
        <f t="shared" si="19"/>
        <v>2</v>
      </c>
      <c r="BL12" s="37" t="str">
        <f t="shared" si="108"/>
        <v>2.0</v>
      </c>
      <c r="BM12" s="64">
        <v>2</v>
      </c>
      <c r="BN12" s="75">
        <v>2</v>
      </c>
      <c r="BO12" s="21">
        <v>5.8</v>
      </c>
      <c r="BP12" s="24">
        <v>4</v>
      </c>
      <c r="BQ12" s="25"/>
      <c r="BR12" s="27">
        <f t="shared" si="20"/>
        <v>4.7</v>
      </c>
      <c r="BS12" s="28">
        <f t="shared" si="21"/>
        <v>4.7</v>
      </c>
      <c r="BT12" s="28" t="str">
        <f t="shared" si="109"/>
        <v>4.7</v>
      </c>
      <c r="BU12" s="32" t="str">
        <f t="shared" si="22"/>
        <v>D</v>
      </c>
      <c r="BV12" s="30">
        <f t="shared" si="23"/>
        <v>1</v>
      </c>
      <c r="BW12" s="37" t="str">
        <f t="shared" si="110"/>
        <v>1.0</v>
      </c>
      <c r="BX12" s="64">
        <v>3</v>
      </c>
      <c r="BY12" s="68">
        <v>3</v>
      </c>
      <c r="BZ12" s="85">
        <f t="shared" si="24"/>
        <v>15</v>
      </c>
      <c r="CA12" s="86">
        <f t="shared" si="25"/>
        <v>5.9666666666666668</v>
      </c>
      <c r="CB12" s="87" t="str">
        <f t="shared" si="111"/>
        <v>5.97</v>
      </c>
      <c r="CC12" s="86">
        <f t="shared" si="26"/>
        <v>2.3333333333333335</v>
      </c>
      <c r="CD12" s="87" t="str">
        <f t="shared" si="112"/>
        <v>2.33</v>
      </c>
      <c r="CE12" s="52" t="str">
        <f t="shared" si="27"/>
        <v>Lên lớp</v>
      </c>
      <c r="CF12" s="52">
        <f t="shared" si="28"/>
        <v>15</v>
      </c>
      <c r="CG12" s="86">
        <f t="shared" si="29"/>
        <v>5.9666666666666668</v>
      </c>
      <c r="CH12" s="127" t="str">
        <f t="shared" si="113"/>
        <v>5.97</v>
      </c>
      <c r="CI12" s="86">
        <f t="shared" si="30"/>
        <v>1.9333333333333333</v>
      </c>
      <c r="CJ12" s="52" t="str">
        <f t="shared" si="114"/>
        <v>1.93</v>
      </c>
      <c r="CK12" s="52" t="str">
        <f t="shared" si="31"/>
        <v>Lên lớp</v>
      </c>
      <c r="CL12" s="21">
        <v>8</v>
      </c>
      <c r="CM12" s="24">
        <v>7</v>
      </c>
      <c r="CN12" s="25"/>
      <c r="CO12" s="27">
        <f t="shared" si="32"/>
        <v>7.4</v>
      </c>
      <c r="CP12" s="28">
        <f t="shared" si="33"/>
        <v>7.4</v>
      </c>
      <c r="CQ12" s="28" t="str">
        <f t="shared" si="115"/>
        <v>7.4</v>
      </c>
      <c r="CR12" s="32" t="str">
        <f t="shared" si="34"/>
        <v>B</v>
      </c>
      <c r="CS12" s="30">
        <f t="shared" si="35"/>
        <v>3</v>
      </c>
      <c r="CT12" s="37" t="str">
        <f t="shared" si="116"/>
        <v>3.0</v>
      </c>
      <c r="CU12" s="71">
        <v>2</v>
      </c>
      <c r="CV12" s="73">
        <v>2</v>
      </c>
      <c r="CW12" s="232">
        <v>7.4</v>
      </c>
      <c r="CX12" s="52">
        <v>9</v>
      </c>
      <c r="CY12" s="52"/>
      <c r="CZ12" s="27">
        <f t="shared" si="36"/>
        <v>8.4</v>
      </c>
      <c r="DA12" s="28">
        <f t="shared" si="37"/>
        <v>8.4</v>
      </c>
      <c r="DB12" s="29" t="str">
        <f t="shared" si="117"/>
        <v>8.4</v>
      </c>
      <c r="DC12" s="32" t="str">
        <f t="shared" si="38"/>
        <v>B+</v>
      </c>
      <c r="DD12" s="30">
        <f t="shared" si="39"/>
        <v>3.5</v>
      </c>
      <c r="DE12" s="29" t="str">
        <f t="shared" si="118"/>
        <v>3.5</v>
      </c>
      <c r="DF12" s="71"/>
      <c r="DG12" s="203"/>
      <c r="DH12" s="229">
        <v>7</v>
      </c>
      <c r="DI12" s="230">
        <v>10</v>
      </c>
      <c r="DJ12" s="230"/>
      <c r="DK12" s="27">
        <f t="shared" si="40"/>
        <v>8.8000000000000007</v>
      </c>
      <c r="DL12" s="28">
        <f t="shared" si="41"/>
        <v>8.8000000000000007</v>
      </c>
      <c r="DM12" s="30" t="str">
        <f t="shared" si="119"/>
        <v>8.8</v>
      </c>
      <c r="DN12" s="32" t="str">
        <f t="shared" si="42"/>
        <v>A</v>
      </c>
      <c r="DO12" s="30">
        <f t="shared" si="43"/>
        <v>4</v>
      </c>
      <c r="DP12" s="30" t="str">
        <f t="shared" si="120"/>
        <v>4.0</v>
      </c>
      <c r="DQ12" s="71"/>
      <c r="DR12" s="203"/>
      <c r="DS12" s="204">
        <f t="shared" si="44"/>
        <v>8.6000000000000014</v>
      </c>
      <c r="DT12" s="30" t="str">
        <f t="shared" si="121"/>
        <v>8.6</v>
      </c>
      <c r="DU12" s="32" t="str">
        <f t="shared" si="45"/>
        <v>A</v>
      </c>
      <c r="DV12" s="30">
        <f t="shared" si="46"/>
        <v>4</v>
      </c>
      <c r="DW12" s="30" t="str">
        <f t="shared" si="122"/>
        <v>4.0</v>
      </c>
      <c r="DX12" s="71">
        <v>3</v>
      </c>
      <c r="DY12" s="203">
        <v>3</v>
      </c>
      <c r="DZ12" s="232">
        <v>6</v>
      </c>
      <c r="EA12" s="52">
        <v>6</v>
      </c>
      <c r="EB12" s="52"/>
      <c r="EC12" s="27">
        <f t="shared" si="47"/>
        <v>6</v>
      </c>
      <c r="ED12" s="28">
        <f t="shared" si="48"/>
        <v>6</v>
      </c>
      <c r="EE12" s="29" t="str">
        <f t="shared" si="123"/>
        <v>6.0</v>
      </c>
      <c r="EF12" s="32" t="str">
        <f t="shared" si="49"/>
        <v>C</v>
      </c>
      <c r="EG12" s="30">
        <f t="shared" si="50"/>
        <v>2</v>
      </c>
      <c r="EH12" s="29" t="str">
        <f t="shared" si="124"/>
        <v>2.0</v>
      </c>
      <c r="EI12" s="71">
        <v>3</v>
      </c>
      <c r="EJ12" s="203">
        <v>3</v>
      </c>
      <c r="EK12" s="232">
        <v>5.4</v>
      </c>
      <c r="EL12" s="52">
        <v>1</v>
      </c>
      <c r="EM12" s="52">
        <v>3</v>
      </c>
      <c r="EN12" s="27">
        <f t="shared" si="51"/>
        <v>2.8</v>
      </c>
      <c r="EO12" s="28">
        <f t="shared" si="52"/>
        <v>4</v>
      </c>
      <c r="EP12" s="29" t="str">
        <f t="shared" si="125"/>
        <v>4.0</v>
      </c>
      <c r="EQ12" s="32" t="str">
        <f t="shared" si="53"/>
        <v>D</v>
      </c>
      <c r="ER12" s="30">
        <f t="shared" si="54"/>
        <v>1</v>
      </c>
      <c r="ES12" s="29" t="str">
        <f t="shared" si="126"/>
        <v>1.0</v>
      </c>
      <c r="ET12" s="71">
        <v>3</v>
      </c>
      <c r="EU12" s="203">
        <v>3</v>
      </c>
      <c r="EV12" s="232">
        <v>7.1</v>
      </c>
      <c r="EW12" s="52">
        <v>5</v>
      </c>
      <c r="EX12" s="52"/>
      <c r="EY12" s="27">
        <f t="shared" si="55"/>
        <v>5.8</v>
      </c>
      <c r="EZ12" s="28">
        <f t="shared" si="56"/>
        <v>5.8</v>
      </c>
      <c r="FA12" s="29" t="str">
        <f t="shared" si="127"/>
        <v>5.8</v>
      </c>
      <c r="FB12" s="32" t="str">
        <f t="shared" si="57"/>
        <v>C</v>
      </c>
      <c r="FC12" s="29">
        <f t="shared" si="58"/>
        <v>2</v>
      </c>
      <c r="FD12" s="29" t="str">
        <f t="shared" si="128"/>
        <v>2.0</v>
      </c>
      <c r="FE12" s="71">
        <v>2</v>
      </c>
      <c r="FF12" s="203">
        <v>2</v>
      </c>
      <c r="FG12" s="232">
        <v>6</v>
      </c>
      <c r="FH12" s="52">
        <v>5</v>
      </c>
      <c r="FI12" s="52"/>
      <c r="FJ12" s="27">
        <f t="shared" si="59"/>
        <v>5.4</v>
      </c>
      <c r="FK12" s="28">
        <f t="shared" si="60"/>
        <v>5.4</v>
      </c>
      <c r="FL12" s="29" t="str">
        <f t="shared" si="129"/>
        <v>5.4</v>
      </c>
      <c r="FM12" s="32" t="str">
        <f t="shared" si="61"/>
        <v>D+</v>
      </c>
      <c r="FN12" s="30">
        <f t="shared" si="62"/>
        <v>1.5</v>
      </c>
      <c r="FO12" s="29" t="str">
        <f t="shared" si="130"/>
        <v>1.5</v>
      </c>
      <c r="FP12" s="71">
        <v>3</v>
      </c>
      <c r="FQ12" s="203">
        <v>3</v>
      </c>
      <c r="FR12" s="232">
        <v>6.7</v>
      </c>
      <c r="FS12" s="52">
        <v>8</v>
      </c>
      <c r="FT12" s="52"/>
      <c r="FU12" s="27">
        <f t="shared" si="63"/>
        <v>7.5</v>
      </c>
      <c r="FV12" s="28">
        <f t="shared" si="64"/>
        <v>7.5</v>
      </c>
      <c r="FW12" s="29" t="str">
        <f t="shared" si="131"/>
        <v>7.5</v>
      </c>
      <c r="FX12" s="32" t="str">
        <f t="shared" si="65"/>
        <v>B</v>
      </c>
      <c r="FY12" s="30">
        <f t="shared" si="66"/>
        <v>3</v>
      </c>
      <c r="FZ12" s="29" t="str">
        <f t="shared" si="132"/>
        <v>3.0</v>
      </c>
      <c r="GA12" s="71">
        <v>2</v>
      </c>
      <c r="GB12" s="203">
        <v>2</v>
      </c>
      <c r="GC12" s="232">
        <v>6.3</v>
      </c>
      <c r="GD12" s="52">
        <v>2</v>
      </c>
      <c r="GE12" s="52">
        <v>4</v>
      </c>
      <c r="GF12" s="27">
        <f t="shared" si="67"/>
        <v>3.7</v>
      </c>
      <c r="GG12" s="28">
        <f t="shared" si="68"/>
        <v>4.9000000000000004</v>
      </c>
      <c r="GH12" s="29" t="str">
        <f t="shared" si="133"/>
        <v>4.9</v>
      </c>
      <c r="GI12" s="32" t="str">
        <f t="shared" si="69"/>
        <v>D</v>
      </c>
      <c r="GJ12" s="30">
        <f t="shared" si="70"/>
        <v>1</v>
      </c>
      <c r="GK12" s="29" t="str">
        <f t="shared" si="134"/>
        <v>1.0</v>
      </c>
      <c r="GL12" s="71">
        <v>2</v>
      </c>
      <c r="GM12" s="203">
        <v>2</v>
      </c>
      <c r="GN12" s="232">
        <v>5</v>
      </c>
      <c r="GO12" s="52">
        <v>4</v>
      </c>
      <c r="GP12" s="52"/>
      <c r="GQ12" s="27">
        <f t="shared" si="71"/>
        <v>4.4000000000000004</v>
      </c>
      <c r="GR12" s="28">
        <f t="shared" si="72"/>
        <v>4.4000000000000004</v>
      </c>
      <c r="GS12" s="29" t="str">
        <f t="shared" si="135"/>
        <v>4.4</v>
      </c>
      <c r="GT12" s="32" t="str">
        <f t="shared" si="73"/>
        <v>D</v>
      </c>
      <c r="GU12" s="30">
        <f t="shared" si="74"/>
        <v>1</v>
      </c>
      <c r="GV12" s="29" t="str">
        <f t="shared" si="136"/>
        <v>1.0</v>
      </c>
      <c r="GW12" s="71">
        <v>2</v>
      </c>
      <c r="GX12" s="203">
        <v>2</v>
      </c>
      <c r="GY12" s="85">
        <f t="shared" si="75"/>
        <v>22</v>
      </c>
      <c r="GZ12" s="86">
        <f t="shared" si="76"/>
        <v>6</v>
      </c>
      <c r="HA12" s="124" t="str">
        <f t="shared" si="137"/>
        <v>6.00</v>
      </c>
      <c r="HB12" s="86">
        <f t="shared" si="77"/>
        <v>2.0681818181818183</v>
      </c>
      <c r="HC12" s="124" t="str">
        <f t="shared" si="138"/>
        <v>2.07</v>
      </c>
      <c r="HD12" s="52" t="str">
        <f t="shared" si="78"/>
        <v>Lên lớp</v>
      </c>
      <c r="HE12" s="52">
        <f t="shared" si="79"/>
        <v>22</v>
      </c>
      <c r="HF12" s="86">
        <f t="shared" si="80"/>
        <v>6</v>
      </c>
      <c r="HG12" s="127" t="str">
        <f t="shared" si="139"/>
        <v>6.00</v>
      </c>
      <c r="HH12" s="86">
        <f t="shared" si="81"/>
        <v>2.0681818181818183</v>
      </c>
      <c r="HI12" s="127" t="str">
        <f t="shared" si="140"/>
        <v>2.07</v>
      </c>
      <c r="HJ12" s="227">
        <f t="shared" si="141"/>
        <v>37</v>
      </c>
      <c r="HK12" s="268">
        <f t="shared" si="142"/>
        <v>37</v>
      </c>
      <c r="HL12" s="228">
        <f t="shared" si="143"/>
        <v>5.9864864864864868</v>
      </c>
      <c r="HM12" s="127" t="str">
        <f t="shared" si="144"/>
        <v>5.99</v>
      </c>
      <c r="HN12" s="228">
        <f t="shared" si="145"/>
        <v>2.0135135135135136</v>
      </c>
      <c r="HO12" s="127" t="str">
        <f t="shared" si="146"/>
        <v>2.01</v>
      </c>
      <c r="HP12" s="52" t="str">
        <f t="shared" si="82"/>
        <v>Lên lớp</v>
      </c>
      <c r="HQ12" s="58" t="s">
        <v>986</v>
      </c>
      <c r="HR12" s="21">
        <v>5.6</v>
      </c>
      <c r="HS12" s="24">
        <v>5</v>
      </c>
      <c r="HT12" s="25"/>
      <c r="HU12" s="27">
        <f t="shared" si="181"/>
        <v>5.2</v>
      </c>
      <c r="HV12" s="282">
        <f t="shared" si="182"/>
        <v>5.2</v>
      </c>
      <c r="HW12" s="28" t="str">
        <f t="shared" si="198"/>
        <v>5.2</v>
      </c>
      <c r="HX12" s="283" t="str">
        <f t="shared" si="183"/>
        <v>D+</v>
      </c>
      <c r="HY12" s="281">
        <f t="shared" si="184"/>
        <v>1.5</v>
      </c>
      <c r="HZ12" s="44" t="str">
        <f t="shared" si="185"/>
        <v>1.5</v>
      </c>
      <c r="IA12" s="64">
        <v>3</v>
      </c>
      <c r="IB12" s="68">
        <v>3</v>
      </c>
      <c r="IC12" s="21">
        <v>5.6</v>
      </c>
      <c r="ID12" s="24">
        <v>6</v>
      </c>
      <c r="IE12" s="25"/>
      <c r="IF12" s="27">
        <f t="shared" si="186"/>
        <v>5.8</v>
      </c>
      <c r="IG12" s="282">
        <f t="shared" si="187"/>
        <v>5.8</v>
      </c>
      <c r="IH12" s="26" t="str">
        <f t="shared" si="199"/>
        <v>5.8</v>
      </c>
      <c r="II12" s="283" t="str">
        <f t="shared" si="188"/>
        <v>C</v>
      </c>
      <c r="IJ12" s="281">
        <f t="shared" si="189"/>
        <v>2</v>
      </c>
      <c r="IK12" s="44" t="str">
        <f t="shared" si="190"/>
        <v>2.0</v>
      </c>
      <c r="IL12" s="64">
        <v>1</v>
      </c>
      <c r="IM12" s="68">
        <v>1</v>
      </c>
      <c r="IN12" s="21">
        <v>5</v>
      </c>
      <c r="IO12" s="24">
        <v>4</v>
      </c>
      <c r="IP12" s="25"/>
      <c r="IQ12" s="27">
        <f t="shared" si="191"/>
        <v>4.4000000000000004</v>
      </c>
      <c r="IR12" s="28">
        <f t="shared" si="192"/>
        <v>4.4000000000000004</v>
      </c>
      <c r="IS12" s="26" t="str">
        <f t="shared" si="193"/>
        <v>4.4</v>
      </c>
      <c r="IT12" s="32" t="str">
        <f t="shared" si="194"/>
        <v>D</v>
      </c>
      <c r="IU12" s="30">
        <f t="shared" si="195"/>
        <v>1</v>
      </c>
      <c r="IV12" s="37" t="str">
        <f t="shared" si="196"/>
        <v>1.0</v>
      </c>
      <c r="IW12" s="64">
        <v>2</v>
      </c>
      <c r="IX12" s="68">
        <v>2</v>
      </c>
      <c r="IY12" s="21">
        <v>6.8</v>
      </c>
      <c r="IZ12" s="24">
        <v>7</v>
      </c>
      <c r="JA12" s="25"/>
      <c r="JB12" s="19">
        <f t="shared" si="147"/>
        <v>6.9</v>
      </c>
      <c r="JC12" s="26">
        <f t="shared" si="148"/>
        <v>6.9</v>
      </c>
      <c r="JD12" s="26" t="str">
        <f t="shared" si="149"/>
        <v>6.9</v>
      </c>
      <c r="JE12" s="32" t="str">
        <f t="shared" si="150"/>
        <v>C+</v>
      </c>
      <c r="JF12" s="30">
        <f t="shared" si="151"/>
        <v>2.5</v>
      </c>
      <c r="JG12" s="37" t="str">
        <f t="shared" si="152"/>
        <v>2.5</v>
      </c>
      <c r="JH12" s="64">
        <v>2</v>
      </c>
      <c r="JI12" s="68">
        <v>2</v>
      </c>
      <c r="JJ12" s="96">
        <v>1.6</v>
      </c>
      <c r="JK12" s="106"/>
      <c r="JL12" s="285"/>
      <c r="JM12" s="19">
        <f t="shared" si="153"/>
        <v>0.6</v>
      </c>
      <c r="JN12" s="26">
        <f t="shared" si="154"/>
        <v>0.6</v>
      </c>
      <c r="JO12" s="26" t="str">
        <f t="shared" si="155"/>
        <v>0.6</v>
      </c>
      <c r="JP12" s="32" t="str">
        <f t="shared" si="156"/>
        <v>F</v>
      </c>
      <c r="JQ12" s="30">
        <f t="shared" si="157"/>
        <v>0</v>
      </c>
      <c r="JR12" s="37" t="str">
        <f t="shared" si="158"/>
        <v>0.0</v>
      </c>
      <c r="JS12" s="64">
        <v>1</v>
      </c>
      <c r="JT12" s="68">
        <v>1</v>
      </c>
      <c r="JU12" s="98">
        <v>6.7</v>
      </c>
      <c r="JV12" s="99">
        <v>6</v>
      </c>
      <c r="JW12" s="187"/>
      <c r="JX12" s="27">
        <f t="shared" si="83"/>
        <v>6.3</v>
      </c>
      <c r="JY12" s="28">
        <f t="shared" si="84"/>
        <v>6.3</v>
      </c>
      <c r="JZ12" s="26" t="str">
        <f t="shared" si="159"/>
        <v>6.3</v>
      </c>
      <c r="KA12" s="32" t="str">
        <f t="shared" si="85"/>
        <v>C</v>
      </c>
      <c r="KB12" s="30">
        <f t="shared" si="86"/>
        <v>2</v>
      </c>
      <c r="KC12" s="37" t="str">
        <f t="shared" si="87"/>
        <v>2.0</v>
      </c>
      <c r="KD12" s="64">
        <v>2</v>
      </c>
      <c r="KE12" s="68">
        <v>2</v>
      </c>
      <c r="KF12" s="98">
        <v>8</v>
      </c>
      <c r="KG12" s="99">
        <v>5</v>
      </c>
      <c r="KH12" s="187"/>
      <c r="KI12" s="302">
        <f t="shared" si="88"/>
        <v>6.2</v>
      </c>
      <c r="KJ12" s="28">
        <f t="shared" si="89"/>
        <v>6.2</v>
      </c>
      <c r="KK12" s="26" t="str">
        <f t="shared" si="160"/>
        <v>6.2</v>
      </c>
      <c r="KL12" s="32" t="str">
        <f t="shared" si="90"/>
        <v>C</v>
      </c>
      <c r="KM12" s="30">
        <f t="shared" si="91"/>
        <v>2</v>
      </c>
      <c r="KN12" s="37" t="str">
        <f t="shared" si="92"/>
        <v>2.0</v>
      </c>
      <c r="KO12" s="64">
        <v>2</v>
      </c>
      <c r="KP12" s="68">
        <v>2</v>
      </c>
      <c r="KQ12" s="98">
        <v>7.4</v>
      </c>
      <c r="KR12" s="99">
        <v>5</v>
      </c>
      <c r="KS12" s="187"/>
      <c r="KT12" s="27">
        <f t="shared" si="93"/>
        <v>6</v>
      </c>
      <c r="KU12" s="28">
        <f t="shared" si="94"/>
        <v>6</v>
      </c>
      <c r="KV12" s="28" t="str">
        <f t="shared" si="161"/>
        <v>6.0</v>
      </c>
      <c r="KW12" s="32" t="str">
        <f t="shared" si="200"/>
        <v>C</v>
      </c>
      <c r="KX12" s="30">
        <f t="shared" si="95"/>
        <v>2</v>
      </c>
      <c r="KY12" s="37" t="str">
        <f t="shared" si="96"/>
        <v>2.0</v>
      </c>
      <c r="KZ12" s="64">
        <v>2</v>
      </c>
      <c r="LA12" s="68">
        <v>2</v>
      </c>
      <c r="LB12" s="21">
        <v>6.8</v>
      </c>
      <c r="LC12" s="24">
        <v>6</v>
      </c>
      <c r="LD12" s="25"/>
      <c r="LE12" s="19">
        <f t="shared" si="197"/>
        <v>6.3</v>
      </c>
      <c r="LF12" s="26">
        <f t="shared" si="162"/>
        <v>6.3</v>
      </c>
      <c r="LG12" s="26" t="str">
        <f t="shared" si="201"/>
        <v>6.3</v>
      </c>
      <c r="LH12" s="32" t="str">
        <f t="shared" si="163"/>
        <v>C</v>
      </c>
      <c r="LI12" s="30">
        <f t="shared" si="164"/>
        <v>2</v>
      </c>
      <c r="LJ12" s="37" t="str">
        <f t="shared" si="165"/>
        <v>2.0</v>
      </c>
      <c r="LK12" s="62">
        <v>3</v>
      </c>
      <c r="LL12" s="279">
        <v>3</v>
      </c>
      <c r="LM12" s="85">
        <f t="shared" si="166"/>
        <v>18</v>
      </c>
      <c r="LN12" s="86">
        <f t="shared" si="167"/>
        <v>5.583333333333333</v>
      </c>
      <c r="LO12" s="124" t="str">
        <f t="shared" si="168"/>
        <v>5.58</v>
      </c>
      <c r="LP12" s="86">
        <f t="shared" si="169"/>
        <v>1.75</v>
      </c>
      <c r="LQ12" s="124" t="str">
        <f t="shared" si="170"/>
        <v>1.75</v>
      </c>
      <c r="LR12" s="330" t="str">
        <f t="shared" si="171"/>
        <v>Lên lớp</v>
      </c>
      <c r="LS12" s="331">
        <f t="shared" si="172"/>
        <v>18</v>
      </c>
      <c r="LT12" s="332">
        <f t="shared" si="173"/>
        <v>5.583333333333333</v>
      </c>
      <c r="LU12" s="332">
        <f t="shared" si="174"/>
        <v>1.75</v>
      </c>
      <c r="LV12" s="334">
        <f t="shared" si="175"/>
        <v>55</v>
      </c>
      <c r="LW12" s="335">
        <f t="shared" si="176"/>
        <v>55</v>
      </c>
      <c r="LX12" s="336">
        <f t="shared" si="177"/>
        <v>5.8545454545454545</v>
      </c>
      <c r="LY12" s="337">
        <f t="shared" si="178"/>
        <v>1.9272727272727272</v>
      </c>
      <c r="LZ12" s="336" t="str">
        <f t="shared" si="179"/>
        <v>1.93</v>
      </c>
      <c r="MA12" s="330" t="str">
        <f t="shared" si="180"/>
        <v>Lên lớp</v>
      </c>
    </row>
    <row r="13" spans="1:339" s="233" customFormat="1" ht="18">
      <c r="A13" s="10">
        <v>12</v>
      </c>
      <c r="B13" s="76" t="s">
        <v>383</v>
      </c>
      <c r="C13" s="77" t="s">
        <v>423</v>
      </c>
      <c r="D13" s="78" t="s">
        <v>424</v>
      </c>
      <c r="E13" s="79" t="s">
        <v>425</v>
      </c>
      <c r="F13" s="50"/>
      <c r="G13" s="80" t="s">
        <v>686</v>
      </c>
      <c r="H13" s="50" t="s">
        <v>710</v>
      </c>
      <c r="I13" s="82" t="s">
        <v>651</v>
      </c>
      <c r="J13" s="82" t="s">
        <v>779</v>
      </c>
      <c r="K13" s="16"/>
      <c r="L13" s="28" t="str">
        <f t="shared" si="97"/>
        <v>0.0</v>
      </c>
      <c r="M13" s="32" t="str">
        <f t="shared" si="0"/>
        <v>F</v>
      </c>
      <c r="N13" s="39">
        <f t="shared" si="1"/>
        <v>0</v>
      </c>
      <c r="O13" s="37" t="str">
        <f t="shared" si="98"/>
        <v>0.0</v>
      </c>
      <c r="P13" s="11">
        <v>2</v>
      </c>
      <c r="Q13" s="16">
        <v>6</v>
      </c>
      <c r="R13" s="28" t="str">
        <f t="shared" si="99"/>
        <v>6.0</v>
      </c>
      <c r="S13" s="32" t="str">
        <f t="shared" si="2"/>
        <v>C</v>
      </c>
      <c r="T13" s="39">
        <f t="shared" si="3"/>
        <v>2</v>
      </c>
      <c r="U13" s="37" t="str">
        <f t="shared" si="100"/>
        <v>2.0</v>
      </c>
      <c r="V13" s="11">
        <v>3</v>
      </c>
      <c r="W13" s="98">
        <v>8.3000000000000007</v>
      </c>
      <c r="X13" s="99">
        <v>9</v>
      </c>
      <c r="Y13" s="25"/>
      <c r="Z13" s="27">
        <f t="shared" si="4"/>
        <v>8.6999999999999993</v>
      </c>
      <c r="AA13" s="28">
        <f t="shared" si="5"/>
        <v>8.6999999999999993</v>
      </c>
      <c r="AB13" s="28" t="str">
        <f t="shared" si="101"/>
        <v>8.7</v>
      </c>
      <c r="AC13" s="32" t="str">
        <f t="shared" si="6"/>
        <v>A</v>
      </c>
      <c r="AD13" s="30">
        <f t="shared" si="7"/>
        <v>4</v>
      </c>
      <c r="AE13" s="37" t="str">
        <f t="shared" si="102"/>
        <v>4.0</v>
      </c>
      <c r="AF13" s="64">
        <v>4</v>
      </c>
      <c r="AG13" s="68">
        <v>4</v>
      </c>
      <c r="AH13" s="21">
        <v>7.3</v>
      </c>
      <c r="AI13" s="24">
        <v>4</v>
      </c>
      <c r="AJ13" s="25"/>
      <c r="AK13" s="27">
        <f t="shared" si="8"/>
        <v>5.3</v>
      </c>
      <c r="AL13" s="28">
        <f t="shared" si="9"/>
        <v>5.3</v>
      </c>
      <c r="AM13" s="28" t="str">
        <f t="shared" si="103"/>
        <v>5.3</v>
      </c>
      <c r="AN13" s="32" t="str">
        <f t="shared" si="10"/>
        <v>D+</v>
      </c>
      <c r="AO13" s="30">
        <f t="shared" si="11"/>
        <v>1.5</v>
      </c>
      <c r="AP13" s="37" t="str">
        <f t="shared" si="104"/>
        <v>1.5</v>
      </c>
      <c r="AQ13" s="64">
        <v>3</v>
      </c>
      <c r="AR13" s="68">
        <v>3</v>
      </c>
      <c r="AS13" s="98">
        <v>7</v>
      </c>
      <c r="AT13" s="99">
        <v>4</v>
      </c>
      <c r="AU13" s="25"/>
      <c r="AV13" s="27">
        <f t="shared" si="12"/>
        <v>5.2</v>
      </c>
      <c r="AW13" s="28">
        <f t="shared" si="13"/>
        <v>5.2</v>
      </c>
      <c r="AX13" s="28" t="str">
        <f t="shared" si="105"/>
        <v>5.2</v>
      </c>
      <c r="AY13" s="32" t="str">
        <f t="shared" si="14"/>
        <v>D+</v>
      </c>
      <c r="AZ13" s="30">
        <f t="shared" si="15"/>
        <v>1.5</v>
      </c>
      <c r="BA13" s="37" t="str">
        <f t="shared" si="106"/>
        <v>1.5</v>
      </c>
      <c r="BB13" s="64">
        <v>3</v>
      </c>
      <c r="BC13" s="68">
        <v>3</v>
      </c>
      <c r="BD13" s="21">
        <v>7</v>
      </c>
      <c r="BE13" s="24">
        <v>7</v>
      </c>
      <c r="BF13" s="25"/>
      <c r="BG13" s="27">
        <f t="shared" si="16"/>
        <v>7</v>
      </c>
      <c r="BH13" s="28">
        <f t="shared" si="17"/>
        <v>7</v>
      </c>
      <c r="BI13" s="28" t="str">
        <f t="shared" si="107"/>
        <v>7.0</v>
      </c>
      <c r="BJ13" s="32" t="str">
        <f t="shared" si="18"/>
        <v>B</v>
      </c>
      <c r="BK13" s="66">
        <f t="shared" si="19"/>
        <v>3</v>
      </c>
      <c r="BL13" s="37" t="str">
        <f t="shared" si="108"/>
        <v>3.0</v>
      </c>
      <c r="BM13" s="64">
        <v>2</v>
      </c>
      <c r="BN13" s="75">
        <v>2</v>
      </c>
      <c r="BO13" s="21">
        <v>7.2</v>
      </c>
      <c r="BP13" s="24">
        <v>5</v>
      </c>
      <c r="BQ13" s="25"/>
      <c r="BR13" s="27">
        <f t="shared" si="20"/>
        <v>5.9</v>
      </c>
      <c r="BS13" s="28">
        <f t="shared" si="21"/>
        <v>5.9</v>
      </c>
      <c r="BT13" s="28" t="str">
        <f t="shared" si="109"/>
        <v>5.9</v>
      </c>
      <c r="BU13" s="32" t="str">
        <f t="shared" si="22"/>
        <v>C</v>
      </c>
      <c r="BV13" s="30">
        <f t="shared" si="23"/>
        <v>2</v>
      </c>
      <c r="BW13" s="37" t="str">
        <f t="shared" si="110"/>
        <v>2.0</v>
      </c>
      <c r="BX13" s="64">
        <v>3</v>
      </c>
      <c r="BY13" s="68">
        <v>3</v>
      </c>
      <c r="BZ13" s="85">
        <f t="shared" si="24"/>
        <v>15</v>
      </c>
      <c r="CA13" s="86">
        <f t="shared" si="25"/>
        <v>6.5333333333333332</v>
      </c>
      <c r="CB13" s="87" t="str">
        <f t="shared" si="111"/>
        <v>6.53</v>
      </c>
      <c r="CC13" s="86">
        <f t="shared" si="26"/>
        <v>2.8666666666666667</v>
      </c>
      <c r="CD13" s="87" t="str">
        <f t="shared" si="112"/>
        <v>2.87</v>
      </c>
      <c r="CE13" s="52" t="str">
        <f t="shared" si="27"/>
        <v>Lên lớp</v>
      </c>
      <c r="CF13" s="52">
        <f t="shared" si="28"/>
        <v>15</v>
      </c>
      <c r="CG13" s="86">
        <f t="shared" si="29"/>
        <v>6.5333333333333332</v>
      </c>
      <c r="CH13" s="127" t="str">
        <f t="shared" si="113"/>
        <v>6.53</v>
      </c>
      <c r="CI13" s="86">
        <f t="shared" si="30"/>
        <v>2.4666666666666668</v>
      </c>
      <c r="CJ13" s="52" t="str">
        <f t="shared" si="114"/>
        <v>2.47</v>
      </c>
      <c r="CK13" s="52" t="str">
        <f t="shared" si="31"/>
        <v>Lên lớp</v>
      </c>
      <c r="CL13" s="21">
        <v>8.3000000000000007</v>
      </c>
      <c r="CM13" s="24">
        <v>7</v>
      </c>
      <c r="CN13" s="25"/>
      <c r="CO13" s="27">
        <f t="shared" si="32"/>
        <v>7.5</v>
      </c>
      <c r="CP13" s="28">
        <f t="shared" si="33"/>
        <v>7.5</v>
      </c>
      <c r="CQ13" s="28" t="str">
        <f t="shared" si="115"/>
        <v>7.5</v>
      </c>
      <c r="CR13" s="32" t="str">
        <f t="shared" si="34"/>
        <v>B</v>
      </c>
      <c r="CS13" s="30">
        <f t="shared" si="35"/>
        <v>3</v>
      </c>
      <c r="CT13" s="37" t="str">
        <f t="shared" si="116"/>
        <v>3.0</v>
      </c>
      <c r="CU13" s="71">
        <v>2</v>
      </c>
      <c r="CV13" s="73">
        <v>2</v>
      </c>
      <c r="CW13" s="232">
        <v>6.8</v>
      </c>
      <c r="CX13" s="52">
        <v>7</v>
      </c>
      <c r="CY13" s="52"/>
      <c r="CZ13" s="27">
        <f t="shared" si="36"/>
        <v>6.9</v>
      </c>
      <c r="DA13" s="28">
        <f t="shared" si="37"/>
        <v>6.9</v>
      </c>
      <c r="DB13" s="29" t="str">
        <f t="shared" si="117"/>
        <v>6.9</v>
      </c>
      <c r="DC13" s="32" t="str">
        <f t="shared" si="38"/>
        <v>C+</v>
      </c>
      <c r="DD13" s="30">
        <f t="shared" si="39"/>
        <v>2.5</v>
      </c>
      <c r="DE13" s="29" t="str">
        <f t="shared" si="118"/>
        <v>2.5</v>
      </c>
      <c r="DF13" s="71"/>
      <c r="DG13" s="203"/>
      <c r="DH13" s="229">
        <v>6.8</v>
      </c>
      <c r="DI13" s="230">
        <v>9</v>
      </c>
      <c r="DJ13" s="230"/>
      <c r="DK13" s="27">
        <f t="shared" si="40"/>
        <v>8.1</v>
      </c>
      <c r="DL13" s="28">
        <f t="shared" si="41"/>
        <v>8.1</v>
      </c>
      <c r="DM13" s="30" t="str">
        <f t="shared" si="119"/>
        <v>8.1</v>
      </c>
      <c r="DN13" s="32" t="str">
        <f t="shared" si="42"/>
        <v>B+</v>
      </c>
      <c r="DO13" s="30">
        <f t="shared" si="43"/>
        <v>3.5</v>
      </c>
      <c r="DP13" s="30" t="str">
        <f t="shared" si="120"/>
        <v>3.5</v>
      </c>
      <c r="DQ13" s="71"/>
      <c r="DR13" s="203"/>
      <c r="DS13" s="204">
        <f t="shared" si="44"/>
        <v>7.5</v>
      </c>
      <c r="DT13" s="30" t="str">
        <f t="shared" si="121"/>
        <v>7.5</v>
      </c>
      <c r="DU13" s="32" t="str">
        <f t="shared" si="45"/>
        <v>B</v>
      </c>
      <c r="DV13" s="30">
        <f t="shared" si="46"/>
        <v>3</v>
      </c>
      <c r="DW13" s="30" t="str">
        <f t="shared" si="122"/>
        <v>3.0</v>
      </c>
      <c r="DX13" s="71">
        <v>3</v>
      </c>
      <c r="DY13" s="203">
        <v>3</v>
      </c>
      <c r="DZ13" s="232">
        <v>7</v>
      </c>
      <c r="EA13" s="52">
        <v>7</v>
      </c>
      <c r="EB13" s="52"/>
      <c r="EC13" s="27">
        <f t="shared" si="47"/>
        <v>7</v>
      </c>
      <c r="ED13" s="28">
        <f t="shared" si="48"/>
        <v>7</v>
      </c>
      <c r="EE13" s="29" t="str">
        <f t="shared" si="123"/>
        <v>7.0</v>
      </c>
      <c r="EF13" s="32" t="str">
        <f t="shared" si="49"/>
        <v>B</v>
      </c>
      <c r="EG13" s="30">
        <f t="shared" si="50"/>
        <v>3</v>
      </c>
      <c r="EH13" s="29" t="str">
        <f t="shared" si="124"/>
        <v>3.0</v>
      </c>
      <c r="EI13" s="71">
        <v>3</v>
      </c>
      <c r="EJ13" s="203">
        <v>3</v>
      </c>
      <c r="EK13" s="232">
        <v>5.7</v>
      </c>
      <c r="EL13" s="52">
        <v>6</v>
      </c>
      <c r="EM13" s="52"/>
      <c r="EN13" s="27">
        <f t="shared" si="51"/>
        <v>5.9</v>
      </c>
      <c r="EO13" s="28">
        <f t="shared" si="52"/>
        <v>5.9</v>
      </c>
      <c r="EP13" s="29" t="str">
        <f t="shared" si="125"/>
        <v>5.9</v>
      </c>
      <c r="EQ13" s="32" t="str">
        <f t="shared" si="53"/>
        <v>C</v>
      </c>
      <c r="ER13" s="30">
        <f t="shared" si="54"/>
        <v>2</v>
      </c>
      <c r="ES13" s="29" t="str">
        <f t="shared" si="126"/>
        <v>2.0</v>
      </c>
      <c r="ET13" s="71">
        <v>3</v>
      </c>
      <c r="EU13" s="203">
        <v>3</v>
      </c>
      <c r="EV13" s="232">
        <v>7.1</v>
      </c>
      <c r="EW13" s="52">
        <v>6</v>
      </c>
      <c r="EX13" s="52"/>
      <c r="EY13" s="27">
        <f t="shared" si="55"/>
        <v>6.4</v>
      </c>
      <c r="EZ13" s="28">
        <f t="shared" si="56"/>
        <v>6.4</v>
      </c>
      <c r="FA13" s="29" t="str">
        <f t="shared" si="127"/>
        <v>6.4</v>
      </c>
      <c r="FB13" s="32" t="str">
        <f t="shared" si="57"/>
        <v>C</v>
      </c>
      <c r="FC13" s="29">
        <f t="shared" si="58"/>
        <v>2</v>
      </c>
      <c r="FD13" s="29" t="str">
        <f t="shared" si="128"/>
        <v>2.0</v>
      </c>
      <c r="FE13" s="71">
        <v>2</v>
      </c>
      <c r="FF13" s="203">
        <v>2</v>
      </c>
      <c r="FG13" s="232">
        <v>7.4</v>
      </c>
      <c r="FH13" s="52">
        <v>6</v>
      </c>
      <c r="FI13" s="52"/>
      <c r="FJ13" s="27">
        <f t="shared" si="59"/>
        <v>6.6</v>
      </c>
      <c r="FK13" s="28">
        <f t="shared" si="60"/>
        <v>6.6</v>
      </c>
      <c r="FL13" s="29" t="str">
        <f t="shared" si="129"/>
        <v>6.6</v>
      </c>
      <c r="FM13" s="32" t="str">
        <f t="shared" si="61"/>
        <v>C+</v>
      </c>
      <c r="FN13" s="30">
        <f t="shared" si="62"/>
        <v>2.5</v>
      </c>
      <c r="FO13" s="29" t="str">
        <f t="shared" si="130"/>
        <v>2.5</v>
      </c>
      <c r="FP13" s="71">
        <v>3</v>
      </c>
      <c r="FQ13" s="203">
        <v>3</v>
      </c>
      <c r="FR13" s="232">
        <v>8</v>
      </c>
      <c r="FS13" s="52">
        <v>9</v>
      </c>
      <c r="FT13" s="52"/>
      <c r="FU13" s="27">
        <f t="shared" si="63"/>
        <v>8.6</v>
      </c>
      <c r="FV13" s="28">
        <f t="shared" si="64"/>
        <v>8.6</v>
      </c>
      <c r="FW13" s="29" t="str">
        <f t="shared" si="131"/>
        <v>8.6</v>
      </c>
      <c r="FX13" s="32" t="str">
        <f t="shared" si="65"/>
        <v>A</v>
      </c>
      <c r="FY13" s="30">
        <f t="shared" si="66"/>
        <v>4</v>
      </c>
      <c r="FZ13" s="29" t="str">
        <f t="shared" si="132"/>
        <v>4.0</v>
      </c>
      <c r="GA13" s="71">
        <v>2</v>
      </c>
      <c r="GB13" s="203">
        <v>2</v>
      </c>
      <c r="GC13" s="232">
        <v>6.7</v>
      </c>
      <c r="GD13" s="52">
        <v>6</v>
      </c>
      <c r="GE13" s="52"/>
      <c r="GF13" s="27">
        <f t="shared" si="67"/>
        <v>6.3</v>
      </c>
      <c r="GG13" s="28">
        <f t="shared" si="68"/>
        <v>6.3</v>
      </c>
      <c r="GH13" s="29" t="str">
        <f t="shared" si="133"/>
        <v>6.3</v>
      </c>
      <c r="GI13" s="32" t="str">
        <f t="shared" si="69"/>
        <v>C</v>
      </c>
      <c r="GJ13" s="30">
        <f t="shared" si="70"/>
        <v>2</v>
      </c>
      <c r="GK13" s="29" t="str">
        <f t="shared" si="134"/>
        <v>2.0</v>
      </c>
      <c r="GL13" s="71">
        <v>2</v>
      </c>
      <c r="GM13" s="203">
        <v>2</v>
      </c>
      <c r="GN13" s="232">
        <v>5</v>
      </c>
      <c r="GO13" s="52">
        <v>5</v>
      </c>
      <c r="GP13" s="52"/>
      <c r="GQ13" s="27">
        <f t="shared" si="71"/>
        <v>5</v>
      </c>
      <c r="GR13" s="28">
        <f t="shared" si="72"/>
        <v>5</v>
      </c>
      <c r="GS13" s="29" t="str">
        <f t="shared" si="135"/>
        <v>5.0</v>
      </c>
      <c r="GT13" s="32" t="str">
        <f t="shared" si="73"/>
        <v>D+</v>
      </c>
      <c r="GU13" s="30">
        <f t="shared" si="74"/>
        <v>1.5</v>
      </c>
      <c r="GV13" s="29" t="str">
        <f t="shared" si="136"/>
        <v>1.5</v>
      </c>
      <c r="GW13" s="71">
        <v>2</v>
      </c>
      <c r="GX13" s="203">
        <v>2</v>
      </c>
      <c r="GY13" s="85">
        <f t="shared" si="75"/>
        <v>22</v>
      </c>
      <c r="GZ13" s="86">
        <f t="shared" si="76"/>
        <v>6.754545454545454</v>
      </c>
      <c r="HA13" s="124" t="str">
        <f t="shared" si="137"/>
        <v>6.75</v>
      </c>
      <c r="HB13" s="86">
        <f t="shared" si="77"/>
        <v>2.5681818181818183</v>
      </c>
      <c r="HC13" s="124" t="str">
        <f t="shared" si="138"/>
        <v>2.57</v>
      </c>
      <c r="HD13" s="52" t="str">
        <f t="shared" si="78"/>
        <v>Lên lớp</v>
      </c>
      <c r="HE13" s="52">
        <f t="shared" si="79"/>
        <v>22</v>
      </c>
      <c r="HF13" s="86">
        <f t="shared" si="80"/>
        <v>6.754545454545454</v>
      </c>
      <c r="HG13" s="127" t="str">
        <f t="shared" si="139"/>
        <v>6.75</v>
      </c>
      <c r="HH13" s="86">
        <f t="shared" si="81"/>
        <v>2.5681818181818183</v>
      </c>
      <c r="HI13" s="127" t="str">
        <f t="shared" si="140"/>
        <v>2.57</v>
      </c>
      <c r="HJ13" s="227">
        <f t="shared" si="141"/>
        <v>37</v>
      </c>
      <c r="HK13" s="268">
        <f t="shared" si="142"/>
        <v>37</v>
      </c>
      <c r="HL13" s="228">
        <f t="shared" si="143"/>
        <v>6.6648648648648647</v>
      </c>
      <c r="HM13" s="127" t="str">
        <f t="shared" si="144"/>
        <v>6.66</v>
      </c>
      <c r="HN13" s="228">
        <f t="shared" si="145"/>
        <v>2.5270270270270272</v>
      </c>
      <c r="HO13" s="127" t="str">
        <f t="shared" si="146"/>
        <v>2.53</v>
      </c>
      <c r="HP13" s="52" t="str">
        <f t="shared" si="82"/>
        <v>Lên lớp</v>
      </c>
      <c r="HQ13" s="58" t="s">
        <v>986</v>
      </c>
      <c r="HR13" s="21">
        <v>7</v>
      </c>
      <c r="HS13" s="24">
        <v>8</v>
      </c>
      <c r="HT13" s="25"/>
      <c r="HU13" s="27">
        <f t="shared" si="181"/>
        <v>7.6</v>
      </c>
      <c r="HV13" s="282">
        <f t="shared" si="182"/>
        <v>7.6</v>
      </c>
      <c r="HW13" s="26" t="str">
        <f t="shared" si="198"/>
        <v>7.6</v>
      </c>
      <c r="HX13" s="283" t="str">
        <f t="shared" si="183"/>
        <v>B</v>
      </c>
      <c r="HY13" s="281">
        <f t="shared" si="184"/>
        <v>3</v>
      </c>
      <c r="HZ13" s="44" t="str">
        <f t="shared" si="185"/>
        <v>3.0</v>
      </c>
      <c r="IA13" s="64">
        <v>3</v>
      </c>
      <c r="IB13" s="68">
        <v>3</v>
      </c>
      <c r="IC13" s="21">
        <v>7.8</v>
      </c>
      <c r="ID13" s="24">
        <v>8</v>
      </c>
      <c r="IE13" s="25"/>
      <c r="IF13" s="27">
        <f t="shared" si="186"/>
        <v>7.9</v>
      </c>
      <c r="IG13" s="282">
        <f t="shared" si="187"/>
        <v>7.9</v>
      </c>
      <c r="IH13" s="26" t="str">
        <f t="shared" si="199"/>
        <v>7.9</v>
      </c>
      <c r="II13" s="283" t="str">
        <f t="shared" si="188"/>
        <v>B</v>
      </c>
      <c r="IJ13" s="281">
        <f t="shared" si="189"/>
        <v>3</v>
      </c>
      <c r="IK13" s="44" t="str">
        <f t="shared" si="190"/>
        <v>3.0</v>
      </c>
      <c r="IL13" s="64">
        <v>1</v>
      </c>
      <c r="IM13" s="68">
        <v>1</v>
      </c>
      <c r="IN13" s="21">
        <v>8.6999999999999993</v>
      </c>
      <c r="IO13" s="24">
        <v>3</v>
      </c>
      <c r="IP13" s="25"/>
      <c r="IQ13" s="27">
        <f t="shared" si="191"/>
        <v>5.3</v>
      </c>
      <c r="IR13" s="28">
        <f t="shared" si="192"/>
        <v>5.3</v>
      </c>
      <c r="IS13" s="26" t="str">
        <f t="shared" si="193"/>
        <v>5.3</v>
      </c>
      <c r="IT13" s="32" t="str">
        <f t="shared" si="194"/>
        <v>D+</v>
      </c>
      <c r="IU13" s="30">
        <f t="shared" si="195"/>
        <v>1.5</v>
      </c>
      <c r="IV13" s="37" t="str">
        <f t="shared" si="196"/>
        <v>1.5</v>
      </c>
      <c r="IW13" s="64">
        <v>2</v>
      </c>
      <c r="IX13" s="68">
        <v>2</v>
      </c>
      <c r="IY13" s="21">
        <v>8.1999999999999993</v>
      </c>
      <c r="IZ13" s="24">
        <v>6</v>
      </c>
      <c r="JA13" s="25"/>
      <c r="JB13" s="19">
        <f t="shared" si="147"/>
        <v>6.9</v>
      </c>
      <c r="JC13" s="26">
        <f t="shared" si="148"/>
        <v>6.9</v>
      </c>
      <c r="JD13" s="26" t="str">
        <f t="shared" si="149"/>
        <v>6.9</v>
      </c>
      <c r="JE13" s="32" t="str">
        <f t="shared" si="150"/>
        <v>C+</v>
      </c>
      <c r="JF13" s="30">
        <f t="shared" si="151"/>
        <v>2.5</v>
      </c>
      <c r="JG13" s="37" t="str">
        <f t="shared" si="152"/>
        <v>2.5</v>
      </c>
      <c r="JH13" s="64">
        <v>2</v>
      </c>
      <c r="JI13" s="68">
        <v>2</v>
      </c>
      <c r="JJ13" s="98">
        <v>7</v>
      </c>
      <c r="JK13" s="99">
        <v>5</v>
      </c>
      <c r="JL13" s="187"/>
      <c r="JM13" s="19">
        <f t="shared" si="153"/>
        <v>5.8</v>
      </c>
      <c r="JN13" s="26">
        <f t="shared" si="154"/>
        <v>5.8</v>
      </c>
      <c r="JO13" s="26" t="str">
        <f t="shared" si="155"/>
        <v>5.8</v>
      </c>
      <c r="JP13" s="32" t="str">
        <f t="shared" si="156"/>
        <v>C</v>
      </c>
      <c r="JQ13" s="30">
        <f t="shared" si="157"/>
        <v>2</v>
      </c>
      <c r="JR13" s="37" t="str">
        <f t="shared" si="158"/>
        <v>2.0</v>
      </c>
      <c r="JS13" s="64">
        <v>1</v>
      </c>
      <c r="JT13" s="68">
        <v>1</v>
      </c>
      <c r="JU13" s="98">
        <v>7</v>
      </c>
      <c r="JV13" s="99">
        <v>8</v>
      </c>
      <c r="JW13" s="187"/>
      <c r="JX13" s="27">
        <f t="shared" si="83"/>
        <v>7.6</v>
      </c>
      <c r="JY13" s="28">
        <f t="shared" si="84"/>
        <v>7.6</v>
      </c>
      <c r="JZ13" s="26" t="str">
        <f t="shared" si="159"/>
        <v>7.6</v>
      </c>
      <c r="KA13" s="32" t="str">
        <f t="shared" si="85"/>
        <v>B</v>
      </c>
      <c r="KB13" s="30">
        <f t="shared" si="86"/>
        <v>3</v>
      </c>
      <c r="KC13" s="37" t="str">
        <f t="shared" si="87"/>
        <v>3.0</v>
      </c>
      <c r="KD13" s="64">
        <v>2</v>
      </c>
      <c r="KE13" s="68">
        <v>2</v>
      </c>
      <c r="KF13" s="98">
        <v>8</v>
      </c>
      <c r="KG13" s="99">
        <v>8</v>
      </c>
      <c r="KH13" s="187"/>
      <c r="KI13" s="302">
        <f t="shared" si="88"/>
        <v>8</v>
      </c>
      <c r="KJ13" s="28">
        <f t="shared" si="89"/>
        <v>8</v>
      </c>
      <c r="KK13" s="26" t="str">
        <f t="shared" si="160"/>
        <v>8.0</v>
      </c>
      <c r="KL13" s="32" t="str">
        <f t="shared" si="90"/>
        <v>B+</v>
      </c>
      <c r="KM13" s="30">
        <f t="shared" si="91"/>
        <v>3.5</v>
      </c>
      <c r="KN13" s="37" t="str">
        <f t="shared" si="92"/>
        <v>3.5</v>
      </c>
      <c r="KO13" s="64">
        <v>2</v>
      </c>
      <c r="KP13" s="68">
        <v>2</v>
      </c>
      <c r="KQ13" s="98">
        <v>8</v>
      </c>
      <c r="KR13" s="99">
        <v>0</v>
      </c>
      <c r="KS13" s="187">
        <v>4</v>
      </c>
      <c r="KT13" s="19">
        <f t="shared" si="93"/>
        <v>3.2</v>
      </c>
      <c r="KU13" s="26">
        <f t="shared" si="94"/>
        <v>5.6</v>
      </c>
      <c r="KV13" s="26" t="str">
        <f t="shared" si="161"/>
        <v>5.6</v>
      </c>
      <c r="KW13" s="32" t="str">
        <f t="shared" si="200"/>
        <v>C</v>
      </c>
      <c r="KX13" s="30">
        <f t="shared" si="95"/>
        <v>2</v>
      </c>
      <c r="KY13" s="37" t="str">
        <f t="shared" si="96"/>
        <v>2.0</v>
      </c>
      <c r="KZ13" s="64">
        <v>2</v>
      </c>
      <c r="LA13" s="68">
        <v>2</v>
      </c>
      <c r="LB13" s="21">
        <v>8</v>
      </c>
      <c r="LC13" s="24">
        <v>5</v>
      </c>
      <c r="LD13" s="25"/>
      <c r="LE13" s="27">
        <f t="shared" si="197"/>
        <v>6.2</v>
      </c>
      <c r="LF13" s="28">
        <f t="shared" si="162"/>
        <v>6.2</v>
      </c>
      <c r="LG13" s="28" t="str">
        <f t="shared" si="201"/>
        <v>6.2</v>
      </c>
      <c r="LH13" s="32" t="str">
        <f t="shared" si="163"/>
        <v>C</v>
      </c>
      <c r="LI13" s="30">
        <f t="shared" si="164"/>
        <v>2</v>
      </c>
      <c r="LJ13" s="37" t="str">
        <f t="shared" si="165"/>
        <v>2.0</v>
      </c>
      <c r="LK13" s="62">
        <v>3</v>
      </c>
      <c r="LL13" s="279">
        <v>3</v>
      </c>
      <c r="LM13" s="85">
        <f t="shared" si="166"/>
        <v>18</v>
      </c>
      <c r="LN13" s="86">
        <f t="shared" si="167"/>
        <v>6.7722222222222221</v>
      </c>
      <c r="LO13" s="124" t="str">
        <f t="shared" si="168"/>
        <v>6.77</v>
      </c>
      <c r="LP13" s="86">
        <f t="shared" si="169"/>
        <v>2.5</v>
      </c>
      <c r="LQ13" s="124" t="str">
        <f t="shared" si="170"/>
        <v>2.50</v>
      </c>
      <c r="LR13" s="330" t="str">
        <f t="shared" si="171"/>
        <v>Lên lớp</v>
      </c>
      <c r="LS13" s="331">
        <f t="shared" si="172"/>
        <v>18</v>
      </c>
      <c r="LT13" s="332">
        <f t="shared" si="173"/>
        <v>6.7722222222222221</v>
      </c>
      <c r="LU13" s="332">
        <f t="shared" si="174"/>
        <v>2.5</v>
      </c>
      <c r="LV13" s="334">
        <f t="shared" si="175"/>
        <v>55</v>
      </c>
      <c r="LW13" s="335">
        <f t="shared" si="176"/>
        <v>55</v>
      </c>
      <c r="LX13" s="336">
        <f t="shared" si="177"/>
        <v>6.7</v>
      </c>
      <c r="LY13" s="337">
        <f t="shared" si="178"/>
        <v>2.5181818181818181</v>
      </c>
      <c r="LZ13" s="336" t="str">
        <f t="shared" si="179"/>
        <v>2.52</v>
      </c>
      <c r="MA13" s="330" t="str">
        <f t="shared" si="180"/>
        <v>Lên lớp</v>
      </c>
    </row>
    <row r="14" spans="1:339" s="233" customFormat="1" ht="18">
      <c r="A14" s="10">
        <v>13</v>
      </c>
      <c r="B14" s="76" t="s">
        <v>383</v>
      </c>
      <c r="C14" s="77" t="s">
        <v>428</v>
      </c>
      <c r="D14" s="78" t="s">
        <v>429</v>
      </c>
      <c r="E14" s="79" t="s">
        <v>430</v>
      </c>
      <c r="F14" s="50"/>
      <c r="G14" s="80" t="s">
        <v>687</v>
      </c>
      <c r="H14" s="50" t="s">
        <v>710</v>
      </c>
      <c r="I14" s="82" t="s">
        <v>530</v>
      </c>
      <c r="J14" s="82" t="s">
        <v>777</v>
      </c>
      <c r="K14" s="16"/>
      <c r="L14" s="28" t="str">
        <f t="shared" si="97"/>
        <v>0.0</v>
      </c>
      <c r="M14" s="32" t="str">
        <f t="shared" si="0"/>
        <v>F</v>
      </c>
      <c r="N14" s="39">
        <f t="shared" si="1"/>
        <v>0</v>
      </c>
      <c r="O14" s="37" t="str">
        <f t="shared" si="98"/>
        <v>0.0</v>
      </c>
      <c r="P14" s="11">
        <v>2</v>
      </c>
      <c r="Q14" s="16">
        <v>6</v>
      </c>
      <c r="R14" s="28" t="str">
        <f t="shared" si="99"/>
        <v>6.0</v>
      </c>
      <c r="S14" s="32" t="str">
        <f t="shared" si="2"/>
        <v>C</v>
      </c>
      <c r="T14" s="39">
        <f t="shared" si="3"/>
        <v>2</v>
      </c>
      <c r="U14" s="37" t="str">
        <f t="shared" si="100"/>
        <v>2.0</v>
      </c>
      <c r="V14" s="11">
        <v>3</v>
      </c>
      <c r="W14" s="98">
        <v>8.6999999999999993</v>
      </c>
      <c r="X14" s="99">
        <v>8</v>
      </c>
      <c r="Y14" s="25"/>
      <c r="Z14" s="27">
        <f t="shared" si="4"/>
        <v>8.3000000000000007</v>
      </c>
      <c r="AA14" s="28">
        <f t="shared" si="5"/>
        <v>8.3000000000000007</v>
      </c>
      <c r="AB14" s="28" t="str">
        <f t="shared" si="101"/>
        <v>8.3</v>
      </c>
      <c r="AC14" s="32" t="str">
        <f t="shared" si="6"/>
        <v>B+</v>
      </c>
      <c r="AD14" s="30">
        <f t="shared" si="7"/>
        <v>3.5</v>
      </c>
      <c r="AE14" s="37" t="str">
        <f t="shared" si="102"/>
        <v>3.5</v>
      </c>
      <c r="AF14" s="64">
        <v>4</v>
      </c>
      <c r="AG14" s="68">
        <v>4</v>
      </c>
      <c r="AH14" s="21">
        <v>7.7</v>
      </c>
      <c r="AI14" s="24">
        <v>6</v>
      </c>
      <c r="AJ14" s="25"/>
      <c r="AK14" s="27">
        <f t="shared" si="8"/>
        <v>6.7</v>
      </c>
      <c r="AL14" s="28">
        <f t="shared" si="9"/>
        <v>6.7</v>
      </c>
      <c r="AM14" s="28" t="str">
        <f t="shared" si="103"/>
        <v>6.7</v>
      </c>
      <c r="AN14" s="32" t="str">
        <f t="shared" si="10"/>
        <v>C+</v>
      </c>
      <c r="AO14" s="30">
        <f t="shared" si="11"/>
        <v>2.5</v>
      </c>
      <c r="AP14" s="37" t="str">
        <f t="shared" si="104"/>
        <v>2.5</v>
      </c>
      <c r="AQ14" s="64">
        <v>3</v>
      </c>
      <c r="AR14" s="68">
        <v>3</v>
      </c>
      <c r="AS14" s="98">
        <v>6</v>
      </c>
      <c r="AT14" s="99">
        <v>7</v>
      </c>
      <c r="AU14" s="25"/>
      <c r="AV14" s="27">
        <f t="shared" si="12"/>
        <v>6.6</v>
      </c>
      <c r="AW14" s="28">
        <f t="shared" si="13"/>
        <v>6.6</v>
      </c>
      <c r="AX14" s="28" t="str">
        <f t="shared" si="105"/>
        <v>6.6</v>
      </c>
      <c r="AY14" s="32" t="str">
        <f t="shared" si="14"/>
        <v>C+</v>
      </c>
      <c r="AZ14" s="30">
        <f t="shared" si="15"/>
        <v>2.5</v>
      </c>
      <c r="BA14" s="37" t="str">
        <f t="shared" si="106"/>
        <v>2.5</v>
      </c>
      <c r="BB14" s="64">
        <v>3</v>
      </c>
      <c r="BC14" s="68">
        <v>3</v>
      </c>
      <c r="BD14" s="21">
        <v>6.8</v>
      </c>
      <c r="BE14" s="24">
        <v>6</v>
      </c>
      <c r="BF14" s="25"/>
      <c r="BG14" s="27">
        <f t="shared" si="16"/>
        <v>6.3</v>
      </c>
      <c r="BH14" s="28">
        <f t="shared" si="17"/>
        <v>6.3</v>
      </c>
      <c r="BI14" s="28" t="str">
        <f t="shared" si="107"/>
        <v>6.3</v>
      </c>
      <c r="BJ14" s="32" t="str">
        <f t="shared" si="18"/>
        <v>C</v>
      </c>
      <c r="BK14" s="66">
        <f t="shared" si="19"/>
        <v>2</v>
      </c>
      <c r="BL14" s="37" t="str">
        <f t="shared" si="108"/>
        <v>2.0</v>
      </c>
      <c r="BM14" s="64">
        <v>2</v>
      </c>
      <c r="BN14" s="75">
        <v>2</v>
      </c>
      <c r="BO14" s="21">
        <v>7.8</v>
      </c>
      <c r="BP14" s="24">
        <v>5</v>
      </c>
      <c r="BQ14" s="25"/>
      <c r="BR14" s="27">
        <f t="shared" si="20"/>
        <v>6.1</v>
      </c>
      <c r="BS14" s="28">
        <f t="shared" si="21"/>
        <v>6.1</v>
      </c>
      <c r="BT14" s="28" t="str">
        <f t="shared" si="109"/>
        <v>6.1</v>
      </c>
      <c r="BU14" s="32" t="str">
        <f t="shared" si="22"/>
        <v>C</v>
      </c>
      <c r="BV14" s="30">
        <f t="shared" si="23"/>
        <v>2</v>
      </c>
      <c r="BW14" s="37" t="str">
        <f t="shared" si="110"/>
        <v>2.0</v>
      </c>
      <c r="BX14" s="64">
        <v>3</v>
      </c>
      <c r="BY14" s="68">
        <v>3</v>
      </c>
      <c r="BZ14" s="85">
        <f t="shared" si="24"/>
        <v>15</v>
      </c>
      <c r="CA14" s="86">
        <f t="shared" si="25"/>
        <v>6.9333333333333327</v>
      </c>
      <c r="CB14" s="87" t="str">
        <f t="shared" si="111"/>
        <v>6.93</v>
      </c>
      <c r="CC14" s="86">
        <f t="shared" si="26"/>
        <v>3.0666666666666669</v>
      </c>
      <c r="CD14" s="87" t="str">
        <f t="shared" si="112"/>
        <v>3.07</v>
      </c>
      <c r="CE14" s="52" t="str">
        <f t="shared" si="27"/>
        <v>Lên lớp</v>
      </c>
      <c r="CF14" s="52">
        <f t="shared" si="28"/>
        <v>15</v>
      </c>
      <c r="CG14" s="86">
        <f t="shared" si="29"/>
        <v>6.9333333333333327</v>
      </c>
      <c r="CH14" s="127" t="str">
        <f t="shared" si="113"/>
        <v>6.93</v>
      </c>
      <c r="CI14" s="86">
        <f t="shared" si="30"/>
        <v>2.6</v>
      </c>
      <c r="CJ14" s="52" t="str">
        <f t="shared" si="114"/>
        <v>2.60</v>
      </c>
      <c r="CK14" s="52" t="str">
        <f t="shared" si="31"/>
        <v>Lên lớp</v>
      </c>
      <c r="CL14" s="21">
        <v>8.6999999999999993</v>
      </c>
      <c r="CM14" s="24">
        <v>8</v>
      </c>
      <c r="CN14" s="25"/>
      <c r="CO14" s="27">
        <f t="shared" si="32"/>
        <v>8.3000000000000007</v>
      </c>
      <c r="CP14" s="28">
        <f t="shared" si="33"/>
        <v>8.3000000000000007</v>
      </c>
      <c r="CQ14" s="28" t="str">
        <f t="shared" si="115"/>
        <v>8.3</v>
      </c>
      <c r="CR14" s="32" t="str">
        <f t="shared" si="34"/>
        <v>B+</v>
      </c>
      <c r="CS14" s="30">
        <f t="shared" si="35"/>
        <v>3.5</v>
      </c>
      <c r="CT14" s="37" t="str">
        <f t="shared" si="116"/>
        <v>3.5</v>
      </c>
      <c r="CU14" s="71">
        <v>2</v>
      </c>
      <c r="CV14" s="73">
        <v>2</v>
      </c>
      <c r="CW14" s="232">
        <v>7.8</v>
      </c>
      <c r="CX14" s="52">
        <v>9</v>
      </c>
      <c r="CY14" s="52"/>
      <c r="CZ14" s="27">
        <f t="shared" si="36"/>
        <v>8.5</v>
      </c>
      <c r="DA14" s="28">
        <f t="shared" si="37"/>
        <v>8.5</v>
      </c>
      <c r="DB14" s="29" t="str">
        <f t="shared" si="117"/>
        <v>8.5</v>
      </c>
      <c r="DC14" s="32" t="str">
        <f t="shared" si="38"/>
        <v>A</v>
      </c>
      <c r="DD14" s="30">
        <f t="shared" si="39"/>
        <v>4</v>
      </c>
      <c r="DE14" s="29" t="str">
        <f t="shared" si="118"/>
        <v>4.0</v>
      </c>
      <c r="DF14" s="71"/>
      <c r="DG14" s="203"/>
      <c r="DH14" s="229">
        <v>7.6</v>
      </c>
      <c r="DI14" s="230">
        <v>9</v>
      </c>
      <c r="DJ14" s="230"/>
      <c r="DK14" s="27">
        <f t="shared" si="40"/>
        <v>8.4</v>
      </c>
      <c r="DL14" s="28">
        <f t="shared" si="41"/>
        <v>8.4</v>
      </c>
      <c r="DM14" s="30" t="str">
        <f t="shared" si="119"/>
        <v>8.4</v>
      </c>
      <c r="DN14" s="32" t="str">
        <f t="shared" si="42"/>
        <v>B+</v>
      </c>
      <c r="DO14" s="30">
        <f t="shared" si="43"/>
        <v>3.5</v>
      </c>
      <c r="DP14" s="30" t="str">
        <f t="shared" si="120"/>
        <v>3.5</v>
      </c>
      <c r="DQ14" s="71"/>
      <c r="DR14" s="203"/>
      <c r="DS14" s="204">
        <f t="shared" si="44"/>
        <v>8.4499999999999993</v>
      </c>
      <c r="DT14" s="30" t="str">
        <f t="shared" si="121"/>
        <v>8.5</v>
      </c>
      <c r="DU14" s="32" t="str">
        <f t="shared" si="45"/>
        <v>B+</v>
      </c>
      <c r="DV14" s="30">
        <f t="shared" si="46"/>
        <v>3.5</v>
      </c>
      <c r="DW14" s="30" t="str">
        <f t="shared" si="122"/>
        <v>3.5</v>
      </c>
      <c r="DX14" s="71">
        <v>3</v>
      </c>
      <c r="DY14" s="203">
        <v>3</v>
      </c>
      <c r="DZ14" s="232">
        <v>6.6</v>
      </c>
      <c r="EA14" s="52">
        <v>8</v>
      </c>
      <c r="EB14" s="52"/>
      <c r="EC14" s="27">
        <f t="shared" si="47"/>
        <v>7.4</v>
      </c>
      <c r="ED14" s="28">
        <f t="shared" si="48"/>
        <v>7.4</v>
      </c>
      <c r="EE14" s="29" t="str">
        <f t="shared" si="123"/>
        <v>7.4</v>
      </c>
      <c r="EF14" s="32" t="str">
        <f t="shared" si="49"/>
        <v>B</v>
      </c>
      <c r="EG14" s="30">
        <f t="shared" si="50"/>
        <v>3</v>
      </c>
      <c r="EH14" s="29" t="str">
        <f t="shared" si="124"/>
        <v>3.0</v>
      </c>
      <c r="EI14" s="71">
        <v>3</v>
      </c>
      <c r="EJ14" s="203">
        <v>3</v>
      </c>
      <c r="EK14" s="232">
        <v>5.7</v>
      </c>
      <c r="EL14" s="52">
        <v>8</v>
      </c>
      <c r="EM14" s="52"/>
      <c r="EN14" s="27">
        <f t="shared" si="51"/>
        <v>7.1</v>
      </c>
      <c r="EO14" s="28">
        <f t="shared" si="52"/>
        <v>7.1</v>
      </c>
      <c r="EP14" s="29" t="str">
        <f t="shared" si="125"/>
        <v>7.1</v>
      </c>
      <c r="EQ14" s="32" t="str">
        <f t="shared" si="53"/>
        <v>B</v>
      </c>
      <c r="ER14" s="30">
        <f t="shared" si="54"/>
        <v>3</v>
      </c>
      <c r="ES14" s="29" t="str">
        <f t="shared" si="126"/>
        <v>3.0</v>
      </c>
      <c r="ET14" s="71">
        <v>3</v>
      </c>
      <c r="EU14" s="203">
        <v>3</v>
      </c>
      <c r="EV14" s="232">
        <v>8</v>
      </c>
      <c r="EW14" s="52">
        <v>9</v>
      </c>
      <c r="EX14" s="52"/>
      <c r="EY14" s="27">
        <f t="shared" si="55"/>
        <v>8.6</v>
      </c>
      <c r="EZ14" s="28">
        <f t="shared" si="56"/>
        <v>8.6</v>
      </c>
      <c r="FA14" s="29" t="str">
        <f t="shared" si="127"/>
        <v>8.6</v>
      </c>
      <c r="FB14" s="32" t="str">
        <f t="shared" si="57"/>
        <v>A</v>
      </c>
      <c r="FC14" s="29">
        <f t="shared" si="58"/>
        <v>4</v>
      </c>
      <c r="FD14" s="29" t="str">
        <f t="shared" si="128"/>
        <v>4.0</v>
      </c>
      <c r="FE14" s="71">
        <v>2</v>
      </c>
      <c r="FF14" s="203">
        <v>2</v>
      </c>
      <c r="FG14" s="232">
        <v>8.1</v>
      </c>
      <c r="FH14" s="52">
        <v>9</v>
      </c>
      <c r="FI14" s="52"/>
      <c r="FJ14" s="27">
        <f t="shared" si="59"/>
        <v>8.6</v>
      </c>
      <c r="FK14" s="28">
        <f t="shared" si="60"/>
        <v>8.6</v>
      </c>
      <c r="FL14" s="29" t="str">
        <f t="shared" si="129"/>
        <v>8.6</v>
      </c>
      <c r="FM14" s="32" t="str">
        <f t="shared" si="61"/>
        <v>A</v>
      </c>
      <c r="FN14" s="30">
        <f t="shared" si="62"/>
        <v>4</v>
      </c>
      <c r="FO14" s="29" t="str">
        <f t="shared" si="130"/>
        <v>4.0</v>
      </c>
      <c r="FP14" s="71">
        <v>3</v>
      </c>
      <c r="FQ14" s="203">
        <v>3</v>
      </c>
      <c r="FR14" s="232">
        <v>8</v>
      </c>
      <c r="FS14" s="52">
        <v>9</v>
      </c>
      <c r="FT14" s="52"/>
      <c r="FU14" s="27">
        <f t="shared" si="63"/>
        <v>8.6</v>
      </c>
      <c r="FV14" s="28">
        <f t="shared" si="64"/>
        <v>8.6</v>
      </c>
      <c r="FW14" s="29" t="str">
        <f t="shared" si="131"/>
        <v>8.6</v>
      </c>
      <c r="FX14" s="32" t="str">
        <f t="shared" si="65"/>
        <v>A</v>
      </c>
      <c r="FY14" s="30">
        <f t="shared" si="66"/>
        <v>4</v>
      </c>
      <c r="FZ14" s="29" t="str">
        <f t="shared" si="132"/>
        <v>4.0</v>
      </c>
      <c r="GA14" s="71">
        <v>2</v>
      </c>
      <c r="GB14" s="203">
        <v>2</v>
      </c>
      <c r="GC14" s="232">
        <v>7.7</v>
      </c>
      <c r="GD14" s="52">
        <v>7</v>
      </c>
      <c r="GE14" s="52"/>
      <c r="GF14" s="27">
        <f t="shared" si="67"/>
        <v>7.3</v>
      </c>
      <c r="GG14" s="28">
        <f t="shared" si="68"/>
        <v>7.3</v>
      </c>
      <c r="GH14" s="29" t="str">
        <f t="shared" si="133"/>
        <v>7.3</v>
      </c>
      <c r="GI14" s="32" t="str">
        <f t="shared" si="69"/>
        <v>B</v>
      </c>
      <c r="GJ14" s="30">
        <f t="shared" si="70"/>
        <v>3</v>
      </c>
      <c r="GK14" s="29" t="str">
        <f t="shared" si="134"/>
        <v>3.0</v>
      </c>
      <c r="GL14" s="71">
        <v>2</v>
      </c>
      <c r="GM14" s="203">
        <v>2</v>
      </c>
      <c r="GN14" s="232">
        <v>7.3</v>
      </c>
      <c r="GO14" s="52">
        <v>8</v>
      </c>
      <c r="GP14" s="52"/>
      <c r="GQ14" s="27">
        <f t="shared" si="71"/>
        <v>7.7</v>
      </c>
      <c r="GR14" s="28">
        <f t="shared" si="72"/>
        <v>7.7</v>
      </c>
      <c r="GS14" s="29" t="str">
        <f t="shared" si="135"/>
        <v>7.7</v>
      </c>
      <c r="GT14" s="32" t="str">
        <f t="shared" si="73"/>
        <v>B</v>
      </c>
      <c r="GU14" s="30">
        <f t="shared" si="74"/>
        <v>3</v>
      </c>
      <c r="GV14" s="29" t="str">
        <f t="shared" si="136"/>
        <v>3.0</v>
      </c>
      <c r="GW14" s="71">
        <v>2</v>
      </c>
      <c r="GX14" s="203">
        <v>2</v>
      </c>
      <c r="GY14" s="85">
        <f t="shared" si="75"/>
        <v>22</v>
      </c>
      <c r="GZ14" s="86">
        <f t="shared" si="76"/>
        <v>7.9840909090909085</v>
      </c>
      <c r="HA14" s="124" t="str">
        <f t="shared" si="137"/>
        <v>7.98</v>
      </c>
      <c r="HB14" s="86">
        <f t="shared" si="77"/>
        <v>3.4318181818181817</v>
      </c>
      <c r="HC14" s="124" t="str">
        <f t="shared" si="138"/>
        <v>3.43</v>
      </c>
      <c r="HD14" s="52" t="str">
        <f t="shared" si="78"/>
        <v>Lên lớp</v>
      </c>
      <c r="HE14" s="52">
        <f t="shared" si="79"/>
        <v>22</v>
      </c>
      <c r="HF14" s="86">
        <f t="shared" si="80"/>
        <v>7.9840909090909085</v>
      </c>
      <c r="HG14" s="127" t="str">
        <f t="shared" si="139"/>
        <v>7.98</v>
      </c>
      <c r="HH14" s="86">
        <f t="shared" si="81"/>
        <v>3.4318181818181817</v>
      </c>
      <c r="HI14" s="127" t="str">
        <f t="shared" si="140"/>
        <v>3.43</v>
      </c>
      <c r="HJ14" s="227">
        <f t="shared" si="141"/>
        <v>37</v>
      </c>
      <c r="HK14" s="268">
        <f t="shared" si="142"/>
        <v>37</v>
      </c>
      <c r="HL14" s="228">
        <f t="shared" si="143"/>
        <v>7.5581081081081072</v>
      </c>
      <c r="HM14" s="127" t="str">
        <f t="shared" si="144"/>
        <v>7.56</v>
      </c>
      <c r="HN14" s="228">
        <f t="shared" si="145"/>
        <v>3.0945945945945947</v>
      </c>
      <c r="HO14" s="127" t="str">
        <f t="shared" si="146"/>
        <v>3.09</v>
      </c>
      <c r="HP14" s="52" t="str">
        <f t="shared" si="82"/>
        <v>Lên lớp</v>
      </c>
      <c r="HQ14" s="58" t="s">
        <v>986</v>
      </c>
      <c r="HR14" s="21">
        <v>7.3</v>
      </c>
      <c r="HS14" s="24">
        <v>7</v>
      </c>
      <c r="HT14" s="25"/>
      <c r="HU14" s="27">
        <f t="shared" si="181"/>
        <v>7.1</v>
      </c>
      <c r="HV14" s="282">
        <f t="shared" si="182"/>
        <v>7.1</v>
      </c>
      <c r="HW14" s="28" t="str">
        <f t="shared" si="198"/>
        <v>7.1</v>
      </c>
      <c r="HX14" s="283" t="str">
        <f t="shared" si="183"/>
        <v>B</v>
      </c>
      <c r="HY14" s="281">
        <f t="shared" si="184"/>
        <v>3</v>
      </c>
      <c r="HZ14" s="44" t="str">
        <f t="shared" si="185"/>
        <v>3.0</v>
      </c>
      <c r="IA14" s="64">
        <v>3</v>
      </c>
      <c r="IB14" s="68">
        <v>3</v>
      </c>
      <c r="IC14" s="21">
        <v>7.8</v>
      </c>
      <c r="ID14" s="24">
        <v>8</v>
      </c>
      <c r="IE14" s="25"/>
      <c r="IF14" s="27">
        <f t="shared" si="186"/>
        <v>7.9</v>
      </c>
      <c r="IG14" s="282">
        <f t="shared" si="187"/>
        <v>7.9</v>
      </c>
      <c r="IH14" s="26" t="str">
        <f t="shared" si="199"/>
        <v>7.9</v>
      </c>
      <c r="II14" s="283" t="str">
        <f t="shared" si="188"/>
        <v>B</v>
      </c>
      <c r="IJ14" s="281">
        <f t="shared" si="189"/>
        <v>3</v>
      </c>
      <c r="IK14" s="44" t="str">
        <f t="shared" si="190"/>
        <v>3.0</v>
      </c>
      <c r="IL14" s="64">
        <v>1</v>
      </c>
      <c r="IM14" s="68">
        <v>1</v>
      </c>
      <c r="IN14" s="21">
        <v>8.6999999999999993</v>
      </c>
      <c r="IO14" s="24">
        <v>6</v>
      </c>
      <c r="IP14" s="25"/>
      <c r="IQ14" s="27">
        <f t="shared" si="191"/>
        <v>7.1</v>
      </c>
      <c r="IR14" s="28">
        <f t="shared" si="192"/>
        <v>7.1</v>
      </c>
      <c r="IS14" s="26" t="str">
        <f t="shared" si="193"/>
        <v>7.1</v>
      </c>
      <c r="IT14" s="32" t="str">
        <f t="shared" si="194"/>
        <v>B</v>
      </c>
      <c r="IU14" s="30">
        <f t="shared" si="195"/>
        <v>3</v>
      </c>
      <c r="IV14" s="37" t="str">
        <f t="shared" si="196"/>
        <v>3.0</v>
      </c>
      <c r="IW14" s="64">
        <v>2</v>
      </c>
      <c r="IX14" s="68">
        <v>2</v>
      </c>
      <c r="IY14" s="21">
        <v>9</v>
      </c>
      <c r="IZ14" s="24">
        <v>7</v>
      </c>
      <c r="JA14" s="25"/>
      <c r="JB14" s="19">
        <f t="shared" si="147"/>
        <v>7.8</v>
      </c>
      <c r="JC14" s="26">
        <f t="shared" si="148"/>
        <v>7.8</v>
      </c>
      <c r="JD14" s="26" t="str">
        <f t="shared" si="149"/>
        <v>7.8</v>
      </c>
      <c r="JE14" s="32" t="str">
        <f t="shared" si="150"/>
        <v>B</v>
      </c>
      <c r="JF14" s="30">
        <f t="shared" si="151"/>
        <v>3</v>
      </c>
      <c r="JG14" s="37" t="str">
        <f t="shared" si="152"/>
        <v>3.0</v>
      </c>
      <c r="JH14" s="64">
        <v>2</v>
      </c>
      <c r="JI14" s="68">
        <v>2</v>
      </c>
      <c r="JJ14" s="98">
        <v>5.8</v>
      </c>
      <c r="JK14" s="99">
        <v>9</v>
      </c>
      <c r="JL14" s="187"/>
      <c r="JM14" s="19">
        <f t="shared" si="153"/>
        <v>7.7</v>
      </c>
      <c r="JN14" s="26">
        <f t="shared" si="154"/>
        <v>7.7</v>
      </c>
      <c r="JO14" s="26" t="str">
        <f t="shared" si="155"/>
        <v>7.7</v>
      </c>
      <c r="JP14" s="32" t="str">
        <f t="shared" si="156"/>
        <v>B</v>
      </c>
      <c r="JQ14" s="30">
        <f t="shared" si="157"/>
        <v>3</v>
      </c>
      <c r="JR14" s="37" t="str">
        <f t="shared" si="158"/>
        <v>3.0</v>
      </c>
      <c r="JS14" s="64">
        <v>1</v>
      </c>
      <c r="JT14" s="68">
        <v>1</v>
      </c>
      <c r="JU14" s="98">
        <v>7.7</v>
      </c>
      <c r="JV14" s="99">
        <v>9</v>
      </c>
      <c r="JW14" s="187"/>
      <c r="JX14" s="27">
        <f t="shared" si="83"/>
        <v>8.5</v>
      </c>
      <c r="JY14" s="28">
        <f t="shared" si="84"/>
        <v>8.5</v>
      </c>
      <c r="JZ14" s="28" t="str">
        <f t="shared" si="159"/>
        <v>8.5</v>
      </c>
      <c r="KA14" s="32" t="str">
        <f t="shared" si="85"/>
        <v>A</v>
      </c>
      <c r="KB14" s="30">
        <f t="shared" si="86"/>
        <v>4</v>
      </c>
      <c r="KC14" s="37" t="str">
        <f t="shared" si="87"/>
        <v>4.0</v>
      </c>
      <c r="KD14" s="64">
        <v>2</v>
      </c>
      <c r="KE14" s="68">
        <v>2</v>
      </c>
      <c r="KF14" s="98">
        <v>8</v>
      </c>
      <c r="KG14" s="99">
        <v>8</v>
      </c>
      <c r="KH14" s="187"/>
      <c r="KI14" s="302">
        <f t="shared" si="88"/>
        <v>8</v>
      </c>
      <c r="KJ14" s="28">
        <f t="shared" si="89"/>
        <v>8</v>
      </c>
      <c r="KK14" s="26" t="str">
        <f t="shared" si="160"/>
        <v>8.0</v>
      </c>
      <c r="KL14" s="32" t="str">
        <f t="shared" si="90"/>
        <v>B+</v>
      </c>
      <c r="KM14" s="30">
        <f t="shared" si="91"/>
        <v>3.5</v>
      </c>
      <c r="KN14" s="37" t="str">
        <f t="shared" si="92"/>
        <v>3.5</v>
      </c>
      <c r="KO14" s="64">
        <v>2</v>
      </c>
      <c r="KP14" s="68">
        <v>2</v>
      </c>
      <c r="KQ14" s="98">
        <v>8.4</v>
      </c>
      <c r="KR14" s="99">
        <v>7</v>
      </c>
      <c r="KS14" s="187"/>
      <c r="KT14" s="27">
        <f t="shared" si="93"/>
        <v>7.6</v>
      </c>
      <c r="KU14" s="28">
        <f t="shared" si="94"/>
        <v>7.6</v>
      </c>
      <c r="KV14" s="26" t="str">
        <f t="shared" si="161"/>
        <v>7.6</v>
      </c>
      <c r="KW14" s="32" t="str">
        <f t="shared" si="200"/>
        <v>B</v>
      </c>
      <c r="KX14" s="30">
        <f t="shared" si="95"/>
        <v>3</v>
      </c>
      <c r="KY14" s="37" t="str">
        <f t="shared" si="96"/>
        <v>3.0</v>
      </c>
      <c r="KZ14" s="64">
        <v>2</v>
      </c>
      <c r="LA14" s="68">
        <v>2</v>
      </c>
      <c r="LB14" s="21">
        <v>8.1999999999999993</v>
      </c>
      <c r="LC14" s="24">
        <v>9</v>
      </c>
      <c r="LD14" s="25"/>
      <c r="LE14" s="19">
        <f t="shared" si="197"/>
        <v>8.6999999999999993</v>
      </c>
      <c r="LF14" s="26">
        <f t="shared" si="162"/>
        <v>8.6999999999999993</v>
      </c>
      <c r="LG14" s="26" t="str">
        <f t="shared" si="201"/>
        <v>8.7</v>
      </c>
      <c r="LH14" s="32" t="str">
        <f t="shared" si="163"/>
        <v>A</v>
      </c>
      <c r="LI14" s="30">
        <f t="shared" si="164"/>
        <v>4</v>
      </c>
      <c r="LJ14" s="37" t="str">
        <f t="shared" si="165"/>
        <v>4.0</v>
      </c>
      <c r="LK14" s="62">
        <v>3</v>
      </c>
      <c r="LL14" s="279">
        <v>3</v>
      </c>
      <c r="LM14" s="85">
        <f t="shared" si="166"/>
        <v>18</v>
      </c>
      <c r="LN14" s="86">
        <f t="shared" si="167"/>
        <v>7.833333333333333</v>
      </c>
      <c r="LO14" s="124" t="str">
        <f t="shared" si="168"/>
        <v>7.83</v>
      </c>
      <c r="LP14" s="86">
        <f t="shared" si="169"/>
        <v>3.3333333333333335</v>
      </c>
      <c r="LQ14" s="124" t="str">
        <f t="shared" si="170"/>
        <v>3.33</v>
      </c>
      <c r="LR14" s="330" t="str">
        <f t="shared" si="171"/>
        <v>Lên lớp</v>
      </c>
      <c r="LS14" s="331">
        <f t="shared" si="172"/>
        <v>18</v>
      </c>
      <c r="LT14" s="332">
        <f t="shared" si="173"/>
        <v>7.833333333333333</v>
      </c>
      <c r="LU14" s="332">
        <f t="shared" si="174"/>
        <v>3.3333333333333335</v>
      </c>
      <c r="LV14" s="334">
        <f t="shared" si="175"/>
        <v>55</v>
      </c>
      <c r="LW14" s="335">
        <f t="shared" si="176"/>
        <v>55</v>
      </c>
      <c r="LX14" s="336">
        <f t="shared" si="177"/>
        <v>7.6481818181818175</v>
      </c>
      <c r="LY14" s="337">
        <f t="shared" si="178"/>
        <v>3.1727272727272728</v>
      </c>
      <c r="LZ14" s="336" t="str">
        <f t="shared" si="179"/>
        <v>3.17</v>
      </c>
      <c r="MA14" s="330" t="str">
        <f t="shared" si="180"/>
        <v>Lên lớp</v>
      </c>
    </row>
    <row r="15" spans="1:339" s="233" customFormat="1" ht="18">
      <c r="A15" s="10">
        <v>14</v>
      </c>
      <c r="B15" s="76" t="s">
        <v>383</v>
      </c>
      <c r="C15" s="77" t="s">
        <v>431</v>
      </c>
      <c r="D15" s="78" t="s">
        <v>432</v>
      </c>
      <c r="E15" s="79" t="s">
        <v>433</v>
      </c>
      <c r="F15" s="50"/>
      <c r="G15" s="80" t="s">
        <v>688</v>
      </c>
      <c r="H15" s="50" t="s">
        <v>17</v>
      </c>
      <c r="I15" s="82" t="s">
        <v>718</v>
      </c>
      <c r="J15" s="82" t="s">
        <v>780</v>
      </c>
      <c r="K15" s="16"/>
      <c r="L15" s="28" t="str">
        <f t="shared" si="97"/>
        <v>0.0</v>
      </c>
      <c r="M15" s="32" t="str">
        <f t="shared" si="0"/>
        <v>F</v>
      </c>
      <c r="N15" s="39">
        <f t="shared" si="1"/>
        <v>0</v>
      </c>
      <c r="O15" s="37" t="str">
        <f t="shared" si="98"/>
        <v>0.0</v>
      </c>
      <c r="P15" s="11">
        <v>2</v>
      </c>
      <c r="Q15" s="16">
        <v>6</v>
      </c>
      <c r="R15" s="28" t="str">
        <f t="shared" si="99"/>
        <v>6.0</v>
      </c>
      <c r="S15" s="32" t="str">
        <f t="shared" si="2"/>
        <v>C</v>
      </c>
      <c r="T15" s="39">
        <f t="shared" si="3"/>
        <v>2</v>
      </c>
      <c r="U15" s="37" t="str">
        <f t="shared" si="100"/>
        <v>2.0</v>
      </c>
      <c r="V15" s="11">
        <v>3</v>
      </c>
      <c r="W15" s="98">
        <v>7.8</v>
      </c>
      <c r="X15" s="99">
        <v>8</v>
      </c>
      <c r="Y15" s="25"/>
      <c r="Z15" s="27">
        <f t="shared" si="4"/>
        <v>7.9</v>
      </c>
      <c r="AA15" s="28">
        <f t="shared" si="5"/>
        <v>7.9</v>
      </c>
      <c r="AB15" s="28" t="str">
        <f t="shared" si="101"/>
        <v>7.9</v>
      </c>
      <c r="AC15" s="32" t="str">
        <f t="shared" si="6"/>
        <v>B</v>
      </c>
      <c r="AD15" s="30">
        <f t="shared" si="7"/>
        <v>3</v>
      </c>
      <c r="AE15" s="37" t="str">
        <f t="shared" si="102"/>
        <v>3.0</v>
      </c>
      <c r="AF15" s="64">
        <v>4</v>
      </c>
      <c r="AG15" s="68">
        <v>4</v>
      </c>
      <c r="AH15" s="21">
        <v>5</v>
      </c>
      <c r="AI15" s="24">
        <v>5</v>
      </c>
      <c r="AJ15" s="25"/>
      <c r="AK15" s="27">
        <f t="shared" si="8"/>
        <v>5</v>
      </c>
      <c r="AL15" s="28">
        <f t="shared" si="9"/>
        <v>5</v>
      </c>
      <c r="AM15" s="28" t="str">
        <f t="shared" si="103"/>
        <v>5.0</v>
      </c>
      <c r="AN15" s="32" t="str">
        <f t="shared" si="10"/>
        <v>D+</v>
      </c>
      <c r="AO15" s="30">
        <f t="shared" si="11"/>
        <v>1.5</v>
      </c>
      <c r="AP15" s="37" t="str">
        <f t="shared" si="104"/>
        <v>1.5</v>
      </c>
      <c r="AQ15" s="64">
        <v>3</v>
      </c>
      <c r="AR15" s="68">
        <v>3</v>
      </c>
      <c r="AS15" s="98">
        <v>5</v>
      </c>
      <c r="AT15" s="99">
        <v>3</v>
      </c>
      <c r="AU15" s="25">
        <v>4</v>
      </c>
      <c r="AV15" s="27">
        <f t="shared" si="12"/>
        <v>3.8</v>
      </c>
      <c r="AW15" s="28">
        <f t="shared" si="13"/>
        <v>4.4000000000000004</v>
      </c>
      <c r="AX15" s="28" t="str">
        <f t="shared" si="105"/>
        <v>4.4</v>
      </c>
      <c r="AY15" s="32" t="str">
        <f t="shared" si="14"/>
        <v>D</v>
      </c>
      <c r="AZ15" s="30">
        <f t="shared" si="15"/>
        <v>1</v>
      </c>
      <c r="BA15" s="37" t="str">
        <f t="shared" si="106"/>
        <v>1.0</v>
      </c>
      <c r="BB15" s="64">
        <v>3</v>
      </c>
      <c r="BC15" s="68">
        <v>3</v>
      </c>
      <c r="BD15" s="21">
        <v>6.6</v>
      </c>
      <c r="BE15" s="24">
        <v>4</v>
      </c>
      <c r="BF15" s="25"/>
      <c r="BG15" s="27">
        <f t="shared" si="16"/>
        <v>5</v>
      </c>
      <c r="BH15" s="28">
        <f t="shared" si="17"/>
        <v>5</v>
      </c>
      <c r="BI15" s="28" t="str">
        <f t="shared" si="107"/>
        <v>5.0</v>
      </c>
      <c r="BJ15" s="32" t="str">
        <f t="shared" si="18"/>
        <v>D+</v>
      </c>
      <c r="BK15" s="66">
        <f t="shared" si="19"/>
        <v>1.5</v>
      </c>
      <c r="BL15" s="37" t="str">
        <f t="shared" si="108"/>
        <v>1.5</v>
      </c>
      <c r="BM15" s="64">
        <v>2</v>
      </c>
      <c r="BN15" s="75">
        <v>2</v>
      </c>
      <c r="BO15" s="21">
        <v>6.8</v>
      </c>
      <c r="BP15" s="24">
        <v>7</v>
      </c>
      <c r="BQ15" s="25"/>
      <c r="BR15" s="27">
        <f t="shared" si="20"/>
        <v>6.9</v>
      </c>
      <c r="BS15" s="28">
        <f t="shared" si="21"/>
        <v>6.9</v>
      </c>
      <c r="BT15" s="28" t="str">
        <f t="shared" si="109"/>
        <v>6.9</v>
      </c>
      <c r="BU15" s="32" t="str">
        <f t="shared" si="22"/>
        <v>C+</v>
      </c>
      <c r="BV15" s="30">
        <f t="shared" si="23"/>
        <v>2.5</v>
      </c>
      <c r="BW15" s="37" t="str">
        <f t="shared" si="110"/>
        <v>2.5</v>
      </c>
      <c r="BX15" s="64">
        <v>3</v>
      </c>
      <c r="BY15" s="68">
        <v>3</v>
      </c>
      <c r="BZ15" s="85">
        <f t="shared" si="24"/>
        <v>15</v>
      </c>
      <c r="CA15" s="86">
        <f t="shared" si="25"/>
        <v>6.0333333333333341</v>
      </c>
      <c r="CB15" s="87" t="str">
        <f t="shared" si="111"/>
        <v>6.03</v>
      </c>
      <c r="CC15" s="86">
        <f t="shared" si="26"/>
        <v>2.4</v>
      </c>
      <c r="CD15" s="87" t="str">
        <f t="shared" si="112"/>
        <v>2.40</v>
      </c>
      <c r="CE15" s="52" t="str">
        <f t="shared" si="27"/>
        <v>Lên lớp</v>
      </c>
      <c r="CF15" s="52">
        <f t="shared" si="28"/>
        <v>15</v>
      </c>
      <c r="CG15" s="86">
        <f t="shared" si="29"/>
        <v>6.0333333333333341</v>
      </c>
      <c r="CH15" s="127" t="str">
        <f t="shared" si="113"/>
        <v>6.03</v>
      </c>
      <c r="CI15" s="86">
        <f t="shared" si="30"/>
        <v>2</v>
      </c>
      <c r="CJ15" s="52" t="str">
        <f t="shared" si="114"/>
        <v>2.00</v>
      </c>
      <c r="CK15" s="52" t="str">
        <f t="shared" si="31"/>
        <v>Lên lớp</v>
      </c>
      <c r="CL15" s="21">
        <v>8.3000000000000007</v>
      </c>
      <c r="CM15" s="24">
        <v>7</v>
      </c>
      <c r="CN15" s="25"/>
      <c r="CO15" s="27">
        <f t="shared" si="32"/>
        <v>7.5</v>
      </c>
      <c r="CP15" s="28">
        <f t="shared" si="33"/>
        <v>7.5</v>
      </c>
      <c r="CQ15" s="28" t="str">
        <f t="shared" si="115"/>
        <v>7.5</v>
      </c>
      <c r="CR15" s="32" t="str">
        <f t="shared" si="34"/>
        <v>B</v>
      </c>
      <c r="CS15" s="30">
        <f t="shared" si="35"/>
        <v>3</v>
      </c>
      <c r="CT15" s="37" t="str">
        <f t="shared" si="116"/>
        <v>3.0</v>
      </c>
      <c r="CU15" s="71">
        <v>2</v>
      </c>
      <c r="CV15" s="73">
        <v>2</v>
      </c>
      <c r="CW15" s="232">
        <v>7.8</v>
      </c>
      <c r="CX15" s="52">
        <v>7</v>
      </c>
      <c r="CY15" s="52"/>
      <c r="CZ15" s="27">
        <f t="shared" si="36"/>
        <v>7.3</v>
      </c>
      <c r="DA15" s="28">
        <f t="shared" si="37"/>
        <v>7.3</v>
      </c>
      <c r="DB15" s="29" t="str">
        <f t="shared" si="117"/>
        <v>7.3</v>
      </c>
      <c r="DC15" s="32" t="str">
        <f t="shared" si="38"/>
        <v>B</v>
      </c>
      <c r="DD15" s="30">
        <f t="shared" si="39"/>
        <v>3</v>
      </c>
      <c r="DE15" s="29" t="str">
        <f t="shared" si="118"/>
        <v>3.0</v>
      </c>
      <c r="DF15" s="71"/>
      <c r="DG15" s="203"/>
      <c r="DH15" s="229">
        <v>7.6</v>
      </c>
      <c r="DI15" s="230">
        <v>4</v>
      </c>
      <c r="DJ15" s="230"/>
      <c r="DK15" s="27">
        <f t="shared" si="40"/>
        <v>5.4</v>
      </c>
      <c r="DL15" s="28">
        <f t="shared" si="41"/>
        <v>5.4</v>
      </c>
      <c r="DM15" s="30" t="str">
        <f t="shared" si="119"/>
        <v>5.4</v>
      </c>
      <c r="DN15" s="32" t="str">
        <f t="shared" si="42"/>
        <v>D+</v>
      </c>
      <c r="DO15" s="30">
        <f t="shared" si="43"/>
        <v>1.5</v>
      </c>
      <c r="DP15" s="30" t="str">
        <f t="shared" si="120"/>
        <v>1.5</v>
      </c>
      <c r="DQ15" s="71"/>
      <c r="DR15" s="203"/>
      <c r="DS15" s="204">
        <f t="shared" si="44"/>
        <v>6.35</v>
      </c>
      <c r="DT15" s="30" t="str">
        <f t="shared" si="121"/>
        <v>6.4</v>
      </c>
      <c r="DU15" s="32" t="str">
        <f t="shared" si="45"/>
        <v>C</v>
      </c>
      <c r="DV15" s="30">
        <f t="shared" si="46"/>
        <v>2</v>
      </c>
      <c r="DW15" s="30" t="str">
        <f t="shared" si="122"/>
        <v>2.0</v>
      </c>
      <c r="DX15" s="71">
        <v>3</v>
      </c>
      <c r="DY15" s="203">
        <v>3</v>
      </c>
      <c r="DZ15" s="232">
        <v>7.2</v>
      </c>
      <c r="EA15" s="52">
        <v>6</v>
      </c>
      <c r="EB15" s="52"/>
      <c r="EC15" s="27">
        <f t="shared" si="47"/>
        <v>6.5</v>
      </c>
      <c r="ED15" s="28">
        <f t="shared" si="48"/>
        <v>6.5</v>
      </c>
      <c r="EE15" s="29" t="str">
        <f t="shared" si="123"/>
        <v>6.5</v>
      </c>
      <c r="EF15" s="32" t="str">
        <f t="shared" si="49"/>
        <v>C+</v>
      </c>
      <c r="EG15" s="30">
        <f t="shared" si="50"/>
        <v>2.5</v>
      </c>
      <c r="EH15" s="29" t="str">
        <f t="shared" si="124"/>
        <v>2.5</v>
      </c>
      <c r="EI15" s="71">
        <v>3</v>
      </c>
      <c r="EJ15" s="203">
        <v>3</v>
      </c>
      <c r="EK15" s="232">
        <v>6</v>
      </c>
      <c r="EL15" s="52">
        <v>8</v>
      </c>
      <c r="EM15" s="52"/>
      <c r="EN15" s="27">
        <f t="shared" si="51"/>
        <v>7.2</v>
      </c>
      <c r="EO15" s="28">
        <f t="shared" si="52"/>
        <v>7.2</v>
      </c>
      <c r="EP15" s="29" t="str">
        <f t="shared" si="125"/>
        <v>7.2</v>
      </c>
      <c r="EQ15" s="32" t="str">
        <f t="shared" si="53"/>
        <v>B</v>
      </c>
      <c r="ER15" s="30">
        <f t="shared" si="54"/>
        <v>3</v>
      </c>
      <c r="ES15" s="29" t="str">
        <f t="shared" si="126"/>
        <v>3.0</v>
      </c>
      <c r="ET15" s="71">
        <v>3</v>
      </c>
      <c r="EU15" s="203">
        <v>3</v>
      </c>
      <c r="EV15" s="232">
        <v>6</v>
      </c>
      <c r="EW15" s="52">
        <v>6</v>
      </c>
      <c r="EX15" s="52"/>
      <c r="EY15" s="27">
        <f t="shared" si="55"/>
        <v>6</v>
      </c>
      <c r="EZ15" s="28">
        <f t="shared" si="56"/>
        <v>6</v>
      </c>
      <c r="FA15" s="29" t="str">
        <f t="shared" si="127"/>
        <v>6.0</v>
      </c>
      <c r="FB15" s="32" t="str">
        <f t="shared" si="57"/>
        <v>C</v>
      </c>
      <c r="FC15" s="29">
        <f t="shared" si="58"/>
        <v>2</v>
      </c>
      <c r="FD15" s="29" t="str">
        <f t="shared" si="128"/>
        <v>2.0</v>
      </c>
      <c r="FE15" s="71">
        <v>2</v>
      </c>
      <c r="FF15" s="203">
        <v>2</v>
      </c>
      <c r="FG15" s="232">
        <v>6.9</v>
      </c>
      <c r="FH15" s="52">
        <v>5</v>
      </c>
      <c r="FI15" s="52"/>
      <c r="FJ15" s="27">
        <f t="shared" si="59"/>
        <v>5.8</v>
      </c>
      <c r="FK15" s="28">
        <f t="shared" si="60"/>
        <v>5.8</v>
      </c>
      <c r="FL15" s="29" t="str">
        <f t="shared" si="129"/>
        <v>5.8</v>
      </c>
      <c r="FM15" s="32" t="str">
        <f t="shared" si="61"/>
        <v>C</v>
      </c>
      <c r="FN15" s="30">
        <f t="shared" si="62"/>
        <v>2</v>
      </c>
      <c r="FO15" s="29" t="str">
        <f t="shared" si="130"/>
        <v>2.0</v>
      </c>
      <c r="FP15" s="71">
        <v>3</v>
      </c>
      <c r="FQ15" s="203">
        <v>3</v>
      </c>
      <c r="FR15" s="232">
        <v>8</v>
      </c>
      <c r="FS15" s="52">
        <v>4</v>
      </c>
      <c r="FT15" s="52"/>
      <c r="FU15" s="27">
        <f t="shared" si="63"/>
        <v>5.6</v>
      </c>
      <c r="FV15" s="28">
        <f t="shared" si="64"/>
        <v>5.6</v>
      </c>
      <c r="FW15" s="29" t="str">
        <f t="shared" si="131"/>
        <v>5.6</v>
      </c>
      <c r="FX15" s="32" t="str">
        <f t="shared" si="65"/>
        <v>C</v>
      </c>
      <c r="FY15" s="30">
        <f t="shared" si="66"/>
        <v>2</v>
      </c>
      <c r="FZ15" s="29" t="str">
        <f t="shared" si="132"/>
        <v>2.0</v>
      </c>
      <c r="GA15" s="71">
        <v>2</v>
      </c>
      <c r="GB15" s="203">
        <v>2</v>
      </c>
      <c r="GC15" s="232">
        <v>7.3</v>
      </c>
      <c r="GD15" s="52">
        <v>2</v>
      </c>
      <c r="GE15" s="52"/>
      <c r="GF15" s="27">
        <f t="shared" si="67"/>
        <v>4.0999999999999996</v>
      </c>
      <c r="GG15" s="28">
        <f t="shared" si="68"/>
        <v>4.0999999999999996</v>
      </c>
      <c r="GH15" s="29" t="str">
        <f t="shared" si="133"/>
        <v>4.1</v>
      </c>
      <c r="GI15" s="32" t="str">
        <f t="shared" si="69"/>
        <v>D</v>
      </c>
      <c r="GJ15" s="30">
        <f t="shared" si="70"/>
        <v>1</v>
      </c>
      <c r="GK15" s="29" t="str">
        <f t="shared" si="134"/>
        <v>1.0</v>
      </c>
      <c r="GL15" s="71">
        <v>2</v>
      </c>
      <c r="GM15" s="203">
        <v>2</v>
      </c>
      <c r="GN15" s="232">
        <v>5</v>
      </c>
      <c r="GO15" s="52">
        <v>8</v>
      </c>
      <c r="GP15" s="52"/>
      <c r="GQ15" s="27">
        <f t="shared" si="71"/>
        <v>6.8</v>
      </c>
      <c r="GR15" s="28">
        <f t="shared" si="72"/>
        <v>6.8</v>
      </c>
      <c r="GS15" s="29" t="str">
        <f t="shared" si="135"/>
        <v>6.8</v>
      </c>
      <c r="GT15" s="32" t="str">
        <f t="shared" si="73"/>
        <v>C+</v>
      </c>
      <c r="GU15" s="30">
        <f t="shared" si="74"/>
        <v>2.5</v>
      </c>
      <c r="GV15" s="29" t="str">
        <f t="shared" si="136"/>
        <v>2.5</v>
      </c>
      <c r="GW15" s="71">
        <v>2</v>
      </c>
      <c r="GX15" s="203">
        <v>2</v>
      </c>
      <c r="GY15" s="85">
        <f t="shared" si="75"/>
        <v>22</v>
      </c>
      <c r="GZ15" s="86">
        <f t="shared" si="76"/>
        <v>6.2522727272727279</v>
      </c>
      <c r="HA15" s="124" t="str">
        <f t="shared" si="137"/>
        <v>6.25</v>
      </c>
      <c r="HB15" s="86">
        <f t="shared" si="77"/>
        <v>2.25</v>
      </c>
      <c r="HC15" s="124" t="str">
        <f t="shared" si="138"/>
        <v>2.25</v>
      </c>
      <c r="HD15" s="52" t="str">
        <f t="shared" si="78"/>
        <v>Lên lớp</v>
      </c>
      <c r="HE15" s="52">
        <f t="shared" si="79"/>
        <v>22</v>
      </c>
      <c r="HF15" s="86">
        <f t="shared" si="80"/>
        <v>6.2522727272727279</v>
      </c>
      <c r="HG15" s="127" t="str">
        <f t="shared" si="139"/>
        <v>6.25</v>
      </c>
      <c r="HH15" s="86">
        <f t="shared" si="81"/>
        <v>2.25</v>
      </c>
      <c r="HI15" s="127" t="str">
        <f t="shared" si="140"/>
        <v>2.25</v>
      </c>
      <c r="HJ15" s="227">
        <f t="shared" si="141"/>
        <v>37</v>
      </c>
      <c r="HK15" s="268">
        <f t="shared" si="142"/>
        <v>37</v>
      </c>
      <c r="HL15" s="228">
        <f t="shared" si="143"/>
        <v>6.1635135135135135</v>
      </c>
      <c r="HM15" s="127" t="str">
        <f t="shared" si="144"/>
        <v>6.16</v>
      </c>
      <c r="HN15" s="228">
        <f t="shared" si="145"/>
        <v>2.1486486486486487</v>
      </c>
      <c r="HO15" s="127" t="str">
        <f t="shared" si="146"/>
        <v>2.15</v>
      </c>
      <c r="HP15" s="52" t="str">
        <f t="shared" si="82"/>
        <v>Lên lớp</v>
      </c>
      <c r="HQ15" s="58" t="s">
        <v>986</v>
      </c>
      <c r="HR15" s="21">
        <v>6.9</v>
      </c>
      <c r="HS15" s="24">
        <v>4</v>
      </c>
      <c r="HT15" s="25"/>
      <c r="HU15" s="27">
        <f t="shared" si="181"/>
        <v>5.2</v>
      </c>
      <c r="HV15" s="282">
        <f t="shared" si="182"/>
        <v>5.2</v>
      </c>
      <c r="HW15" s="26" t="str">
        <f t="shared" si="198"/>
        <v>5.2</v>
      </c>
      <c r="HX15" s="283" t="str">
        <f t="shared" si="183"/>
        <v>D+</v>
      </c>
      <c r="HY15" s="281">
        <f t="shared" si="184"/>
        <v>1.5</v>
      </c>
      <c r="HZ15" s="44" t="str">
        <f t="shared" si="185"/>
        <v>1.5</v>
      </c>
      <c r="IA15" s="64">
        <v>3</v>
      </c>
      <c r="IB15" s="68">
        <v>3</v>
      </c>
      <c r="IC15" s="21">
        <v>5.6</v>
      </c>
      <c r="ID15" s="24">
        <v>4</v>
      </c>
      <c r="IE15" s="25"/>
      <c r="IF15" s="27">
        <f t="shared" si="186"/>
        <v>4.5999999999999996</v>
      </c>
      <c r="IG15" s="282">
        <f t="shared" si="187"/>
        <v>4.5999999999999996</v>
      </c>
      <c r="IH15" s="26" t="str">
        <f t="shared" si="199"/>
        <v>4.6</v>
      </c>
      <c r="II15" s="283" t="str">
        <f t="shared" si="188"/>
        <v>D</v>
      </c>
      <c r="IJ15" s="281">
        <f t="shared" si="189"/>
        <v>1</v>
      </c>
      <c r="IK15" s="44" t="str">
        <f t="shared" si="190"/>
        <v>1.0</v>
      </c>
      <c r="IL15" s="64">
        <v>1</v>
      </c>
      <c r="IM15" s="68">
        <v>1</v>
      </c>
      <c r="IN15" s="21">
        <v>7.3</v>
      </c>
      <c r="IO15" s="24">
        <v>5</v>
      </c>
      <c r="IP15" s="25"/>
      <c r="IQ15" s="27">
        <f t="shared" si="191"/>
        <v>5.9</v>
      </c>
      <c r="IR15" s="28">
        <f t="shared" si="192"/>
        <v>5.9</v>
      </c>
      <c r="IS15" s="28" t="str">
        <f t="shared" si="193"/>
        <v>5.9</v>
      </c>
      <c r="IT15" s="32" t="str">
        <f t="shared" si="194"/>
        <v>C</v>
      </c>
      <c r="IU15" s="30">
        <f t="shared" si="195"/>
        <v>2</v>
      </c>
      <c r="IV15" s="37" t="str">
        <f t="shared" si="196"/>
        <v>2.0</v>
      </c>
      <c r="IW15" s="64">
        <v>2</v>
      </c>
      <c r="IX15" s="68">
        <v>2</v>
      </c>
      <c r="IY15" s="21">
        <v>7.6</v>
      </c>
      <c r="IZ15" s="24">
        <v>4</v>
      </c>
      <c r="JA15" s="25"/>
      <c r="JB15" s="19">
        <f t="shared" si="147"/>
        <v>5.4</v>
      </c>
      <c r="JC15" s="26">
        <f t="shared" si="148"/>
        <v>5.4</v>
      </c>
      <c r="JD15" s="26" t="str">
        <f t="shared" si="149"/>
        <v>5.4</v>
      </c>
      <c r="JE15" s="32" t="str">
        <f t="shared" si="150"/>
        <v>D+</v>
      </c>
      <c r="JF15" s="30">
        <f t="shared" si="151"/>
        <v>1.5</v>
      </c>
      <c r="JG15" s="37" t="str">
        <f t="shared" si="152"/>
        <v>1.5</v>
      </c>
      <c r="JH15" s="64">
        <v>2</v>
      </c>
      <c r="JI15" s="68">
        <v>2</v>
      </c>
      <c r="JJ15" s="98">
        <v>6</v>
      </c>
      <c r="JK15" s="99">
        <v>4</v>
      </c>
      <c r="JL15" s="187"/>
      <c r="JM15" s="19">
        <f t="shared" si="153"/>
        <v>4.8</v>
      </c>
      <c r="JN15" s="26">
        <f t="shared" si="154"/>
        <v>4.8</v>
      </c>
      <c r="JO15" s="26" t="str">
        <f t="shared" si="155"/>
        <v>4.8</v>
      </c>
      <c r="JP15" s="32" t="str">
        <f t="shared" si="156"/>
        <v>D</v>
      </c>
      <c r="JQ15" s="30">
        <f t="shared" si="157"/>
        <v>1</v>
      </c>
      <c r="JR15" s="37" t="str">
        <f t="shared" si="158"/>
        <v>1.0</v>
      </c>
      <c r="JS15" s="64">
        <v>1</v>
      </c>
      <c r="JT15" s="68">
        <v>1</v>
      </c>
      <c r="JU15" s="98">
        <v>7</v>
      </c>
      <c r="JV15" s="99">
        <v>8</v>
      </c>
      <c r="JW15" s="187"/>
      <c r="JX15" s="27">
        <f t="shared" si="83"/>
        <v>7.6</v>
      </c>
      <c r="JY15" s="28">
        <f t="shared" si="84"/>
        <v>7.6</v>
      </c>
      <c r="JZ15" s="26" t="str">
        <f t="shared" si="159"/>
        <v>7.6</v>
      </c>
      <c r="KA15" s="32" t="str">
        <f t="shared" si="85"/>
        <v>B</v>
      </c>
      <c r="KB15" s="30">
        <f t="shared" si="86"/>
        <v>3</v>
      </c>
      <c r="KC15" s="37" t="str">
        <f t="shared" si="87"/>
        <v>3.0</v>
      </c>
      <c r="KD15" s="64">
        <v>2</v>
      </c>
      <c r="KE15" s="68">
        <v>2</v>
      </c>
      <c r="KF15" s="98">
        <v>7.8</v>
      </c>
      <c r="KG15" s="99">
        <v>7</v>
      </c>
      <c r="KH15" s="187"/>
      <c r="KI15" s="302">
        <f t="shared" si="88"/>
        <v>7.3</v>
      </c>
      <c r="KJ15" s="28">
        <f t="shared" si="89"/>
        <v>7.3</v>
      </c>
      <c r="KK15" s="28" t="str">
        <f t="shared" si="160"/>
        <v>7.3</v>
      </c>
      <c r="KL15" s="32" t="str">
        <f t="shared" si="90"/>
        <v>B</v>
      </c>
      <c r="KM15" s="30">
        <f t="shared" si="91"/>
        <v>3</v>
      </c>
      <c r="KN15" s="37" t="str">
        <f t="shared" si="92"/>
        <v>3.0</v>
      </c>
      <c r="KO15" s="64">
        <v>2</v>
      </c>
      <c r="KP15" s="68">
        <v>2</v>
      </c>
      <c r="KQ15" s="98">
        <v>7.4</v>
      </c>
      <c r="KR15" s="99">
        <v>6</v>
      </c>
      <c r="KS15" s="187"/>
      <c r="KT15" s="19">
        <f t="shared" si="93"/>
        <v>6.6</v>
      </c>
      <c r="KU15" s="26">
        <f t="shared" si="94"/>
        <v>6.6</v>
      </c>
      <c r="KV15" s="26" t="str">
        <f t="shared" si="161"/>
        <v>6.6</v>
      </c>
      <c r="KW15" s="32" t="str">
        <f t="shared" si="200"/>
        <v>C+</v>
      </c>
      <c r="KX15" s="30">
        <f t="shared" si="95"/>
        <v>2.5</v>
      </c>
      <c r="KY15" s="37" t="str">
        <f t="shared" si="96"/>
        <v>2.5</v>
      </c>
      <c r="KZ15" s="64">
        <v>2</v>
      </c>
      <c r="LA15" s="68">
        <v>2</v>
      </c>
      <c r="LB15" s="21">
        <v>7.7</v>
      </c>
      <c r="LC15" s="24">
        <v>7</v>
      </c>
      <c r="LD15" s="25"/>
      <c r="LE15" s="19">
        <f t="shared" si="197"/>
        <v>7.3</v>
      </c>
      <c r="LF15" s="26">
        <f t="shared" si="162"/>
        <v>7.3</v>
      </c>
      <c r="LG15" s="26" t="str">
        <f t="shared" si="201"/>
        <v>7.3</v>
      </c>
      <c r="LH15" s="32" t="str">
        <f t="shared" si="163"/>
        <v>B</v>
      </c>
      <c r="LI15" s="30">
        <f t="shared" si="164"/>
        <v>3</v>
      </c>
      <c r="LJ15" s="37" t="str">
        <f t="shared" si="165"/>
        <v>3.0</v>
      </c>
      <c r="LK15" s="62">
        <v>3</v>
      </c>
      <c r="LL15" s="279">
        <v>3</v>
      </c>
      <c r="LM15" s="85">
        <f t="shared" si="166"/>
        <v>18</v>
      </c>
      <c r="LN15" s="86">
        <f t="shared" si="167"/>
        <v>6.25</v>
      </c>
      <c r="LO15" s="124" t="str">
        <f t="shared" si="168"/>
        <v>6.25</v>
      </c>
      <c r="LP15" s="86">
        <f t="shared" si="169"/>
        <v>2.1944444444444446</v>
      </c>
      <c r="LQ15" s="124" t="str">
        <f t="shared" si="170"/>
        <v>2.19</v>
      </c>
      <c r="LR15" s="330" t="str">
        <f t="shared" si="171"/>
        <v>Lên lớp</v>
      </c>
      <c r="LS15" s="331">
        <f t="shared" si="172"/>
        <v>18</v>
      </c>
      <c r="LT15" s="332">
        <f t="shared" si="173"/>
        <v>6.25</v>
      </c>
      <c r="LU15" s="332">
        <f t="shared" si="174"/>
        <v>2.1944444444444446</v>
      </c>
      <c r="LV15" s="334">
        <f t="shared" si="175"/>
        <v>55</v>
      </c>
      <c r="LW15" s="335">
        <f t="shared" si="176"/>
        <v>55</v>
      </c>
      <c r="LX15" s="336">
        <f t="shared" si="177"/>
        <v>6.1918181818181823</v>
      </c>
      <c r="LY15" s="337">
        <f t="shared" si="178"/>
        <v>2.1636363636363636</v>
      </c>
      <c r="LZ15" s="336" t="str">
        <f t="shared" si="179"/>
        <v>2.16</v>
      </c>
      <c r="MA15" s="330" t="str">
        <f t="shared" si="180"/>
        <v>Lên lớp</v>
      </c>
    </row>
    <row r="16" spans="1:339" s="233" customFormat="1" ht="18">
      <c r="A16" s="10">
        <v>15</v>
      </c>
      <c r="B16" s="76" t="s">
        <v>383</v>
      </c>
      <c r="C16" s="77" t="s">
        <v>434</v>
      </c>
      <c r="D16" s="78" t="s">
        <v>435</v>
      </c>
      <c r="E16" s="79" t="s">
        <v>436</v>
      </c>
      <c r="F16" s="50"/>
      <c r="G16" s="80" t="s">
        <v>635</v>
      </c>
      <c r="H16" s="50" t="s">
        <v>17</v>
      </c>
      <c r="I16" s="82" t="s">
        <v>546</v>
      </c>
      <c r="J16" s="82" t="s">
        <v>779</v>
      </c>
      <c r="K16" s="16"/>
      <c r="L16" s="28" t="str">
        <f t="shared" si="97"/>
        <v>0.0</v>
      </c>
      <c r="M16" s="32" t="str">
        <f t="shared" si="0"/>
        <v>F</v>
      </c>
      <c r="N16" s="39">
        <f t="shared" si="1"/>
        <v>0</v>
      </c>
      <c r="O16" s="37" t="str">
        <f t="shared" si="98"/>
        <v>0.0</v>
      </c>
      <c r="P16" s="11">
        <v>2</v>
      </c>
      <c r="Q16" s="16">
        <v>6</v>
      </c>
      <c r="R16" s="28" t="str">
        <f t="shared" si="99"/>
        <v>6.0</v>
      </c>
      <c r="S16" s="32" t="str">
        <f t="shared" si="2"/>
        <v>C</v>
      </c>
      <c r="T16" s="39">
        <f t="shared" si="3"/>
        <v>2</v>
      </c>
      <c r="U16" s="37" t="str">
        <f t="shared" si="100"/>
        <v>2.0</v>
      </c>
      <c r="V16" s="11">
        <v>3</v>
      </c>
      <c r="W16" s="98">
        <v>7.7</v>
      </c>
      <c r="X16" s="99">
        <v>9</v>
      </c>
      <c r="Y16" s="25"/>
      <c r="Z16" s="27">
        <f t="shared" si="4"/>
        <v>8.5</v>
      </c>
      <c r="AA16" s="28">
        <f t="shared" si="5"/>
        <v>8.5</v>
      </c>
      <c r="AB16" s="28" t="str">
        <f t="shared" si="101"/>
        <v>8.5</v>
      </c>
      <c r="AC16" s="32" t="str">
        <f t="shared" si="6"/>
        <v>A</v>
      </c>
      <c r="AD16" s="30">
        <f t="shared" si="7"/>
        <v>4</v>
      </c>
      <c r="AE16" s="37" t="str">
        <f t="shared" si="102"/>
        <v>4.0</v>
      </c>
      <c r="AF16" s="64">
        <v>4</v>
      </c>
      <c r="AG16" s="68">
        <v>4</v>
      </c>
      <c r="AH16" s="21">
        <v>6.2</v>
      </c>
      <c r="AI16" s="24">
        <v>5</v>
      </c>
      <c r="AJ16" s="25"/>
      <c r="AK16" s="27">
        <f t="shared" si="8"/>
        <v>5.5</v>
      </c>
      <c r="AL16" s="28">
        <f t="shared" si="9"/>
        <v>5.5</v>
      </c>
      <c r="AM16" s="28" t="str">
        <f t="shared" si="103"/>
        <v>5.5</v>
      </c>
      <c r="AN16" s="32" t="str">
        <f t="shared" si="10"/>
        <v>C</v>
      </c>
      <c r="AO16" s="30">
        <f t="shared" si="11"/>
        <v>2</v>
      </c>
      <c r="AP16" s="37" t="str">
        <f t="shared" si="104"/>
        <v>2.0</v>
      </c>
      <c r="AQ16" s="64">
        <v>3</v>
      </c>
      <c r="AR16" s="68">
        <v>3</v>
      </c>
      <c r="AS16" s="98">
        <v>6.8</v>
      </c>
      <c r="AT16" s="99">
        <v>8</v>
      </c>
      <c r="AU16" s="25"/>
      <c r="AV16" s="27">
        <f t="shared" si="12"/>
        <v>7.5</v>
      </c>
      <c r="AW16" s="28">
        <f t="shared" si="13"/>
        <v>7.5</v>
      </c>
      <c r="AX16" s="28" t="str">
        <f t="shared" si="105"/>
        <v>7.5</v>
      </c>
      <c r="AY16" s="32" t="str">
        <f t="shared" si="14"/>
        <v>B</v>
      </c>
      <c r="AZ16" s="30">
        <f t="shared" si="15"/>
        <v>3</v>
      </c>
      <c r="BA16" s="37" t="str">
        <f t="shared" si="106"/>
        <v>3.0</v>
      </c>
      <c r="BB16" s="64">
        <v>3</v>
      </c>
      <c r="BC16" s="68">
        <v>3</v>
      </c>
      <c r="BD16" s="21">
        <v>6.6</v>
      </c>
      <c r="BE16" s="24">
        <v>6</v>
      </c>
      <c r="BF16" s="25"/>
      <c r="BG16" s="27">
        <f t="shared" si="16"/>
        <v>6.2</v>
      </c>
      <c r="BH16" s="28">
        <f t="shared" si="17"/>
        <v>6.2</v>
      </c>
      <c r="BI16" s="28" t="str">
        <f t="shared" si="107"/>
        <v>6.2</v>
      </c>
      <c r="BJ16" s="32" t="str">
        <f t="shared" si="18"/>
        <v>C</v>
      </c>
      <c r="BK16" s="66">
        <f t="shared" si="19"/>
        <v>2</v>
      </c>
      <c r="BL16" s="37" t="str">
        <f t="shared" si="108"/>
        <v>2.0</v>
      </c>
      <c r="BM16" s="64">
        <v>2</v>
      </c>
      <c r="BN16" s="75">
        <v>2</v>
      </c>
      <c r="BO16" s="21">
        <v>6.8</v>
      </c>
      <c r="BP16" s="24">
        <v>5</v>
      </c>
      <c r="BQ16" s="25"/>
      <c r="BR16" s="27">
        <f t="shared" si="20"/>
        <v>5.7</v>
      </c>
      <c r="BS16" s="28">
        <f t="shared" si="21"/>
        <v>5.7</v>
      </c>
      <c r="BT16" s="28" t="str">
        <f t="shared" si="109"/>
        <v>5.7</v>
      </c>
      <c r="BU16" s="32" t="str">
        <f t="shared" si="22"/>
        <v>C</v>
      </c>
      <c r="BV16" s="30">
        <f t="shared" si="23"/>
        <v>2</v>
      </c>
      <c r="BW16" s="37" t="str">
        <f t="shared" si="110"/>
        <v>2.0</v>
      </c>
      <c r="BX16" s="64">
        <v>3</v>
      </c>
      <c r="BY16" s="68">
        <v>3</v>
      </c>
      <c r="BZ16" s="85">
        <f t="shared" si="24"/>
        <v>15</v>
      </c>
      <c r="CA16" s="86">
        <f t="shared" si="25"/>
        <v>6.833333333333333</v>
      </c>
      <c r="CB16" s="87" t="str">
        <f t="shared" si="111"/>
        <v>6.83</v>
      </c>
      <c r="CC16" s="86">
        <f t="shared" si="26"/>
        <v>3.1333333333333333</v>
      </c>
      <c r="CD16" s="87" t="str">
        <f t="shared" si="112"/>
        <v>3.13</v>
      </c>
      <c r="CE16" s="52" t="str">
        <f t="shared" si="27"/>
        <v>Lên lớp</v>
      </c>
      <c r="CF16" s="52">
        <f t="shared" si="28"/>
        <v>15</v>
      </c>
      <c r="CG16" s="86">
        <f t="shared" si="29"/>
        <v>6.833333333333333</v>
      </c>
      <c r="CH16" s="127" t="str">
        <f t="shared" si="113"/>
        <v>6.83</v>
      </c>
      <c r="CI16" s="86">
        <f t="shared" si="30"/>
        <v>2.7333333333333334</v>
      </c>
      <c r="CJ16" s="52" t="str">
        <f t="shared" si="114"/>
        <v>2.73</v>
      </c>
      <c r="CK16" s="52" t="str">
        <f t="shared" si="31"/>
        <v>Lên lớp</v>
      </c>
      <c r="CL16" s="21">
        <v>7.3</v>
      </c>
      <c r="CM16" s="24">
        <v>8</v>
      </c>
      <c r="CN16" s="25"/>
      <c r="CO16" s="27">
        <f t="shared" si="32"/>
        <v>7.7</v>
      </c>
      <c r="CP16" s="28">
        <f t="shared" si="33"/>
        <v>7.7</v>
      </c>
      <c r="CQ16" s="28" t="str">
        <f t="shared" si="115"/>
        <v>7.7</v>
      </c>
      <c r="CR16" s="32" t="str">
        <f t="shared" si="34"/>
        <v>B</v>
      </c>
      <c r="CS16" s="30">
        <f t="shared" si="35"/>
        <v>3</v>
      </c>
      <c r="CT16" s="37" t="str">
        <f t="shared" si="116"/>
        <v>3.0</v>
      </c>
      <c r="CU16" s="71">
        <v>2</v>
      </c>
      <c r="CV16" s="73">
        <v>2</v>
      </c>
      <c r="CW16" s="232">
        <v>8.4</v>
      </c>
      <c r="CX16" s="52">
        <v>8</v>
      </c>
      <c r="CY16" s="52"/>
      <c r="CZ16" s="27">
        <f t="shared" si="36"/>
        <v>8.1999999999999993</v>
      </c>
      <c r="DA16" s="28">
        <f t="shared" si="37"/>
        <v>8.1999999999999993</v>
      </c>
      <c r="DB16" s="29" t="str">
        <f t="shared" si="117"/>
        <v>8.2</v>
      </c>
      <c r="DC16" s="32" t="str">
        <f t="shared" si="38"/>
        <v>B+</v>
      </c>
      <c r="DD16" s="30">
        <f t="shared" si="39"/>
        <v>3.5</v>
      </c>
      <c r="DE16" s="29" t="str">
        <f t="shared" si="118"/>
        <v>3.5</v>
      </c>
      <c r="DF16" s="71"/>
      <c r="DG16" s="203"/>
      <c r="DH16" s="229">
        <v>8</v>
      </c>
      <c r="DI16" s="230">
        <v>7</v>
      </c>
      <c r="DJ16" s="230"/>
      <c r="DK16" s="27">
        <f t="shared" si="40"/>
        <v>7.4</v>
      </c>
      <c r="DL16" s="28">
        <f t="shared" si="41"/>
        <v>7.4</v>
      </c>
      <c r="DM16" s="30" t="str">
        <f t="shared" si="119"/>
        <v>7.4</v>
      </c>
      <c r="DN16" s="32" t="str">
        <f t="shared" si="42"/>
        <v>B</v>
      </c>
      <c r="DO16" s="30">
        <f t="shared" si="43"/>
        <v>3</v>
      </c>
      <c r="DP16" s="30" t="str">
        <f t="shared" si="120"/>
        <v>3.0</v>
      </c>
      <c r="DQ16" s="71"/>
      <c r="DR16" s="203"/>
      <c r="DS16" s="204">
        <f t="shared" si="44"/>
        <v>7.8</v>
      </c>
      <c r="DT16" s="30" t="str">
        <f t="shared" si="121"/>
        <v>7.8</v>
      </c>
      <c r="DU16" s="32" t="str">
        <f t="shared" si="45"/>
        <v>B</v>
      </c>
      <c r="DV16" s="30">
        <f t="shared" si="46"/>
        <v>3</v>
      </c>
      <c r="DW16" s="30" t="str">
        <f t="shared" si="122"/>
        <v>3.0</v>
      </c>
      <c r="DX16" s="71">
        <v>3</v>
      </c>
      <c r="DY16" s="203">
        <v>3</v>
      </c>
      <c r="DZ16" s="232">
        <v>7.6</v>
      </c>
      <c r="EA16" s="52">
        <v>8</v>
      </c>
      <c r="EB16" s="52"/>
      <c r="EC16" s="27">
        <f t="shared" si="47"/>
        <v>7.8</v>
      </c>
      <c r="ED16" s="28">
        <f t="shared" si="48"/>
        <v>7.8</v>
      </c>
      <c r="EE16" s="29" t="str">
        <f t="shared" si="123"/>
        <v>7.8</v>
      </c>
      <c r="EF16" s="32" t="str">
        <f t="shared" si="49"/>
        <v>B</v>
      </c>
      <c r="EG16" s="30">
        <f t="shared" si="50"/>
        <v>3</v>
      </c>
      <c r="EH16" s="29" t="str">
        <f t="shared" si="124"/>
        <v>3.0</v>
      </c>
      <c r="EI16" s="71">
        <v>3</v>
      </c>
      <c r="EJ16" s="203">
        <v>3</v>
      </c>
      <c r="EK16" s="232">
        <v>7.4</v>
      </c>
      <c r="EL16" s="52">
        <v>7</v>
      </c>
      <c r="EM16" s="52"/>
      <c r="EN16" s="27">
        <f t="shared" si="51"/>
        <v>7.2</v>
      </c>
      <c r="EO16" s="28">
        <f t="shared" si="52"/>
        <v>7.2</v>
      </c>
      <c r="EP16" s="29" t="str">
        <f t="shared" si="125"/>
        <v>7.2</v>
      </c>
      <c r="EQ16" s="32" t="str">
        <f t="shared" si="53"/>
        <v>B</v>
      </c>
      <c r="ER16" s="30">
        <f t="shared" si="54"/>
        <v>3</v>
      </c>
      <c r="ES16" s="29" t="str">
        <f t="shared" si="126"/>
        <v>3.0</v>
      </c>
      <c r="ET16" s="71">
        <v>3</v>
      </c>
      <c r="EU16" s="203">
        <v>3</v>
      </c>
      <c r="EV16" s="232">
        <v>7.8</v>
      </c>
      <c r="EW16" s="52">
        <v>9</v>
      </c>
      <c r="EX16" s="52"/>
      <c r="EY16" s="27">
        <f t="shared" si="55"/>
        <v>8.5</v>
      </c>
      <c r="EZ16" s="28">
        <f t="shared" si="56"/>
        <v>8.5</v>
      </c>
      <c r="FA16" s="29" t="str">
        <f t="shared" si="127"/>
        <v>8.5</v>
      </c>
      <c r="FB16" s="32" t="str">
        <f t="shared" si="57"/>
        <v>A</v>
      </c>
      <c r="FC16" s="29">
        <f t="shared" si="58"/>
        <v>4</v>
      </c>
      <c r="FD16" s="29" t="str">
        <f t="shared" si="128"/>
        <v>4.0</v>
      </c>
      <c r="FE16" s="71">
        <v>2</v>
      </c>
      <c r="FF16" s="203">
        <v>2</v>
      </c>
      <c r="FG16" s="232">
        <v>8</v>
      </c>
      <c r="FH16" s="52">
        <v>9</v>
      </c>
      <c r="FI16" s="52"/>
      <c r="FJ16" s="27">
        <f t="shared" si="59"/>
        <v>8.6</v>
      </c>
      <c r="FK16" s="28">
        <f t="shared" si="60"/>
        <v>8.6</v>
      </c>
      <c r="FL16" s="29" t="str">
        <f t="shared" si="129"/>
        <v>8.6</v>
      </c>
      <c r="FM16" s="32" t="str">
        <f t="shared" si="61"/>
        <v>A</v>
      </c>
      <c r="FN16" s="30">
        <f t="shared" si="62"/>
        <v>4</v>
      </c>
      <c r="FO16" s="29" t="str">
        <f t="shared" si="130"/>
        <v>4.0</v>
      </c>
      <c r="FP16" s="71">
        <v>3</v>
      </c>
      <c r="FQ16" s="203">
        <v>3</v>
      </c>
      <c r="FR16" s="232">
        <v>7.7</v>
      </c>
      <c r="FS16" s="52">
        <v>9</v>
      </c>
      <c r="FT16" s="52"/>
      <c r="FU16" s="27">
        <f t="shared" si="63"/>
        <v>8.5</v>
      </c>
      <c r="FV16" s="28">
        <f t="shared" si="64"/>
        <v>8.5</v>
      </c>
      <c r="FW16" s="29" t="str">
        <f t="shared" si="131"/>
        <v>8.5</v>
      </c>
      <c r="FX16" s="32" t="str">
        <f t="shared" si="65"/>
        <v>A</v>
      </c>
      <c r="FY16" s="30">
        <f t="shared" si="66"/>
        <v>4</v>
      </c>
      <c r="FZ16" s="29" t="str">
        <f t="shared" si="132"/>
        <v>4.0</v>
      </c>
      <c r="GA16" s="71">
        <v>2</v>
      </c>
      <c r="GB16" s="203">
        <v>2</v>
      </c>
      <c r="GC16" s="232">
        <v>7.7</v>
      </c>
      <c r="GD16" s="52">
        <v>8</v>
      </c>
      <c r="GE16" s="52"/>
      <c r="GF16" s="27">
        <f t="shared" si="67"/>
        <v>7.9</v>
      </c>
      <c r="GG16" s="28">
        <f t="shared" si="68"/>
        <v>7.9</v>
      </c>
      <c r="GH16" s="29" t="str">
        <f t="shared" si="133"/>
        <v>7.9</v>
      </c>
      <c r="GI16" s="32" t="str">
        <f t="shared" si="69"/>
        <v>B</v>
      </c>
      <c r="GJ16" s="30">
        <f t="shared" si="70"/>
        <v>3</v>
      </c>
      <c r="GK16" s="29" t="str">
        <f t="shared" si="134"/>
        <v>3.0</v>
      </c>
      <c r="GL16" s="71">
        <v>2</v>
      </c>
      <c r="GM16" s="203">
        <v>2</v>
      </c>
      <c r="GN16" s="232">
        <v>6.7</v>
      </c>
      <c r="GO16" s="52">
        <v>8</v>
      </c>
      <c r="GP16" s="52"/>
      <c r="GQ16" s="27">
        <f t="shared" si="71"/>
        <v>7.5</v>
      </c>
      <c r="GR16" s="28">
        <f t="shared" si="72"/>
        <v>7.5</v>
      </c>
      <c r="GS16" s="29" t="str">
        <f t="shared" si="135"/>
        <v>7.5</v>
      </c>
      <c r="GT16" s="32" t="str">
        <f t="shared" si="73"/>
        <v>B</v>
      </c>
      <c r="GU16" s="30">
        <f t="shared" si="74"/>
        <v>3</v>
      </c>
      <c r="GV16" s="29" t="str">
        <f t="shared" si="136"/>
        <v>3.0</v>
      </c>
      <c r="GW16" s="71">
        <v>2</v>
      </c>
      <c r="GX16" s="203">
        <v>2</v>
      </c>
      <c r="GY16" s="85">
        <f t="shared" si="75"/>
        <v>22</v>
      </c>
      <c r="GZ16" s="86">
        <f t="shared" si="76"/>
        <v>7.9272727272727259</v>
      </c>
      <c r="HA16" s="124" t="str">
        <f t="shared" si="137"/>
        <v>7.93</v>
      </c>
      <c r="HB16" s="86">
        <f t="shared" si="77"/>
        <v>3.3181818181818183</v>
      </c>
      <c r="HC16" s="124" t="str">
        <f t="shared" si="138"/>
        <v>3.32</v>
      </c>
      <c r="HD16" s="52" t="str">
        <f t="shared" si="78"/>
        <v>Lên lớp</v>
      </c>
      <c r="HE16" s="52">
        <f t="shared" si="79"/>
        <v>22</v>
      </c>
      <c r="HF16" s="86">
        <f t="shared" si="80"/>
        <v>7.9272727272727259</v>
      </c>
      <c r="HG16" s="127" t="str">
        <f t="shared" si="139"/>
        <v>7.93</v>
      </c>
      <c r="HH16" s="86">
        <f t="shared" si="81"/>
        <v>3.3181818181818183</v>
      </c>
      <c r="HI16" s="127" t="str">
        <f t="shared" si="140"/>
        <v>3.32</v>
      </c>
      <c r="HJ16" s="227">
        <f t="shared" si="141"/>
        <v>37</v>
      </c>
      <c r="HK16" s="268">
        <f t="shared" si="142"/>
        <v>37</v>
      </c>
      <c r="HL16" s="228">
        <f t="shared" si="143"/>
        <v>7.4837837837837835</v>
      </c>
      <c r="HM16" s="127" t="str">
        <f t="shared" si="144"/>
        <v>7.48</v>
      </c>
      <c r="HN16" s="228">
        <f t="shared" si="145"/>
        <v>3.0810810810810811</v>
      </c>
      <c r="HO16" s="127" t="str">
        <f t="shared" si="146"/>
        <v>3.08</v>
      </c>
      <c r="HP16" s="52" t="str">
        <f t="shared" si="82"/>
        <v>Lên lớp</v>
      </c>
      <c r="HQ16" s="58" t="s">
        <v>986</v>
      </c>
      <c r="HR16" s="21">
        <v>7.6</v>
      </c>
      <c r="HS16" s="24">
        <v>7</v>
      </c>
      <c r="HT16" s="25"/>
      <c r="HU16" s="27">
        <f t="shared" si="181"/>
        <v>7.2</v>
      </c>
      <c r="HV16" s="282">
        <f t="shared" si="182"/>
        <v>7.2</v>
      </c>
      <c r="HW16" s="26" t="str">
        <f t="shared" si="198"/>
        <v>7.2</v>
      </c>
      <c r="HX16" s="283" t="str">
        <f t="shared" si="183"/>
        <v>B</v>
      </c>
      <c r="HY16" s="281">
        <f t="shared" si="184"/>
        <v>3</v>
      </c>
      <c r="HZ16" s="44" t="str">
        <f t="shared" si="185"/>
        <v>3.0</v>
      </c>
      <c r="IA16" s="64">
        <v>3</v>
      </c>
      <c r="IB16" s="68">
        <v>3</v>
      </c>
      <c r="IC16" s="21">
        <v>6.4</v>
      </c>
      <c r="ID16" s="24">
        <v>6</v>
      </c>
      <c r="IE16" s="25"/>
      <c r="IF16" s="27">
        <f t="shared" si="186"/>
        <v>6.2</v>
      </c>
      <c r="IG16" s="282">
        <f t="shared" si="187"/>
        <v>6.2</v>
      </c>
      <c r="IH16" s="28" t="str">
        <f t="shared" si="199"/>
        <v>6.2</v>
      </c>
      <c r="II16" s="283" t="str">
        <f t="shared" si="188"/>
        <v>C</v>
      </c>
      <c r="IJ16" s="281">
        <f t="shared" si="189"/>
        <v>2</v>
      </c>
      <c r="IK16" s="44" t="str">
        <f t="shared" si="190"/>
        <v>2.0</v>
      </c>
      <c r="IL16" s="64">
        <v>1</v>
      </c>
      <c r="IM16" s="68">
        <v>1</v>
      </c>
      <c r="IN16" s="21">
        <v>8</v>
      </c>
      <c r="IO16" s="24">
        <v>4</v>
      </c>
      <c r="IP16" s="25"/>
      <c r="IQ16" s="27">
        <f t="shared" si="191"/>
        <v>5.6</v>
      </c>
      <c r="IR16" s="28">
        <f t="shared" si="192"/>
        <v>5.6</v>
      </c>
      <c r="IS16" s="26" t="str">
        <f t="shared" si="193"/>
        <v>5.6</v>
      </c>
      <c r="IT16" s="32" t="str">
        <f t="shared" si="194"/>
        <v>C</v>
      </c>
      <c r="IU16" s="30">
        <f t="shared" si="195"/>
        <v>2</v>
      </c>
      <c r="IV16" s="37" t="str">
        <f t="shared" si="196"/>
        <v>2.0</v>
      </c>
      <c r="IW16" s="64">
        <v>2</v>
      </c>
      <c r="IX16" s="68">
        <v>2</v>
      </c>
      <c r="IY16" s="21">
        <v>7.6</v>
      </c>
      <c r="IZ16" s="24">
        <v>6</v>
      </c>
      <c r="JA16" s="25"/>
      <c r="JB16" s="19">
        <f t="shared" si="147"/>
        <v>6.6</v>
      </c>
      <c r="JC16" s="26">
        <f t="shared" si="148"/>
        <v>6.6</v>
      </c>
      <c r="JD16" s="26" t="str">
        <f t="shared" si="149"/>
        <v>6.6</v>
      </c>
      <c r="JE16" s="32" t="str">
        <f t="shared" si="150"/>
        <v>C+</v>
      </c>
      <c r="JF16" s="30">
        <f t="shared" si="151"/>
        <v>2.5</v>
      </c>
      <c r="JG16" s="37" t="str">
        <f t="shared" si="152"/>
        <v>2.5</v>
      </c>
      <c r="JH16" s="64">
        <v>2</v>
      </c>
      <c r="JI16" s="68">
        <v>2</v>
      </c>
      <c r="JJ16" s="98">
        <v>6.2</v>
      </c>
      <c r="JK16" s="99">
        <v>7</v>
      </c>
      <c r="JL16" s="187"/>
      <c r="JM16" s="19">
        <f t="shared" si="153"/>
        <v>6.7</v>
      </c>
      <c r="JN16" s="26">
        <f t="shared" si="154"/>
        <v>6.7</v>
      </c>
      <c r="JO16" s="26" t="str">
        <f t="shared" si="155"/>
        <v>6.7</v>
      </c>
      <c r="JP16" s="32" t="str">
        <f t="shared" si="156"/>
        <v>C+</v>
      </c>
      <c r="JQ16" s="30">
        <f t="shared" si="157"/>
        <v>2.5</v>
      </c>
      <c r="JR16" s="37" t="str">
        <f t="shared" si="158"/>
        <v>2.5</v>
      </c>
      <c r="JS16" s="64">
        <v>1</v>
      </c>
      <c r="JT16" s="68">
        <v>1</v>
      </c>
      <c r="JU16" s="98">
        <v>6.7</v>
      </c>
      <c r="JV16" s="99">
        <v>8</v>
      </c>
      <c r="JW16" s="187"/>
      <c r="JX16" s="27">
        <f t="shared" si="83"/>
        <v>7.5</v>
      </c>
      <c r="JY16" s="28">
        <f t="shared" si="84"/>
        <v>7.5</v>
      </c>
      <c r="JZ16" s="26" t="str">
        <f t="shared" si="159"/>
        <v>7.5</v>
      </c>
      <c r="KA16" s="32" t="str">
        <f t="shared" si="85"/>
        <v>B</v>
      </c>
      <c r="KB16" s="30">
        <f t="shared" si="86"/>
        <v>3</v>
      </c>
      <c r="KC16" s="37" t="str">
        <f t="shared" si="87"/>
        <v>3.0</v>
      </c>
      <c r="KD16" s="64">
        <v>2</v>
      </c>
      <c r="KE16" s="68">
        <v>2</v>
      </c>
      <c r="KF16" s="98">
        <v>8.1999999999999993</v>
      </c>
      <c r="KG16" s="99">
        <v>6</v>
      </c>
      <c r="KH16" s="187"/>
      <c r="KI16" s="302">
        <f t="shared" si="88"/>
        <v>6.9</v>
      </c>
      <c r="KJ16" s="28">
        <f t="shared" si="89"/>
        <v>6.9</v>
      </c>
      <c r="KK16" s="26" t="str">
        <f t="shared" si="160"/>
        <v>6.9</v>
      </c>
      <c r="KL16" s="32" t="str">
        <f t="shared" si="90"/>
        <v>C+</v>
      </c>
      <c r="KM16" s="30">
        <f t="shared" si="91"/>
        <v>2.5</v>
      </c>
      <c r="KN16" s="37" t="str">
        <f t="shared" si="92"/>
        <v>2.5</v>
      </c>
      <c r="KO16" s="64">
        <v>2</v>
      </c>
      <c r="KP16" s="68">
        <v>2</v>
      </c>
      <c r="KQ16" s="98">
        <v>5.8</v>
      </c>
      <c r="KR16" s="99">
        <v>7</v>
      </c>
      <c r="KS16" s="187"/>
      <c r="KT16" s="27">
        <f t="shared" si="93"/>
        <v>6.5</v>
      </c>
      <c r="KU16" s="28">
        <f t="shared" si="94"/>
        <v>6.5</v>
      </c>
      <c r="KV16" s="26" t="str">
        <f t="shared" si="161"/>
        <v>6.5</v>
      </c>
      <c r="KW16" s="32" t="str">
        <f t="shared" si="200"/>
        <v>C+</v>
      </c>
      <c r="KX16" s="30">
        <f t="shared" si="95"/>
        <v>2.5</v>
      </c>
      <c r="KY16" s="37" t="str">
        <f t="shared" si="96"/>
        <v>2.5</v>
      </c>
      <c r="KZ16" s="64">
        <v>2</v>
      </c>
      <c r="LA16" s="68">
        <v>2</v>
      </c>
      <c r="LB16" s="21">
        <v>8.5</v>
      </c>
      <c r="LC16" s="24">
        <v>6</v>
      </c>
      <c r="LD16" s="25"/>
      <c r="LE16" s="27">
        <f t="shared" si="197"/>
        <v>7</v>
      </c>
      <c r="LF16" s="28">
        <f t="shared" si="162"/>
        <v>7</v>
      </c>
      <c r="LG16" s="28" t="str">
        <f t="shared" si="201"/>
        <v>7.0</v>
      </c>
      <c r="LH16" s="32" t="str">
        <f t="shared" si="163"/>
        <v>B</v>
      </c>
      <c r="LI16" s="30">
        <f t="shared" si="164"/>
        <v>3</v>
      </c>
      <c r="LJ16" s="37" t="str">
        <f t="shared" si="165"/>
        <v>3.0</v>
      </c>
      <c r="LK16" s="62">
        <v>3</v>
      </c>
      <c r="LL16" s="279">
        <v>3</v>
      </c>
      <c r="LM16" s="85">
        <f t="shared" si="166"/>
        <v>18</v>
      </c>
      <c r="LN16" s="86">
        <f t="shared" si="167"/>
        <v>6.7611111111111111</v>
      </c>
      <c r="LO16" s="124" t="str">
        <f t="shared" si="168"/>
        <v>6.76</v>
      </c>
      <c r="LP16" s="86">
        <f t="shared" si="169"/>
        <v>2.6388888888888888</v>
      </c>
      <c r="LQ16" s="124" t="str">
        <f t="shared" si="170"/>
        <v>2.64</v>
      </c>
      <c r="LR16" s="330" t="str">
        <f t="shared" si="171"/>
        <v>Lên lớp</v>
      </c>
      <c r="LS16" s="331">
        <f t="shared" si="172"/>
        <v>18</v>
      </c>
      <c r="LT16" s="332">
        <f t="shared" si="173"/>
        <v>6.7611111111111111</v>
      </c>
      <c r="LU16" s="332">
        <f t="shared" si="174"/>
        <v>2.6388888888888888</v>
      </c>
      <c r="LV16" s="334">
        <f t="shared" si="175"/>
        <v>55</v>
      </c>
      <c r="LW16" s="335">
        <f t="shared" si="176"/>
        <v>55</v>
      </c>
      <c r="LX16" s="336">
        <f t="shared" si="177"/>
        <v>7.2472727272727271</v>
      </c>
      <c r="LY16" s="337">
        <f t="shared" si="178"/>
        <v>2.9363636363636365</v>
      </c>
      <c r="LZ16" s="336" t="str">
        <f t="shared" si="179"/>
        <v>2.94</v>
      </c>
      <c r="MA16" s="330" t="str">
        <f t="shared" si="180"/>
        <v>Lên lớp</v>
      </c>
    </row>
    <row r="17" spans="1:339" s="233" customFormat="1" ht="18">
      <c r="A17" s="10">
        <v>16</v>
      </c>
      <c r="B17" s="76" t="s">
        <v>383</v>
      </c>
      <c r="C17" s="77" t="s">
        <v>437</v>
      </c>
      <c r="D17" s="78" t="s">
        <v>18</v>
      </c>
      <c r="E17" s="79" t="s">
        <v>438</v>
      </c>
      <c r="F17" s="50"/>
      <c r="G17" s="80" t="s">
        <v>689</v>
      </c>
      <c r="H17" s="50" t="s">
        <v>17</v>
      </c>
      <c r="I17" s="82" t="s">
        <v>539</v>
      </c>
      <c r="J17" s="82" t="s">
        <v>780</v>
      </c>
      <c r="K17" s="16"/>
      <c r="L17" s="28" t="str">
        <f t="shared" si="97"/>
        <v>0.0</v>
      </c>
      <c r="M17" s="32" t="str">
        <f t="shared" si="0"/>
        <v>F</v>
      </c>
      <c r="N17" s="39">
        <f t="shared" si="1"/>
        <v>0</v>
      </c>
      <c r="O17" s="37" t="str">
        <f t="shared" si="98"/>
        <v>0.0</v>
      </c>
      <c r="P17" s="11">
        <v>2</v>
      </c>
      <c r="Q17" s="16">
        <v>5</v>
      </c>
      <c r="R17" s="28" t="str">
        <f t="shared" si="99"/>
        <v>5.0</v>
      </c>
      <c r="S17" s="32" t="str">
        <f t="shared" si="2"/>
        <v>D+</v>
      </c>
      <c r="T17" s="39">
        <f t="shared" si="3"/>
        <v>1.5</v>
      </c>
      <c r="U17" s="37" t="str">
        <f t="shared" si="100"/>
        <v>1.5</v>
      </c>
      <c r="V17" s="11">
        <v>3</v>
      </c>
      <c r="W17" s="98">
        <v>7.7</v>
      </c>
      <c r="X17" s="99">
        <v>9</v>
      </c>
      <c r="Y17" s="25"/>
      <c r="Z17" s="27">
        <f t="shared" si="4"/>
        <v>8.5</v>
      </c>
      <c r="AA17" s="28">
        <f t="shared" si="5"/>
        <v>8.5</v>
      </c>
      <c r="AB17" s="28" t="str">
        <f t="shared" si="101"/>
        <v>8.5</v>
      </c>
      <c r="AC17" s="32" t="str">
        <f t="shared" si="6"/>
        <v>A</v>
      </c>
      <c r="AD17" s="30">
        <f t="shared" si="7"/>
        <v>4</v>
      </c>
      <c r="AE17" s="37" t="str">
        <f t="shared" si="102"/>
        <v>4.0</v>
      </c>
      <c r="AF17" s="64">
        <v>4</v>
      </c>
      <c r="AG17" s="68">
        <v>4</v>
      </c>
      <c r="AH17" s="21">
        <v>6.3</v>
      </c>
      <c r="AI17" s="24">
        <v>5</v>
      </c>
      <c r="AJ17" s="25"/>
      <c r="AK17" s="27">
        <f t="shared" si="8"/>
        <v>5.5</v>
      </c>
      <c r="AL17" s="28">
        <f t="shared" si="9"/>
        <v>5.5</v>
      </c>
      <c r="AM17" s="28" t="str">
        <f t="shared" si="103"/>
        <v>5.5</v>
      </c>
      <c r="AN17" s="32" t="str">
        <f t="shared" si="10"/>
        <v>C</v>
      </c>
      <c r="AO17" s="30">
        <f t="shared" si="11"/>
        <v>2</v>
      </c>
      <c r="AP17" s="37" t="str">
        <f t="shared" si="104"/>
        <v>2.0</v>
      </c>
      <c r="AQ17" s="64">
        <v>3</v>
      </c>
      <c r="AR17" s="68">
        <v>3</v>
      </c>
      <c r="AS17" s="98">
        <v>6.6</v>
      </c>
      <c r="AT17" s="99">
        <v>5</v>
      </c>
      <c r="AU17" s="25"/>
      <c r="AV17" s="27">
        <f t="shared" si="12"/>
        <v>5.6</v>
      </c>
      <c r="AW17" s="28">
        <f t="shared" si="13"/>
        <v>5.6</v>
      </c>
      <c r="AX17" s="28" t="str">
        <f t="shared" si="105"/>
        <v>5.6</v>
      </c>
      <c r="AY17" s="32" t="str">
        <f t="shared" si="14"/>
        <v>C</v>
      </c>
      <c r="AZ17" s="30">
        <f t="shared" si="15"/>
        <v>2</v>
      </c>
      <c r="BA17" s="37" t="str">
        <f t="shared" si="106"/>
        <v>2.0</v>
      </c>
      <c r="BB17" s="64">
        <v>3</v>
      </c>
      <c r="BC17" s="68">
        <v>3</v>
      </c>
      <c r="BD17" s="21">
        <v>7</v>
      </c>
      <c r="BE17" s="24">
        <v>6</v>
      </c>
      <c r="BF17" s="25"/>
      <c r="BG17" s="27">
        <f t="shared" si="16"/>
        <v>6.4</v>
      </c>
      <c r="BH17" s="28">
        <f t="shared" si="17"/>
        <v>6.4</v>
      </c>
      <c r="BI17" s="28" t="str">
        <f t="shared" si="107"/>
        <v>6.4</v>
      </c>
      <c r="BJ17" s="32" t="str">
        <f t="shared" si="18"/>
        <v>C</v>
      </c>
      <c r="BK17" s="66">
        <f t="shared" si="19"/>
        <v>2</v>
      </c>
      <c r="BL17" s="37" t="str">
        <f t="shared" si="108"/>
        <v>2.0</v>
      </c>
      <c r="BM17" s="64">
        <v>2</v>
      </c>
      <c r="BN17" s="75">
        <v>2</v>
      </c>
      <c r="BO17" s="21">
        <v>6.5</v>
      </c>
      <c r="BP17" s="24">
        <v>6</v>
      </c>
      <c r="BQ17" s="25"/>
      <c r="BR17" s="27">
        <f t="shared" si="20"/>
        <v>6.2</v>
      </c>
      <c r="BS17" s="28">
        <f t="shared" si="21"/>
        <v>6.2</v>
      </c>
      <c r="BT17" s="28" t="str">
        <f t="shared" si="109"/>
        <v>6.2</v>
      </c>
      <c r="BU17" s="32" t="str">
        <f t="shared" si="22"/>
        <v>C</v>
      </c>
      <c r="BV17" s="30">
        <f t="shared" si="23"/>
        <v>2</v>
      </c>
      <c r="BW17" s="37" t="str">
        <f t="shared" si="110"/>
        <v>2.0</v>
      </c>
      <c r="BX17" s="64">
        <v>3</v>
      </c>
      <c r="BY17" s="68">
        <v>3</v>
      </c>
      <c r="BZ17" s="85">
        <f t="shared" si="24"/>
        <v>15</v>
      </c>
      <c r="CA17" s="86">
        <f t="shared" si="25"/>
        <v>6.5799999999999992</v>
      </c>
      <c r="CB17" s="87" t="str">
        <f t="shared" si="111"/>
        <v>6.58</v>
      </c>
      <c r="CC17" s="86">
        <f t="shared" si="26"/>
        <v>2.9333333333333331</v>
      </c>
      <c r="CD17" s="87" t="str">
        <f t="shared" si="112"/>
        <v>2.93</v>
      </c>
      <c r="CE17" s="52" t="str">
        <f t="shared" si="27"/>
        <v>Lên lớp</v>
      </c>
      <c r="CF17" s="52">
        <f t="shared" si="28"/>
        <v>15</v>
      </c>
      <c r="CG17" s="86">
        <f t="shared" si="29"/>
        <v>6.5799999999999992</v>
      </c>
      <c r="CH17" s="127" t="str">
        <f t="shared" si="113"/>
        <v>6.58</v>
      </c>
      <c r="CI17" s="86">
        <f t="shared" si="30"/>
        <v>2.5333333333333332</v>
      </c>
      <c r="CJ17" s="52" t="str">
        <f t="shared" si="114"/>
        <v>2.53</v>
      </c>
      <c r="CK17" s="52" t="str">
        <f t="shared" si="31"/>
        <v>Lên lớp</v>
      </c>
      <c r="CL17" s="21">
        <v>7.7</v>
      </c>
      <c r="CM17" s="24">
        <v>7</v>
      </c>
      <c r="CN17" s="25"/>
      <c r="CO17" s="27">
        <f t="shared" si="32"/>
        <v>7.3</v>
      </c>
      <c r="CP17" s="28">
        <f t="shared" si="33"/>
        <v>7.3</v>
      </c>
      <c r="CQ17" s="28" t="str">
        <f t="shared" si="115"/>
        <v>7.3</v>
      </c>
      <c r="CR17" s="32" t="str">
        <f t="shared" si="34"/>
        <v>B</v>
      </c>
      <c r="CS17" s="30">
        <f t="shared" si="35"/>
        <v>3</v>
      </c>
      <c r="CT17" s="37" t="str">
        <f t="shared" si="116"/>
        <v>3.0</v>
      </c>
      <c r="CU17" s="71">
        <v>2</v>
      </c>
      <c r="CV17" s="73">
        <v>2</v>
      </c>
      <c r="CW17" s="232">
        <v>8</v>
      </c>
      <c r="CX17" s="52">
        <v>6</v>
      </c>
      <c r="CY17" s="52"/>
      <c r="CZ17" s="27">
        <f t="shared" si="36"/>
        <v>6.8</v>
      </c>
      <c r="DA17" s="28">
        <f t="shared" si="37"/>
        <v>6.8</v>
      </c>
      <c r="DB17" s="29" t="str">
        <f t="shared" si="117"/>
        <v>6.8</v>
      </c>
      <c r="DC17" s="32" t="str">
        <f t="shared" si="38"/>
        <v>C+</v>
      </c>
      <c r="DD17" s="30">
        <f t="shared" si="39"/>
        <v>2.5</v>
      </c>
      <c r="DE17" s="29" t="str">
        <f t="shared" si="118"/>
        <v>2.5</v>
      </c>
      <c r="DF17" s="71"/>
      <c r="DG17" s="203"/>
      <c r="DH17" s="229">
        <v>8</v>
      </c>
      <c r="DI17" s="230">
        <v>7</v>
      </c>
      <c r="DJ17" s="230"/>
      <c r="DK17" s="27">
        <f t="shared" si="40"/>
        <v>7.4</v>
      </c>
      <c r="DL17" s="28">
        <f t="shared" si="41"/>
        <v>7.4</v>
      </c>
      <c r="DM17" s="30" t="str">
        <f t="shared" si="119"/>
        <v>7.4</v>
      </c>
      <c r="DN17" s="32" t="str">
        <f t="shared" si="42"/>
        <v>B</v>
      </c>
      <c r="DO17" s="30">
        <f t="shared" si="43"/>
        <v>3</v>
      </c>
      <c r="DP17" s="30" t="str">
        <f t="shared" si="120"/>
        <v>3.0</v>
      </c>
      <c r="DQ17" s="71"/>
      <c r="DR17" s="203"/>
      <c r="DS17" s="204">
        <f t="shared" si="44"/>
        <v>7.1</v>
      </c>
      <c r="DT17" s="30" t="str">
        <f t="shared" si="121"/>
        <v>7.1</v>
      </c>
      <c r="DU17" s="32" t="str">
        <f t="shared" si="45"/>
        <v>B</v>
      </c>
      <c r="DV17" s="30">
        <f t="shared" si="46"/>
        <v>3</v>
      </c>
      <c r="DW17" s="30" t="str">
        <f t="shared" si="122"/>
        <v>3.0</v>
      </c>
      <c r="DX17" s="71">
        <v>3</v>
      </c>
      <c r="DY17" s="203">
        <v>3</v>
      </c>
      <c r="DZ17" s="232">
        <v>5</v>
      </c>
      <c r="EA17" s="52">
        <v>5</v>
      </c>
      <c r="EB17" s="52"/>
      <c r="EC17" s="27">
        <f t="shared" si="47"/>
        <v>5</v>
      </c>
      <c r="ED17" s="28">
        <f t="shared" si="48"/>
        <v>5</v>
      </c>
      <c r="EE17" s="29" t="str">
        <f t="shared" si="123"/>
        <v>5.0</v>
      </c>
      <c r="EF17" s="32" t="str">
        <f t="shared" si="49"/>
        <v>D+</v>
      </c>
      <c r="EG17" s="30">
        <f t="shared" si="50"/>
        <v>1.5</v>
      </c>
      <c r="EH17" s="29" t="str">
        <f t="shared" si="124"/>
        <v>1.5</v>
      </c>
      <c r="EI17" s="71">
        <v>3</v>
      </c>
      <c r="EJ17" s="203">
        <v>3</v>
      </c>
      <c r="EK17" s="232">
        <v>5.9</v>
      </c>
      <c r="EL17" s="52">
        <v>6</v>
      </c>
      <c r="EM17" s="52"/>
      <c r="EN17" s="27">
        <f t="shared" si="51"/>
        <v>6</v>
      </c>
      <c r="EO17" s="28">
        <f t="shared" si="52"/>
        <v>6</v>
      </c>
      <c r="EP17" s="29" t="str">
        <f t="shared" si="125"/>
        <v>6.0</v>
      </c>
      <c r="EQ17" s="32" t="str">
        <f t="shared" si="53"/>
        <v>C</v>
      </c>
      <c r="ER17" s="30">
        <f t="shared" si="54"/>
        <v>2</v>
      </c>
      <c r="ES17" s="29" t="str">
        <f t="shared" si="126"/>
        <v>2.0</v>
      </c>
      <c r="ET17" s="71">
        <v>3</v>
      </c>
      <c r="EU17" s="203">
        <v>3</v>
      </c>
      <c r="EV17" s="232">
        <v>7.2</v>
      </c>
      <c r="EW17" s="52">
        <v>5</v>
      </c>
      <c r="EX17" s="52"/>
      <c r="EY17" s="27">
        <f t="shared" si="55"/>
        <v>5.9</v>
      </c>
      <c r="EZ17" s="28">
        <f t="shared" si="56"/>
        <v>5.9</v>
      </c>
      <c r="FA17" s="29" t="str">
        <f t="shared" si="127"/>
        <v>5.9</v>
      </c>
      <c r="FB17" s="32" t="str">
        <f t="shared" si="57"/>
        <v>C</v>
      </c>
      <c r="FC17" s="29">
        <f t="shared" si="58"/>
        <v>2</v>
      </c>
      <c r="FD17" s="29" t="str">
        <f t="shared" si="128"/>
        <v>2.0</v>
      </c>
      <c r="FE17" s="71">
        <v>2</v>
      </c>
      <c r="FF17" s="203">
        <v>2</v>
      </c>
      <c r="FG17" s="232">
        <v>8</v>
      </c>
      <c r="FH17" s="52">
        <v>7</v>
      </c>
      <c r="FI17" s="52"/>
      <c r="FJ17" s="27">
        <f t="shared" si="59"/>
        <v>7.4</v>
      </c>
      <c r="FK17" s="28">
        <f t="shared" si="60"/>
        <v>7.4</v>
      </c>
      <c r="FL17" s="29" t="str">
        <f t="shared" si="129"/>
        <v>7.4</v>
      </c>
      <c r="FM17" s="32" t="str">
        <f t="shared" si="61"/>
        <v>B</v>
      </c>
      <c r="FN17" s="30">
        <f t="shared" si="62"/>
        <v>3</v>
      </c>
      <c r="FO17" s="29" t="str">
        <f t="shared" si="130"/>
        <v>3.0</v>
      </c>
      <c r="FP17" s="71">
        <v>3</v>
      </c>
      <c r="FQ17" s="203">
        <v>3</v>
      </c>
      <c r="FR17" s="232">
        <v>8</v>
      </c>
      <c r="FS17" s="52">
        <v>8</v>
      </c>
      <c r="FT17" s="52"/>
      <c r="FU17" s="27">
        <f t="shared" si="63"/>
        <v>8</v>
      </c>
      <c r="FV17" s="28">
        <f t="shared" si="64"/>
        <v>8</v>
      </c>
      <c r="FW17" s="29" t="str">
        <f t="shared" si="131"/>
        <v>8.0</v>
      </c>
      <c r="FX17" s="32" t="str">
        <f t="shared" si="65"/>
        <v>B+</v>
      </c>
      <c r="FY17" s="30">
        <f t="shared" si="66"/>
        <v>3.5</v>
      </c>
      <c r="FZ17" s="29" t="str">
        <f t="shared" si="132"/>
        <v>3.5</v>
      </c>
      <c r="GA17" s="71">
        <v>2</v>
      </c>
      <c r="GB17" s="203">
        <v>2</v>
      </c>
      <c r="GC17" s="232">
        <v>6.7</v>
      </c>
      <c r="GD17" s="52">
        <v>6</v>
      </c>
      <c r="GE17" s="52"/>
      <c r="GF17" s="27">
        <f t="shared" si="67"/>
        <v>6.3</v>
      </c>
      <c r="GG17" s="28">
        <f t="shared" si="68"/>
        <v>6.3</v>
      </c>
      <c r="GH17" s="29" t="str">
        <f t="shared" si="133"/>
        <v>6.3</v>
      </c>
      <c r="GI17" s="32" t="str">
        <f t="shared" si="69"/>
        <v>C</v>
      </c>
      <c r="GJ17" s="30">
        <f t="shared" si="70"/>
        <v>2</v>
      </c>
      <c r="GK17" s="29" t="str">
        <f t="shared" si="134"/>
        <v>2.0</v>
      </c>
      <c r="GL17" s="71">
        <v>2</v>
      </c>
      <c r="GM17" s="203">
        <v>2</v>
      </c>
      <c r="GN17" s="232">
        <v>5</v>
      </c>
      <c r="GO17" s="52">
        <v>3</v>
      </c>
      <c r="GP17" s="52">
        <v>2</v>
      </c>
      <c r="GQ17" s="27">
        <f t="shared" si="71"/>
        <v>3.8</v>
      </c>
      <c r="GR17" s="28">
        <f t="shared" si="72"/>
        <v>3.8</v>
      </c>
      <c r="GS17" s="29" t="str">
        <f t="shared" si="135"/>
        <v>3.8</v>
      </c>
      <c r="GT17" s="32" t="str">
        <f t="shared" si="73"/>
        <v>F</v>
      </c>
      <c r="GU17" s="30">
        <f t="shared" si="74"/>
        <v>0</v>
      </c>
      <c r="GV17" s="29" t="str">
        <f t="shared" si="136"/>
        <v>0.0</v>
      </c>
      <c r="GW17" s="71">
        <v>2</v>
      </c>
      <c r="GX17" s="203"/>
      <c r="GY17" s="85">
        <f t="shared" si="75"/>
        <v>22</v>
      </c>
      <c r="GZ17" s="86">
        <f t="shared" si="76"/>
        <v>6.3227272727272723</v>
      </c>
      <c r="HA17" s="124" t="str">
        <f t="shared" si="137"/>
        <v>6.32</v>
      </c>
      <c r="HB17" s="86">
        <f t="shared" si="77"/>
        <v>2.25</v>
      </c>
      <c r="HC17" s="124" t="str">
        <f t="shared" si="138"/>
        <v>2.25</v>
      </c>
      <c r="HD17" s="52" t="str">
        <f t="shared" si="78"/>
        <v>Lên lớp</v>
      </c>
      <c r="HE17" s="52">
        <f t="shared" si="79"/>
        <v>20</v>
      </c>
      <c r="HF17" s="86">
        <f t="shared" si="80"/>
        <v>6.5750000000000002</v>
      </c>
      <c r="HG17" s="127" t="str">
        <f t="shared" si="139"/>
        <v>6.58</v>
      </c>
      <c r="HH17" s="86">
        <f t="shared" si="81"/>
        <v>2.4750000000000001</v>
      </c>
      <c r="HI17" s="127" t="str">
        <f t="shared" si="140"/>
        <v>2.48</v>
      </c>
      <c r="HJ17" s="227">
        <f t="shared" si="141"/>
        <v>35</v>
      </c>
      <c r="HK17" s="268">
        <f t="shared" si="142"/>
        <v>35</v>
      </c>
      <c r="HL17" s="228">
        <f t="shared" si="143"/>
        <v>6.5771428571428565</v>
      </c>
      <c r="HM17" s="127" t="str">
        <f t="shared" si="144"/>
        <v>6.58</v>
      </c>
      <c r="HN17" s="228">
        <f t="shared" si="145"/>
        <v>2.5</v>
      </c>
      <c r="HO17" s="127" t="str">
        <f t="shared" si="146"/>
        <v>2.50</v>
      </c>
      <c r="HP17" s="52" t="str">
        <f t="shared" si="82"/>
        <v>Lên lớp</v>
      </c>
      <c r="HQ17" s="58" t="s">
        <v>986</v>
      </c>
      <c r="HR17" s="21">
        <v>5.7</v>
      </c>
      <c r="HS17" s="24">
        <v>6</v>
      </c>
      <c r="HT17" s="25"/>
      <c r="HU17" s="27">
        <f t="shared" si="181"/>
        <v>5.9</v>
      </c>
      <c r="HV17" s="282">
        <f t="shared" si="182"/>
        <v>5.9</v>
      </c>
      <c r="HW17" s="26" t="str">
        <f t="shared" si="198"/>
        <v>5.9</v>
      </c>
      <c r="HX17" s="283" t="str">
        <f t="shared" si="183"/>
        <v>C</v>
      </c>
      <c r="HY17" s="281">
        <f t="shared" si="184"/>
        <v>2</v>
      </c>
      <c r="HZ17" s="44" t="str">
        <f t="shared" si="185"/>
        <v>2.0</v>
      </c>
      <c r="IA17" s="64">
        <v>3</v>
      </c>
      <c r="IB17" s="68">
        <v>3</v>
      </c>
      <c r="IC17" s="21">
        <v>6.2</v>
      </c>
      <c r="ID17" s="24">
        <v>5</v>
      </c>
      <c r="IE17" s="25"/>
      <c r="IF17" s="27">
        <f t="shared" si="186"/>
        <v>5.5</v>
      </c>
      <c r="IG17" s="282">
        <f t="shared" si="187"/>
        <v>5.5</v>
      </c>
      <c r="IH17" s="26" t="str">
        <f t="shared" si="199"/>
        <v>5.5</v>
      </c>
      <c r="II17" s="283" t="str">
        <f t="shared" si="188"/>
        <v>C</v>
      </c>
      <c r="IJ17" s="281">
        <f t="shared" si="189"/>
        <v>2</v>
      </c>
      <c r="IK17" s="44" t="str">
        <f t="shared" si="190"/>
        <v>2.0</v>
      </c>
      <c r="IL17" s="64">
        <v>1</v>
      </c>
      <c r="IM17" s="68">
        <v>1</v>
      </c>
      <c r="IN17" s="21">
        <v>6.3</v>
      </c>
      <c r="IO17" s="24">
        <v>5</v>
      </c>
      <c r="IP17" s="25"/>
      <c r="IQ17" s="27">
        <f t="shared" si="191"/>
        <v>5.5</v>
      </c>
      <c r="IR17" s="28">
        <f t="shared" si="192"/>
        <v>5.5</v>
      </c>
      <c r="IS17" s="26" t="str">
        <f t="shared" si="193"/>
        <v>5.5</v>
      </c>
      <c r="IT17" s="32" t="str">
        <f t="shared" si="194"/>
        <v>C</v>
      </c>
      <c r="IU17" s="30">
        <f t="shared" si="195"/>
        <v>2</v>
      </c>
      <c r="IV17" s="37" t="str">
        <f t="shared" si="196"/>
        <v>2.0</v>
      </c>
      <c r="IW17" s="64">
        <v>2</v>
      </c>
      <c r="IX17" s="68">
        <v>2</v>
      </c>
      <c r="IY17" s="21">
        <v>5.6</v>
      </c>
      <c r="IZ17" s="24">
        <v>6</v>
      </c>
      <c r="JA17" s="25"/>
      <c r="JB17" s="19">
        <f t="shared" si="147"/>
        <v>5.8</v>
      </c>
      <c r="JC17" s="26">
        <f t="shared" si="148"/>
        <v>5.8</v>
      </c>
      <c r="JD17" s="26" t="str">
        <f t="shared" si="149"/>
        <v>5.8</v>
      </c>
      <c r="JE17" s="32" t="str">
        <f t="shared" si="150"/>
        <v>C</v>
      </c>
      <c r="JF17" s="30">
        <f t="shared" si="151"/>
        <v>2</v>
      </c>
      <c r="JG17" s="37" t="str">
        <f t="shared" si="152"/>
        <v>2.0</v>
      </c>
      <c r="JH17" s="64">
        <v>2</v>
      </c>
      <c r="JI17" s="68">
        <v>2</v>
      </c>
      <c r="JJ17" s="98">
        <v>6.4</v>
      </c>
      <c r="JK17" s="99">
        <v>5</v>
      </c>
      <c r="JL17" s="187"/>
      <c r="JM17" s="19">
        <f t="shared" si="153"/>
        <v>5.6</v>
      </c>
      <c r="JN17" s="26">
        <f t="shared" si="154"/>
        <v>5.6</v>
      </c>
      <c r="JO17" s="26" t="str">
        <f t="shared" si="155"/>
        <v>5.6</v>
      </c>
      <c r="JP17" s="32" t="str">
        <f t="shared" si="156"/>
        <v>C</v>
      </c>
      <c r="JQ17" s="30">
        <f t="shared" si="157"/>
        <v>2</v>
      </c>
      <c r="JR17" s="37" t="str">
        <f t="shared" si="158"/>
        <v>2.0</v>
      </c>
      <c r="JS17" s="64">
        <v>1</v>
      </c>
      <c r="JT17" s="68">
        <v>1</v>
      </c>
      <c r="JU17" s="98">
        <v>6</v>
      </c>
      <c r="JV17" s="99">
        <v>8</v>
      </c>
      <c r="JW17" s="187"/>
      <c r="JX17" s="27">
        <f t="shared" si="83"/>
        <v>7.2</v>
      </c>
      <c r="JY17" s="28">
        <f t="shared" si="84"/>
        <v>7.2</v>
      </c>
      <c r="JZ17" s="28" t="str">
        <f t="shared" si="159"/>
        <v>7.2</v>
      </c>
      <c r="KA17" s="32" t="str">
        <f t="shared" si="85"/>
        <v>B</v>
      </c>
      <c r="KB17" s="30">
        <f t="shared" si="86"/>
        <v>3</v>
      </c>
      <c r="KC17" s="37" t="str">
        <f t="shared" si="87"/>
        <v>3.0</v>
      </c>
      <c r="KD17" s="64">
        <v>2</v>
      </c>
      <c r="KE17" s="68">
        <v>2</v>
      </c>
      <c r="KF17" s="98">
        <v>8.4</v>
      </c>
      <c r="KG17" s="99">
        <v>6</v>
      </c>
      <c r="KH17" s="187"/>
      <c r="KI17" s="302">
        <f t="shared" si="88"/>
        <v>7</v>
      </c>
      <c r="KJ17" s="28">
        <f t="shared" si="89"/>
        <v>7</v>
      </c>
      <c r="KK17" s="26" t="str">
        <f t="shared" si="160"/>
        <v>7.0</v>
      </c>
      <c r="KL17" s="32" t="str">
        <f t="shared" si="90"/>
        <v>B</v>
      </c>
      <c r="KM17" s="30">
        <f t="shared" si="91"/>
        <v>3</v>
      </c>
      <c r="KN17" s="37" t="str">
        <f t="shared" si="92"/>
        <v>3.0</v>
      </c>
      <c r="KO17" s="64">
        <v>2</v>
      </c>
      <c r="KP17" s="68">
        <v>2</v>
      </c>
      <c r="KQ17" s="98">
        <v>7</v>
      </c>
      <c r="KR17" s="99">
        <v>6</v>
      </c>
      <c r="KS17" s="187"/>
      <c r="KT17" s="27">
        <f t="shared" si="93"/>
        <v>6.4</v>
      </c>
      <c r="KU17" s="28">
        <f t="shared" si="94"/>
        <v>6.4</v>
      </c>
      <c r="KV17" s="28" t="str">
        <f t="shared" si="161"/>
        <v>6.4</v>
      </c>
      <c r="KW17" s="32" t="str">
        <f t="shared" si="200"/>
        <v>C</v>
      </c>
      <c r="KX17" s="30">
        <f t="shared" si="95"/>
        <v>2</v>
      </c>
      <c r="KY17" s="37" t="str">
        <f t="shared" si="96"/>
        <v>2.0</v>
      </c>
      <c r="KZ17" s="64">
        <v>2</v>
      </c>
      <c r="LA17" s="68">
        <v>2</v>
      </c>
      <c r="LB17" s="21">
        <v>7</v>
      </c>
      <c r="LC17" s="24">
        <v>6</v>
      </c>
      <c r="LD17" s="25"/>
      <c r="LE17" s="19">
        <f t="shared" si="197"/>
        <v>6.4</v>
      </c>
      <c r="LF17" s="26">
        <f t="shared" si="162"/>
        <v>6.4</v>
      </c>
      <c r="LG17" s="26" t="str">
        <f t="shared" si="201"/>
        <v>6.4</v>
      </c>
      <c r="LH17" s="32" t="str">
        <f t="shared" si="163"/>
        <v>C</v>
      </c>
      <c r="LI17" s="30">
        <f t="shared" si="164"/>
        <v>2</v>
      </c>
      <c r="LJ17" s="37" t="str">
        <f t="shared" si="165"/>
        <v>2.0</v>
      </c>
      <c r="LK17" s="62">
        <v>3</v>
      </c>
      <c r="LL17" s="279">
        <v>3</v>
      </c>
      <c r="LM17" s="85">
        <f t="shared" si="166"/>
        <v>18</v>
      </c>
      <c r="LN17" s="86">
        <f t="shared" si="167"/>
        <v>6.2111111111111121</v>
      </c>
      <c r="LO17" s="124" t="str">
        <f t="shared" si="168"/>
        <v>6.21</v>
      </c>
      <c r="LP17" s="86">
        <f t="shared" si="169"/>
        <v>2.2222222222222223</v>
      </c>
      <c r="LQ17" s="124" t="str">
        <f t="shared" si="170"/>
        <v>2.22</v>
      </c>
      <c r="LR17" s="330" t="str">
        <f t="shared" si="171"/>
        <v>Lên lớp</v>
      </c>
      <c r="LS17" s="331">
        <f t="shared" si="172"/>
        <v>18</v>
      </c>
      <c r="LT17" s="332">
        <f t="shared" si="173"/>
        <v>6.2111111111111121</v>
      </c>
      <c r="LU17" s="332">
        <f t="shared" si="174"/>
        <v>2.2222222222222223</v>
      </c>
      <c r="LV17" s="334">
        <f t="shared" si="175"/>
        <v>53</v>
      </c>
      <c r="LW17" s="335">
        <f t="shared" si="176"/>
        <v>53</v>
      </c>
      <c r="LX17" s="336">
        <f t="shared" si="177"/>
        <v>6.4528301886792452</v>
      </c>
      <c r="LY17" s="337">
        <f t="shared" si="178"/>
        <v>2.4056603773584904</v>
      </c>
      <c r="LZ17" s="336" t="str">
        <f t="shared" si="179"/>
        <v>2.41</v>
      </c>
      <c r="MA17" s="330" t="str">
        <f t="shared" si="180"/>
        <v>Lên lớp</v>
      </c>
    </row>
    <row r="18" spans="1:339" s="233" customFormat="1" ht="18">
      <c r="A18" s="10">
        <v>17</v>
      </c>
      <c r="B18" s="76" t="s">
        <v>383</v>
      </c>
      <c r="C18" s="77" t="s">
        <v>439</v>
      </c>
      <c r="D18" s="78" t="s">
        <v>191</v>
      </c>
      <c r="E18" s="79" t="s">
        <v>440</v>
      </c>
      <c r="F18" s="50"/>
      <c r="G18" s="80" t="s">
        <v>690</v>
      </c>
      <c r="H18" s="50" t="s">
        <v>17</v>
      </c>
      <c r="I18" s="82" t="s">
        <v>719</v>
      </c>
      <c r="J18" s="82" t="s">
        <v>800</v>
      </c>
      <c r="K18" s="16"/>
      <c r="L18" s="28" t="str">
        <f t="shared" si="97"/>
        <v>0.0</v>
      </c>
      <c r="M18" s="32" t="str">
        <f t="shared" si="0"/>
        <v>F</v>
      </c>
      <c r="N18" s="39">
        <f t="shared" si="1"/>
        <v>0</v>
      </c>
      <c r="O18" s="37" t="str">
        <f t="shared" si="98"/>
        <v>0.0</v>
      </c>
      <c r="P18" s="11">
        <v>2</v>
      </c>
      <c r="Q18" s="16">
        <v>6</v>
      </c>
      <c r="R18" s="28" t="str">
        <f t="shared" si="99"/>
        <v>6.0</v>
      </c>
      <c r="S18" s="32" t="str">
        <f t="shared" si="2"/>
        <v>C</v>
      </c>
      <c r="T18" s="39">
        <f t="shared" si="3"/>
        <v>2</v>
      </c>
      <c r="U18" s="37" t="str">
        <f t="shared" si="100"/>
        <v>2.0</v>
      </c>
      <c r="V18" s="11">
        <v>3</v>
      </c>
      <c r="W18" s="98">
        <v>7.7</v>
      </c>
      <c r="X18" s="99">
        <v>9</v>
      </c>
      <c r="Y18" s="25"/>
      <c r="Z18" s="27">
        <f t="shared" si="4"/>
        <v>8.5</v>
      </c>
      <c r="AA18" s="28">
        <f t="shared" si="5"/>
        <v>8.5</v>
      </c>
      <c r="AB18" s="28" t="str">
        <f t="shared" si="101"/>
        <v>8.5</v>
      </c>
      <c r="AC18" s="32" t="str">
        <f t="shared" si="6"/>
        <v>A</v>
      </c>
      <c r="AD18" s="30">
        <f t="shared" si="7"/>
        <v>4</v>
      </c>
      <c r="AE18" s="37" t="str">
        <f t="shared" si="102"/>
        <v>4.0</v>
      </c>
      <c r="AF18" s="64">
        <v>4</v>
      </c>
      <c r="AG18" s="68">
        <v>4</v>
      </c>
      <c r="AH18" s="21">
        <v>5.3</v>
      </c>
      <c r="AI18" s="24">
        <v>4</v>
      </c>
      <c r="AJ18" s="25"/>
      <c r="AK18" s="27">
        <f t="shared" si="8"/>
        <v>4.5</v>
      </c>
      <c r="AL18" s="28">
        <f t="shared" si="9"/>
        <v>4.5</v>
      </c>
      <c r="AM18" s="28" t="str">
        <f t="shared" si="103"/>
        <v>4.5</v>
      </c>
      <c r="AN18" s="32" t="str">
        <f t="shared" si="10"/>
        <v>D</v>
      </c>
      <c r="AO18" s="30">
        <f t="shared" si="11"/>
        <v>1</v>
      </c>
      <c r="AP18" s="37" t="str">
        <f t="shared" si="104"/>
        <v>1.0</v>
      </c>
      <c r="AQ18" s="64">
        <v>3</v>
      </c>
      <c r="AR18" s="68">
        <v>3</v>
      </c>
      <c r="AS18" s="98">
        <v>5.4</v>
      </c>
      <c r="AT18" s="99">
        <v>5</v>
      </c>
      <c r="AU18" s="25"/>
      <c r="AV18" s="27">
        <f t="shared" si="12"/>
        <v>5.2</v>
      </c>
      <c r="AW18" s="28">
        <f t="shared" si="13"/>
        <v>5.2</v>
      </c>
      <c r="AX18" s="28" t="str">
        <f t="shared" si="105"/>
        <v>5.2</v>
      </c>
      <c r="AY18" s="32" t="str">
        <f t="shared" si="14"/>
        <v>D+</v>
      </c>
      <c r="AZ18" s="30">
        <f t="shared" si="15"/>
        <v>1.5</v>
      </c>
      <c r="BA18" s="37" t="str">
        <f t="shared" si="106"/>
        <v>1.5</v>
      </c>
      <c r="BB18" s="64">
        <v>3</v>
      </c>
      <c r="BC18" s="68">
        <v>3</v>
      </c>
      <c r="BD18" s="110">
        <v>6.4</v>
      </c>
      <c r="BE18" s="94"/>
      <c r="BF18" s="25">
        <v>6</v>
      </c>
      <c r="BG18" s="27">
        <f t="shared" si="16"/>
        <v>2.6</v>
      </c>
      <c r="BH18" s="28">
        <f t="shared" si="17"/>
        <v>6.2</v>
      </c>
      <c r="BI18" s="28" t="str">
        <f t="shared" si="107"/>
        <v>6.2</v>
      </c>
      <c r="BJ18" s="32" t="str">
        <f t="shared" si="18"/>
        <v>C</v>
      </c>
      <c r="BK18" s="66">
        <f t="shared" si="19"/>
        <v>2</v>
      </c>
      <c r="BL18" s="37" t="str">
        <f t="shared" si="108"/>
        <v>2.0</v>
      </c>
      <c r="BM18" s="64">
        <v>2</v>
      </c>
      <c r="BN18" s="75">
        <v>2</v>
      </c>
      <c r="BO18" s="21">
        <v>6.5</v>
      </c>
      <c r="BP18" s="24">
        <v>6</v>
      </c>
      <c r="BQ18" s="25"/>
      <c r="BR18" s="27">
        <f t="shared" si="20"/>
        <v>6.2</v>
      </c>
      <c r="BS18" s="28">
        <f t="shared" si="21"/>
        <v>6.2</v>
      </c>
      <c r="BT18" s="28" t="str">
        <f t="shared" si="109"/>
        <v>6.2</v>
      </c>
      <c r="BU18" s="32" t="str">
        <f t="shared" si="22"/>
        <v>C</v>
      </c>
      <c r="BV18" s="30">
        <f t="shared" si="23"/>
        <v>2</v>
      </c>
      <c r="BW18" s="37" t="str">
        <f t="shared" si="110"/>
        <v>2.0</v>
      </c>
      <c r="BX18" s="64">
        <v>3</v>
      </c>
      <c r="BY18" s="68">
        <v>3</v>
      </c>
      <c r="BZ18" s="85">
        <f t="shared" si="24"/>
        <v>15</v>
      </c>
      <c r="CA18" s="86">
        <f t="shared" si="25"/>
        <v>6.2733333333333325</v>
      </c>
      <c r="CB18" s="87" t="str">
        <f t="shared" si="111"/>
        <v>6.27</v>
      </c>
      <c r="CC18" s="86">
        <f t="shared" si="26"/>
        <v>2.5666666666666669</v>
      </c>
      <c r="CD18" s="87" t="str">
        <f t="shared" si="112"/>
        <v>2.57</v>
      </c>
      <c r="CE18" s="52" t="str">
        <f t="shared" si="27"/>
        <v>Lên lớp</v>
      </c>
      <c r="CF18" s="52">
        <f t="shared" si="28"/>
        <v>15</v>
      </c>
      <c r="CG18" s="86">
        <f t="shared" si="29"/>
        <v>6.2733333333333325</v>
      </c>
      <c r="CH18" s="127" t="str">
        <f t="shared" si="113"/>
        <v>6.27</v>
      </c>
      <c r="CI18" s="86">
        <f t="shared" si="30"/>
        <v>2.2333333333333334</v>
      </c>
      <c r="CJ18" s="52" t="str">
        <f t="shared" si="114"/>
        <v>2.23</v>
      </c>
      <c r="CK18" s="52" t="str">
        <f t="shared" si="31"/>
        <v>Lên lớp</v>
      </c>
      <c r="CL18" s="21">
        <v>7.3</v>
      </c>
      <c r="CM18" s="24">
        <v>6</v>
      </c>
      <c r="CN18" s="25"/>
      <c r="CO18" s="27">
        <f t="shared" si="32"/>
        <v>6.5</v>
      </c>
      <c r="CP18" s="28">
        <f t="shared" si="33"/>
        <v>6.5</v>
      </c>
      <c r="CQ18" s="28" t="str">
        <f t="shared" si="115"/>
        <v>6.5</v>
      </c>
      <c r="CR18" s="32" t="str">
        <f t="shared" si="34"/>
        <v>C+</v>
      </c>
      <c r="CS18" s="30">
        <f t="shared" si="35"/>
        <v>2.5</v>
      </c>
      <c r="CT18" s="37" t="str">
        <f t="shared" si="116"/>
        <v>2.5</v>
      </c>
      <c r="CU18" s="71">
        <v>2</v>
      </c>
      <c r="CV18" s="73">
        <v>2</v>
      </c>
      <c r="CW18" s="232">
        <v>7.2</v>
      </c>
      <c r="CX18" s="52">
        <v>7</v>
      </c>
      <c r="CY18" s="52"/>
      <c r="CZ18" s="27">
        <f t="shared" si="36"/>
        <v>7.1</v>
      </c>
      <c r="DA18" s="28">
        <f t="shared" si="37"/>
        <v>7.1</v>
      </c>
      <c r="DB18" s="29" t="str">
        <f t="shared" si="117"/>
        <v>7.1</v>
      </c>
      <c r="DC18" s="32" t="str">
        <f t="shared" si="38"/>
        <v>B</v>
      </c>
      <c r="DD18" s="30">
        <f t="shared" si="39"/>
        <v>3</v>
      </c>
      <c r="DE18" s="29" t="str">
        <f t="shared" si="118"/>
        <v>3.0</v>
      </c>
      <c r="DF18" s="71"/>
      <c r="DG18" s="203"/>
      <c r="DH18" s="229">
        <v>7</v>
      </c>
      <c r="DI18" s="230">
        <v>6</v>
      </c>
      <c r="DJ18" s="230"/>
      <c r="DK18" s="27">
        <f t="shared" si="40"/>
        <v>6.4</v>
      </c>
      <c r="DL18" s="28">
        <f t="shared" si="41"/>
        <v>6.4</v>
      </c>
      <c r="DM18" s="30" t="str">
        <f t="shared" si="119"/>
        <v>6.4</v>
      </c>
      <c r="DN18" s="32" t="str">
        <f t="shared" si="42"/>
        <v>C</v>
      </c>
      <c r="DO18" s="30">
        <f t="shared" si="43"/>
        <v>2</v>
      </c>
      <c r="DP18" s="30" t="str">
        <f t="shared" si="120"/>
        <v>2.0</v>
      </c>
      <c r="DQ18" s="71"/>
      <c r="DR18" s="203"/>
      <c r="DS18" s="204">
        <f t="shared" si="44"/>
        <v>6.75</v>
      </c>
      <c r="DT18" s="30" t="str">
        <f t="shared" si="121"/>
        <v>6.8</v>
      </c>
      <c r="DU18" s="32" t="str">
        <f t="shared" si="45"/>
        <v>C+</v>
      </c>
      <c r="DV18" s="30">
        <f t="shared" si="46"/>
        <v>2.5</v>
      </c>
      <c r="DW18" s="30" t="str">
        <f t="shared" si="122"/>
        <v>2.5</v>
      </c>
      <c r="DX18" s="71">
        <v>3</v>
      </c>
      <c r="DY18" s="203">
        <v>3</v>
      </c>
      <c r="DZ18" s="232">
        <v>6.4</v>
      </c>
      <c r="EA18" s="52">
        <v>6</v>
      </c>
      <c r="EB18" s="52"/>
      <c r="EC18" s="27">
        <f t="shared" si="47"/>
        <v>6.2</v>
      </c>
      <c r="ED18" s="28">
        <f t="shared" si="48"/>
        <v>6.2</v>
      </c>
      <c r="EE18" s="29" t="str">
        <f t="shared" si="123"/>
        <v>6.2</v>
      </c>
      <c r="EF18" s="32" t="str">
        <f t="shared" si="49"/>
        <v>C</v>
      </c>
      <c r="EG18" s="30">
        <f t="shared" si="50"/>
        <v>2</v>
      </c>
      <c r="EH18" s="29" t="str">
        <f t="shared" si="124"/>
        <v>2.0</v>
      </c>
      <c r="EI18" s="71">
        <v>3</v>
      </c>
      <c r="EJ18" s="203">
        <v>3</v>
      </c>
      <c r="EK18" s="254">
        <v>5.3</v>
      </c>
      <c r="EL18" s="255">
        <v>2</v>
      </c>
      <c r="EM18" s="255">
        <v>5</v>
      </c>
      <c r="EN18" s="27">
        <f t="shared" si="51"/>
        <v>3.3</v>
      </c>
      <c r="EO18" s="28">
        <f t="shared" si="52"/>
        <v>5.0999999999999996</v>
      </c>
      <c r="EP18" s="29" t="str">
        <f t="shared" si="125"/>
        <v>5.1</v>
      </c>
      <c r="EQ18" s="32" t="str">
        <f t="shared" si="53"/>
        <v>D+</v>
      </c>
      <c r="ER18" s="30">
        <f t="shared" si="54"/>
        <v>1.5</v>
      </c>
      <c r="ES18" s="29" t="str">
        <f t="shared" si="126"/>
        <v>1.5</v>
      </c>
      <c r="ET18" s="71">
        <v>3</v>
      </c>
      <c r="EU18" s="203">
        <v>3</v>
      </c>
      <c r="EV18" s="232">
        <v>8</v>
      </c>
      <c r="EW18" s="52">
        <v>9</v>
      </c>
      <c r="EX18" s="52"/>
      <c r="EY18" s="27">
        <f t="shared" si="55"/>
        <v>8.6</v>
      </c>
      <c r="EZ18" s="28">
        <f t="shared" si="56"/>
        <v>8.6</v>
      </c>
      <c r="FA18" s="29" t="str">
        <f t="shared" si="127"/>
        <v>8.6</v>
      </c>
      <c r="FB18" s="32" t="str">
        <f t="shared" si="57"/>
        <v>A</v>
      </c>
      <c r="FC18" s="29">
        <f t="shared" si="58"/>
        <v>4</v>
      </c>
      <c r="FD18" s="29" t="str">
        <f t="shared" si="128"/>
        <v>4.0</v>
      </c>
      <c r="FE18" s="71">
        <v>2</v>
      </c>
      <c r="FF18" s="203">
        <v>2</v>
      </c>
      <c r="FG18" s="232">
        <v>8</v>
      </c>
      <c r="FH18" s="52">
        <v>9</v>
      </c>
      <c r="FI18" s="52"/>
      <c r="FJ18" s="27">
        <f t="shared" si="59"/>
        <v>8.6</v>
      </c>
      <c r="FK18" s="28">
        <f t="shared" si="60"/>
        <v>8.6</v>
      </c>
      <c r="FL18" s="29" t="str">
        <f t="shared" si="129"/>
        <v>8.6</v>
      </c>
      <c r="FM18" s="32" t="str">
        <f t="shared" si="61"/>
        <v>A</v>
      </c>
      <c r="FN18" s="30">
        <f t="shared" si="62"/>
        <v>4</v>
      </c>
      <c r="FO18" s="29" t="str">
        <f t="shared" si="130"/>
        <v>4.0</v>
      </c>
      <c r="FP18" s="71">
        <v>3</v>
      </c>
      <c r="FQ18" s="203">
        <v>3</v>
      </c>
      <c r="FR18" s="232">
        <v>8</v>
      </c>
      <c r="FS18" s="52">
        <v>8</v>
      </c>
      <c r="FT18" s="52"/>
      <c r="FU18" s="27">
        <f t="shared" si="63"/>
        <v>8</v>
      </c>
      <c r="FV18" s="28">
        <f t="shared" si="64"/>
        <v>8</v>
      </c>
      <c r="FW18" s="29" t="str">
        <f t="shared" si="131"/>
        <v>8.0</v>
      </c>
      <c r="FX18" s="32" t="str">
        <f t="shared" si="65"/>
        <v>B+</v>
      </c>
      <c r="FY18" s="30">
        <f t="shared" si="66"/>
        <v>3.5</v>
      </c>
      <c r="FZ18" s="29" t="str">
        <f t="shared" si="132"/>
        <v>3.5</v>
      </c>
      <c r="GA18" s="71">
        <v>2</v>
      </c>
      <c r="GB18" s="203">
        <v>2</v>
      </c>
      <c r="GC18" s="232">
        <v>7.3</v>
      </c>
      <c r="GD18" s="52">
        <v>6</v>
      </c>
      <c r="GE18" s="52"/>
      <c r="GF18" s="27">
        <f t="shared" si="67"/>
        <v>6.5</v>
      </c>
      <c r="GG18" s="28">
        <f t="shared" si="68"/>
        <v>6.5</v>
      </c>
      <c r="GH18" s="29" t="str">
        <f t="shared" si="133"/>
        <v>6.5</v>
      </c>
      <c r="GI18" s="32" t="str">
        <f t="shared" si="69"/>
        <v>C+</v>
      </c>
      <c r="GJ18" s="30">
        <f t="shared" si="70"/>
        <v>2.5</v>
      </c>
      <c r="GK18" s="29" t="str">
        <f t="shared" si="134"/>
        <v>2.5</v>
      </c>
      <c r="GL18" s="71">
        <v>2</v>
      </c>
      <c r="GM18" s="203">
        <v>2</v>
      </c>
      <c r="GN18" s="232">
        <v>9</v>
      </c>
      <c r="GO18" s="52">
        <v>7</v>
      </c>
      <c r="GP18" s="52"/>
      <c r="GQ18" s="27">
        <f t="shared" si="71"/>
        <v>7.8</v>
      </c>
      <c r="GR18" s="28">
        <f t="shared" si="72"/>
        <v>7.8</v>
      </c>
      <c r="GS18" s="29" t="str">
        <f t="shared" si="135"/>
        <v>7.8</v>
      </c>
      <c r="GT18" s="32" t="str">
        <f t="shared" si="73"/>
        <v>B</v>
      </c>
      <c r="GU18" s="30">
        <f t="shared" si="74"/>
        <v>3</v>
      </c>
      <c r="GV18" s="29" t="str">
        <f t="shared" si="136"/>
        <v>3.0</v>
      </c>
      <c r="GW18" s="71">
        <v>2</v>
      </c>
      <c r="GX18" s="203">
        <v>2</v>
      </c>
      <c r="GY18" s="85">
        <f t="shared" si="75"/>
        <v>22</v>
      </c>
      <c r="GZ18" s="86">
        <f t="shared" si="76"/>
        <v>7.0340909090909074</v>
      </c>
      <c r="HA18" s="124" t="str">
        <f t="shared" si="137"/>
        <v>7.03</v>
      </c>
      <c r="HB18" s="86">
        <f t="shared" si="77"/>
        <v>2.7727272727272729</v>
      </c>
      <c r="HC18" s="124" t="str">
        <f t="shared" si="138"/>
        <v>2.77</v>
      </c>
      <c r="HD18" s="52" t="str">
        <f t="shared" si="78"/>
        <v>Lên lớp</v>
      </c>
      <c r="HE18" s="52">
        <f t="shared" si="79"/>
        <v>22</v>
      </c>
      <c r="HF18" s="86">
        <f t="shared" si="80"/>
        <v>7.0340909090909074</v>
      </c>
      <c r="HG18" s="127" t="str">
        <f t="shared" si="139"/>
        <v>7.03</v>
      </c>
      <c r="HH18" s="86">
        <f t="shared" si="81"/>
        <v>2.7727272727272729</v>
      </c>
      <c r="HI18" s="127" t="str">
        <f t="shared" si="140"/>
        <v>2.77</v>
      </c>
      <c r="HJ18" s="227">
        <f t="shared" si="141"/>
        <v>37</v>
      </c>
      <c r="HK18" s="268">
        <f t="shared" si="142"/>
        <v>37</v>
      </c>
      <c r="HL18" s="228">
        <f t="shared" si="143"/>
        <v>6.7256756756756744</v>
      </c>
      <c r="HM18" s="127" t="str">
        <f t="shared" si="144"/>
        <v>6.73</v>
      </c>
      <c r="HN18" s="228">
        <f t="shared" si="145"/>
        <v>2.5540540540540539</v>
      </c>
      <c r="HO18" s="127" t="str">
        <f t="shared" si="146"/>
        <v>2.55</v>
      </c>
      <c r="HP18" s="52" t="str">
        <f t="shared" si="82"/>
        <v>Lên lớp</v>
      </c>
      <c r="HQ18" s="58" t="s">
        <v>986</v>
      </c>
      <c r="HR18" s="21">
        <v>8.6999999999999993</v>
      </c>
      <c r="HS18" s="24">
        <v>9</v>
      </c>
      <c r="HT18" s="25"/>
      <c r="HU18" s="27">
        <f t="shared" si="181"/>
        <v>8.9</v>
      </c>
      <c r="HV18" s="282">
        <f t="shared" si="182"/>
        <v>8.9</v>
      </c>
      <c r="HW18" s="28" t="str">
        <f t="shared" si="198"/>
        <v>8.9</v>
      </c>
      <c r="HX18" s="283" t="str">
        <f t="shared" si="183"/>
        <v>A</v>
      </c>
      <c r="HY18" s="281">
        <f t="shared" si="184"/>
        <v>4</v>
      </c>
      <c r="HZ18" s="44" t="str">
        <f t="shared" si="185"/>
        <v>4.0</v>
      </c>
      <c r="IA18" s="64">
        <v>3</v>
      </c>
      <c r="IB18" s="68">
        <v>3</v>
      </c>
      <c r="IC18" s="21">
        <v>8.4</v>
      </c>
      <c r="ID18" s="24">
        <v>7</v>
      </c>
      <c r="IE18" s="25"/>
      <c r="IF18" s="27">
        <f t="shared" si="186"/>
        <v>7.6</v>
      </c>
      <c r="IG18" s="282">
        <f t="shared" si="187"/>
        <v>7.6</v>
      </c>
      <c r="IH18" s="26" t="str">
        <f t="shared" si="199"/>
        <v>7.6</v>
      </c>
      <c r="II18" s="283" t="str">
        <f t="shared" si="188"/>
        <v>B</v>
      </c>
      <c r="IJ18" s="281">
        <f t="shared" si="189"/>
        <v>3</v>
      </c>
      <c r="IK18" s="44" t="str">
        <f t="shared" si="190"/>
        <v>3.0</v>
      </c>
      <c r="IL18" s="64">
        <v>1</v>
      </c>
      <c r="IM18" s="68">
        <v>1</v>
      </c>
      <c r="IN18" s="21">
        <v>7.7</v>
      </c>
      <c r="IO18" s="24">
        <v>6</v>
      </c>
      <c r="IP18" s="25"/>
      <c r="IQ18" s="27">
        <f t="shared" si="191"/>
        <v>6.7</v>
      </c>
      <c r="IR18" s="28">
        <f t="shared" si="192"/>
        <v>6.7</v>
      </c>
      <c r="IS18" s="28" t="str">
        <f t="shared" si="193"/>
        <v>6.7</v>
      </c>
      <c r="IT18" s="32" t="str">
        <f t="shared" si="194"/>
        <v>C+</v>
      </c>
      <c r="IU18" s="30">
        <f t="shared" si="195"/>
        <v>2.5</v>
      </c>
      <c r="IV18" s="37" t="str">
        <f t="shared" si="196"/>
        <v>2.5</v>
      </c>
      <c r="IW18" s="64">
        <v>2</v>
      </c>
      <c r="IX18" s="68">
        <v>2</v>
      </c>
      <c r="IY18" s="21">
        <v>5.4</v>
      </c>
      <c r="IZ18" s="24">
        <v>6</v>
      </c>
      <c r="JA18" s="25"/>
      <c r="JB18" s="19">
        <f t="shared" si="147"/>
        <v>5.8</v>
      </c>
      <c r="JC18" s="26">
        <f t="shared" si="148"/>
        <v>5.8</v>
      </c>
      <c r="JD18" s="26" t="str">
        <f t="shared" si="149"/>
        <v>5.8</v>
      </c>
      <c r="JE18" s="32" t="str">
        <f t="shared" si="150"/>
        <v>C</v>
      </c>
      <c r="JF18" s="30">
        <f t="shared" si="151"/>
        <v>2</v>
      </c>
      <c r="JG18" s="37" t="str">
        <f t="shared" si="152"/>
        <v>2.0</v>
      </c>
      <c r="JH18" s="64">
        <v>2</v>
      </c>
      <c r="JI18" s="68">
        <v>2</v>
      </c>
      <c r="JJ18" s="98">
        <v>8.1999999999999993</v>
      </c>
      <c r="JK18" s="99">
        <v>7</v>
      </c>
      <c r="JL18" s="187"/>
      <c r="JM18" s="19">
        <f t="shared" si="153"/>
        <v>7.5</v>
      </c>
      <c r="JN18" s="26">
        <f t="shared" si="154"/>
        <v>7.5</v>
      </c>
      <c r="JO18" s="26" t="str">
        <f t="shared" si="155"/>
        <v>7.5</v>
      </c>
      <c r="JP18" s="32" t="str">
        <f t="shared" si="156"/>
        <v>B</v>
      </c>
      <c r="JQ18" s="30">
        <f t="shared" si="157"/>
        <v>3</v>
      </c>
      <c r="JR18" s="37" t="str">
        <f t="shared" si="158"/>
        <v>3.0</v>
      </c>
      <c r="JS18" s="64">
        <v>1</v>
      </c>
      <c r="JT18" s="68">
        <v>1</v>
      </c>
      <c r="JU18" s="98">
        <v>7.7</v>
      </c>
      <c r="JV18" s="99">
        <v>8</v>
      </c>
      <c r="JW18" s="187"/>
      <c r="JX18" s="27">
        <f t="shared" si="83"/>
        <v>7.9</v>
      </c>
      <c r="JY18" s="28">
        <f t="shared" si="84"/>
        <v>7.9</v>
      </c>
      <c r="JZ18" s="26" t="str">
        <f t="shared" si="159"/>
        <v>7.9</v>
      </c>
      <c r="KA18" s="32" t="str">
        <f t="shared" si="85"/>
        <v>B</v>
      </c>
      <c r="KB18" s="30">
        <f t="shared" si="86"/>
        <v>3</v>
      </c>
      <c r="KC18" s="37" t="str">
        <f t="shared" si="87"/>
        <v>3.0</v>
      </c>
      <c r="KD18" s="64">
        <v>2</v>
      </c>
      <c r="KE18" s="68">
        <v>2</v>
      </c>
      <c r="KF18" s="98">
        <v>7.8</v>
      </c>
      <c r="KG18" s="99">
        <v>6</v>
      </c>
      <c r="KH18" s="187"/>
      <c r="KI18" s="302">
        <f t="shared" si="88"/>
        <v>6.7</v>
      </c>
      <c r="KJ18" s="28">
        <f t="shared" si="89"/>
        <v>6.7</v>
      </c>
      <c r="KK18" s="26" t="str">
        <f t="shared" si="160"/>
        <v>6.7</v>
      </c>
      <c r="KL18" s="32" t="str">
        <f t="shared" si="90"/>
        <v>C+</v>
      </c>
      <c r="KM18" s="30">
        <f t="shared" si="91"/>
        <v>2.5</v>
      </c>
      <c r="KN18" s="37" t="str">
        <f t="shared" si="92"/>
        <v>2.5</v>
      </c>
      <c r="KO18" s="64">
        <v>2</v>
      </c>
      <c r="KP18" s="68">
        <v>2</v>
      </c>
      <c r="KQ18" s="98">
        <v>7.4</v>
      </c>
      <c r="KR18" s="99">
        <v>8</v>
      </c>
      <c r="KS18" s="187"/>
      <c r="KT18" s="19">
        <f t="shared" si="93"/>
        <v>7.8</v>
      </c>
      <c r="KU18" s="26">
        <f t="shared" si="94"/>
        <v>7.8</v>
      </c>
      <c r="KV18" s="26" t="str">
        <f t="shared" si="161"/>
        <v>7.8</v>
      </c>
      <c r="KW18" s="32" t="str">
        <f t="shared" si="200"/>
        <v>B</v>
      </c>
      <c r="KX18" s="30">
        <f t="shared" si="95"/>
        <v>3</v>
      </c>
      <c r="KY18" s="37" t="str">
        <f t="shared" si="96"/>
        <v>3.0</v>
      </c>
      <c r="KZ18" s="64">
        <v>2</v>
      </c>
      <c r="LA18" s="68">
        <v>2</v>
      </c>
      <c r="LB18" s="21">
        <v>7.3</v>
      </c>
      <c r="LC18" s="24">
        <v>6</v>
      </c>
      <c r="LD18" s="25"/>
      <c r="LE18" s="19">
        <f t="shared" si="197"/>
        <v>6.5</v>
      </c>
      <c r="LF18" s="26">
        <f t="shared" si="162"/>
        <v>6.5</v>
      </c>
      <c r="LG18" s="26" t="str">
        <f t="shared" si="201"/>
        <v>6.5</v>
      </c>
      <c r="LH18" s="32" t="str">
        <f t="shared" si="163"/>
        <v>C+</v>
      </c>
      <c r="LI18" s="30">
        <f t="shared" si="164"/>
        <v>2.5</v>
      </c>
      <c r="LJ18" s="37" t="str">
        <f t="shared" si="165"/>
        <v>2.5</v>
      </c>
      <c r="LK18" s="62">
        <v>3</v>
      </c>
      <c r="LL18" s="279">
        <v>3</v>
      </c>
      <c r="LM18" s="85">
        <f t="shared" si="166"/>
        <v>18</v>
      </c>
      <c r="LN18" s="86">
        <f t="shared" si="167"/>
        <v>7.2833333333333332</v>
      </c>
      <c r="LO18" s="124" t="str">
        <f t="shared" si="168"/>
        <v>7.28</v>
      </c>
      <c r="LP18" s="86">
        <f t="shared" si="169"/>
        <v>2.8611111111111112</v>
      </c>
      <c r="LQ18" s="124" t="str">
        <f t="shared" si="170"/>
        <v>2.86</v>
      </c>
      <c r="LR18" s="330" t="str">
        <f t="shared" si="171"/>
        <v>Lên lớp</v>
      </c>
      <c r="LS18" s="331">
        <f t="shared" si="172"/>
        <v>18</v>
      </c>
      <c r="LT18" s="332">
        <f t="shared" si="173"/>
        <v>7.283333333333335</v>
      </c>
      <c r="LU18" s="332">
        <f t="shared" si="174"/>
        <v>2.8611111111111112</v>
      </c>
      <c r="LV18" s="334">
        <f t="shared" si="175"/>
        <v>55</v>
      </c>
      <c r="LW18" s="335">
        <f t="shared" si="176"/>
        <v>55</v>
      </c>
      <c r="LX18" s="336">
        <f t="shared" si="177"/>
        <v>6.9081818181818182</v>
      </c>
      <c r="LY18" s="337">
        <f t="shared" si="178"/>
        <v>2.6545454545454548</v>
      </c>
      <c r="LZ18" s="336" t="str">
        <f t="shared" si="179"/>
        <v>2.65</v>
      </c>
      <c r="MA18" s="330" t="str">
        <f t="shared" si="180"/>
        <v>Lên lớp</v>
      </c>
    </row>
    <row r="19" spans="1:339" s="233" customFormat="1" ht="18">
      <c r="A19" s="10">
        <v>18</v>
      </c>
      <c r="B19" s="76" t="s">
        <v>383</v>
      </c>
      <c r="C19" s="77" t="s">
        <v>441</v>
      </c>
      <c r="D19" s="78" t="s">
        <v>442</v>
      </c>
      <c r="E19" s="79" t="s">
        <v>443</v>
      </c>
      <c r="F19" s="50"/>
      <c r="G19" s="80" t="s">
        <v>691</v>
      </c>
      <c r="H19" s="50" t="s">
        <v>17</v>
      </c>
      <c r="I19" s="82" t="s">
        <v>720</v>
      </c>
      <c r="J19" s="82" t="s">
        <v>796</v>
      </c>
      <c r="K19" s="16"/>
      <c r="L19" s="28" t="str">
        <f t="shared" si="97"/>
        <v>0.0</v>
      </c>
      <c r="M19" s="32" t="str">
        <f t="shared" si="0"/>
        <v>F</v>
      </c>
      <c r="N19" s="39">
        <f t="shared" si="1"/>
        <v>0</v>
      </c>
      <c r="O19" s="37" t="str">
        <f t="shared" si="98"/>
        <v>0.0</v>
      </c>
      <c r="P19" s="11">
        <v>2</v>
      </c>
      <c r="Q19" s="16">
        <v>6</v>
      </c>
      <c r="R19" s="28" t="str">
        <f t="shared" si="99"/>
        <v>6.0</v>
      </c>
      <c r="S19" s="32" t="str">
        <f t="shared" si="2"/>
        <v>C</v>
      </c>
      <c r="T19" s="39">
        <f t="shared" si="3"/>
        <v>2</v>
      </c>
      <c r="U19" s="37" t="str">
        <f t="shared" si="100"/>
        <v>2.0</v>
      </c>
      <c r="V19" s="11">
        <v>3</v>
      </c>
      <c r="W19" s="98">
        <v>7</v>
      </c>
      <c r="X19" s="99">
        <v>9</v>
      </c>
      <c r="Y19" s="25"/>
      <c r="Z19" s="27">
        <f t="shared" si="4"/>
        <v>8.1999999999999993</v>
      </c>
      <c r="AA19" s="28">
        <f t="shared" si="5"/>
        <v>8.1999999999999993</v>
      </c>
      <c r="AB19" s="28" t="str">
        <f t="shared" si="101"/>
        <v>8.2</v>
      </c>
      <c r="AC19" s="32" t="str">
        <f t="shared" si="6"/>
        <v>B+</v>
      </c>
      <c r="AD19" s="30">
        <f t="shared" si="7"/>
        <v>3.5</v>
      </c>
      <c r="AE19" s="37" t="str">
        <f t="shared" si="102"/>
        <v>3.5</v>
      </c>
      <c r="AF19" s="64">
        <v>4</v>
      </c>
      <c r="AG19" s="68">
        <v>4</v>
      </c>
      <c r="AH19" s="21">
        <v>5.3</v>
      </c>
      <c r="AI19" s="24">
        <v>4</v>
      </c>
      <c r="AJ19" s="25"/>
      <c r="AK19" s="27">
        <f t="shared" si="8"/>
        <v>4.5</v>
      </c>
      <c r="AL19" s="28">
        <f t="shared" si="9"/>
        <v>4.5</v>
      </c>
      <c r="AM19" s="28" t="str">
        <f t="shared" si="103"/>
        <v>4.5</v>
      </c>
      <c r="AN19" s="32" t="str">
        <f t="shared" si="10"/>
        <v>D</v>
      </c>
      <c r="AO19" s="30">
        <f t="shared" si="11"/>
        <v>1</v>
      </c>
      <c r="AP19" s="37" t="str">
        <f t="shared" si="104"/>
        <v>1.0</v>
      </c>
      <c r="AQ19" s="64">
        <v>3</v>
      </c>
      <c r="AR19" s="68">
        <v>3</v>
      </c>
      <c r="AS19" s="98">
        <v>5.2</v>
      </c>
      <c r="AT19" s="99">
        <v>6</v>
      </c>
      <c r="AU19" s="25"/>
      <c r="AV19" s="27">
        <f t="shared" si="12"/>
        <v>5.7</v>
      </c>
      <c r="AW19" s="28">
        <f t="shared" si="13"/>
        <v>5.7</v>
      </c>
      <c r="AX19" s="28" t="str">
        <f t="shared" si="105"/>
        <v>5.7</v>
      </c>
      <c r="AY19" s="32" t="str">
        <f t="shared" si="14"/>
        <v>C</v>
      </c>
      <c r="AZ19" s="30">
        <f t="shared" si="15"/>
        <v>2</v>
      </c>
      <c r="BA19" s="37" t="str">
        <f t="shared" si="106"/>
        <v>2.0</v>
      </c>
      <c r="BB19" s="64">
        <v>3</v>
      </c>
      <c r="BC19" s="68">
        <v>3</v>
      </c>
      <c r="BD19" s="21">
        <v>6.9</v>
      </c>
      <c r="BE19" s="24">
        <v>6</v>
      </c>
      <c r="BF19" s="25"/>
      <c r="BG19" s="27">
        <f t="shared" si="16"/>
        <v>6.4</v>
      </c>
      <c r="BH19" s="28">
        <f t="shared" si="17"/>
        <v>6.4</v>
      </c>
      <c r="BI19" s="28" t="str">
        <f t="shared" si="107"/>
        <v>6.4</v>
      </c>
      <c r="BJ19" s="32" t="str">
        <f t="shared" si="18"/>
        <v>C</v>
      </c>
      <c r="BK19" s="66">
        <f t="shared" si="19"/>
        <v>2</v>
      </c>
      <c r="BL19" s="37" t="str">
        <f t="shared" si="108"/>
        <v>2.0</v>
      </c>
      <c r="BM19" s="64">
        <v>2</v>
      </c>
      <c r="BN19" s="75">
        <v>2</v>
      </c>
      <c r="BO19" s="21">
        <v>7.3</v>
      </c>
      <c r="BP19" s="24">
        <v>5</v>
      </c>
      <c r="BQ19" s="25"/>
      <c r="BR19" s="27">
        <f t="shared" si="20"/>
        <v>5.9</v>
      </c>
      <c r="BS19" s="28">
        <f t="shared" si="21"/>
        <v>5.9</v>
      </c>
      <c r="BT19" s="28" t="str">
        <f t="shared" si="109"/>
        <v>5.9</v>
      </c>
      <c r="BU19" s="32" t="str">
        <f t="shared" si="22"/>
        <v>C</v>
      </c>
      <c r="BV19" s="30">
        <f t="shared" si="23"/>
        <v>2</v>
      </c>
      <c r="BW19" s="37" t="str">
        <f t="shared" si="110"/>
        <v>2.0</v>
      </c>
      <c r="BX19" s="64">
        <v>3</v>
      </c>
      <c r="BY19" s="68">
        <v>3</v>
      </c>
      <c r="BZ19" s="85">
        <f t="shared" si="24"/>
        <v>15</v>
      </c>
      <c r="CA19" s="86">
        <f t="shared" si="25"/>
        <v>6.2600000000000007</v>
      </c>
      <c r="CB19" s="87" t="str">
        <f t="shared" si="111"/>
        <v>6.26</v>
      </c>
      <c r="CC19" s="86">
        <f t="shared" si="26"/>
        <v>2.6</v>
      </c>
      <c r="CD19" s="87" t="str">
        <f t="shared" si="112"/>
        <v>2.60</v>
      </c>
      <c r="CE19" s="52" t="str">
        <f t="shared" si="27"/>
        <v>Lên lớp</v>
      </c>
      <c r="CF19" s="52">
        <f t="shared" si="28"/>
        <v>15</v>
      </c>
      <c r="CG19" s="86">
        <f t="shared" si="29"/>
        <v>6.2600000000000007</v>
      </c>
      <c r="CH19" s="127" t="str">
        <f t="shared" si="113"/>
        <v>6.26</v>
      </c>
      <c r="CI19" s="86">
        <f t="shared" si="30"/>
        <v>2.2000000000000002</v>
      </c>
      <c r="CJ19" s="52" t="str">
        <f t="shared" si="114"/>
        <v>2.20</v>
      </c>
      <c r="CK19" s="52" t="str">
        <f t="shared" si="31"/>
        <v>Lên lớp</v>
      </c>
      <c r="CL19" s="21">
        <v>5.7</v>
      </c>
      <c r="CM19" s="24">
        <v>8</v>
      </c>
      <c r="CN19" s="25"/>
      <c r="CO19" s="27">
        <f t="shared" si="32"/>
        <v>7.1</v>
      </c>
      <c r="CP19" s="28">
        <f t="shared" si="33"/>
        <v>7.1</v>
      </c>
      <c r="CQ19" s="28" t="str">
        <f t="shared" si="115"/>
        <v>7.1</v>
      </c>
      <c r="CR19" s="32" t="str">
        <f t="shared" si="34"/>
        <v>B</v>
      </c>
      <c r="CS19" s="30">
        <f t="shared" si="35"/>
        <v>3</v>
      </c>
      <c r="CT19" s="37" t="str">
        <f t="shared" si="116"/>
        <v>3.0</v>
      </c>
      <c r="CU19" s="71">
        <v>2</v>
      </c>
      <c r="CV19" s="73">
        <v>2</v>
      </c>
      <c r="CW19" s="232">
        <v>6.6</v>
      </c>
      <c r="CX19" s="52">
        <v>7</v>
      </c>
      <c r="CY19" s="52"/>
      <c r="CZ19" s="27">
        <f t="shared" si="36"/>
        <v>6.8</v>
      </c>
      <c r="DA19" s="28">
        <f t="shared" si="37"/>
        <v>6.8</v>
      </c>
      <c r="DB19" s="29" t="str">
        <f t="shared" si="117"/>
        <v>6.8</v>
      </c>
      <c r="DC19" s="32" t="str">
        <f t="shared" si="38"/>
        <v>C+</v>
      </c>
      <c r="DD19" s="30">
        <f t="shared" si="39"/>
        <v>2.5</v>
      </c>
      <c r="DE19" s="29" t="str">
        <f t="shared" si="118"/>
        <v>2.5</v>
      </c>
      <c r="DF19" s="71"/>
      <c r="DG19" s="203"/>
      <c r="DH19" s="229">
        <v>6.4</v>
      </c>
      <c r="DI19" s="230">
        <v>8</v>
      </c>
      <c r="DJ19" s="230"/>
      <c r="DK19" s="27">
        <f t="shared" si="40"/>
        <v>7.4</v>
      </c>
      <c r="DL19" s="28">
        <f t="shared" si="41"/>
        <v>7.4</v>
      </c>
      <c r="DM19" s="30" t="str">
        <f t="shared" si="119"/>
        <v>7.4</v>
      </c>
      <c r="DN19" s="32" t="str">
        <f t="shared" si="42"/>
        <v>B</v>
      </c>
      <c r="DO19" s="30">
        <f t="shared" si="43"/>
        <v>3</v>
      </c>
      <c r="DP19" s="30" t="str">
        <f t="shared" si="120"/>
        <v>3.0</v>
      </c>
      <c r="DQ19" s="71"/>
      <c r="DR19" s="203"/>
      <c r="DS19" s="204">
        <f t="shared" si="44"/>
        <v>7.1</v>
      </c>
      <c r="DT19" s="30" t="str">
        <f t="shared" si="121"/>
        <v>7.1</v>
      </c>
      <c r="DU19" s="32" t="str">
        <f t="shared" si="45"/>
        <v>B</v>
      </c>
      <c r="DV19" s="30">
        <f t="shared" si="46"/>
        <v>3</v>
      </c>
      <c r="DW19" s="30" t="str">
        <f t="shared" si="122"/>
        <v>3.0</v>
      </c>
      <c r="DX19" s="71">
        <v>3</v>
      </c>
      <c r="DY19" s="203">
        <v>3</v>
      </c>
      <c r="DZ19" s="232">
        <v>5.8</v>
      </c>
      <c r="EA19" s="52">
        <v>7</v>
      </c>
      <c r="EB19" s="52"/>
      <c r="EC19" s="27">
        <f t="shared" si="47"/>
        <v>6.5</v>
      </c>
      <c r="ED19" s="28">
        <f t="shared" si="48"/>
        <v>6.5</v>
      </c>
      <c r="EE19" s="29" t="str">
        <f t="shared" si="123"/>
        <v>6.5</v>
      </c>
      <c r="EF19" s="32" t="str">
        <f t="shared" si="49"/>
        <v>C+</v>
      </c>
      <c r="EG19" s="30">
        <f t="shared" si="50"/>
        <v>2.5</v>
      </c>
      <c r="EH19" s="29" t="str">
        <f t="shared" si="124"/>
        <v>2.5</v>
      </c>
      <c r="EI19" s="71">
        <v>3</v>
      </c>
      <c r="EJ19" s="203">
        <v>3</v>
      </c>
      <c r="EK19" s="232">
        <v>5.0999999999999996</v>
      </c>
      <c r="EL19" s="52">
        <v>5</v>
      </c>
      <c r="EM19" s="52"/>
      <c r="EN19" s="27">
        <f t="shared" si="51"/>
        <v>5</v>
      </c>
      <c r="EO19" s="28">
        <f t="shared" si="52"/>
        <v>5</v>
      </c>
      <c r="EP19" s="29" t="str">
        <f t="shared" si="125"/>
        <v>5.0</v>
      </c>
      <c r="EQ19" s="32" t="str">
        <f t="shared" si="53"/>
        <v>D+</v>
      </c>
      <c r="ER19" s="30">
        <f t="shared" si="54"/>
        <v>1.5</v>
      </c>
      <c r="ES19" s="29" t="str">
        <f t="shared" si="126"/>
        <v>1.5</v>
      </c>
      <c r="ET19" s="71">
        <v>3</v>
      </c>
      <c r="EU19" s="203">
        <v>3</v>
      </c>
      <c r="EV19" s="232">
        <v>5.3</v>
      </c>
      <c r="EW19" s="52">
        <v>5</v>
      </c>
      <c r="EX19" s="52"/>
      <c r="EY19" s="27">
        <f t="shared" si="55"/>
        <v>5.0999999999999996</v>
      </c>
      <c r="EZ19" s="28">
        <f t="shared" si="56"/>
        <v>5.0999999999999996</v>
      </c>
      <c r="FA19" s="29" t="str">
        <f t="shared" si="127"/>
        <v>5.1</v>
      </c>
      <c r="FB19" s="32" t="str">
        <f t="shared" si="57"/>
        <v>D+</v>
      </c>
      <c r="FC19" s="29">
        <f t="shared" si="58"/>
        <v>1.5</v>
      </c>
      <c r="FD19" s="29" t="str">
        <f t="shared" si="128"/>
        <v>1.5</v>
      </c>
      <c r="FE19" s="71">
        <v>2</v>
      </c>
      <c r="FF19" s="203">
        <v>2</v>
      </c>
      <c r="FG19" s="232">
        <v>6.7</v>
      </c>
      <c r="FH19" s="52">
        <v>6</v>
      </c>
      <c r="FI19" s="52"/>
      <c r="FJ19" s="27">
        <f t="shared" si="59"/>
        <v>6.3</v>
      </c>
      <c r="FK19" s="28">
        <f t="shared" si="60"/>
        <v>6.3</v>
      </c>
      <c r="FL19" s="29" t="str">
        <f t="shared" si="129"/>
        <v>6.3</v>
      </c>
      <c r="FM19" s="32" t="str">
        <f t="shared" si="61"/>
        <v>C</v>
      </c>
      <c r="FN19" s="30">
        <f t="shared" si="62"/>
        <v>2</v>
      </c>
      <c r="FO19" s="29" t="str">
        <f t="shared" si="130"/>
        <v>2.0</v>
      </c>
      <c r="FP19" s="71">
        <v>3</v>
      </c>
      <c r="FQ19" s="203">
        <v>3</v>
      </c>
      <c r="FR19" s="232">
        <v>7.3</v>
      </c>
      <c r="FS19" s="52">
        <v>8</v>
      </c>
      <c r="FT19" s="52"/>
      <c r="FU19" s="27">
        <f t="shared" si="63"/>
        <v>7.7</v>
      </c>
      <c r="FV19" s="28">
        <f t="shared" si="64"/>
        <v>7.7</v>
      </c>
      <c r="FW19" s="29" t="str">
        <f t="shared" si="131"/>
        <v>7.7</v>
      </c>
      <c r="FX19" s="32" t="str">
        <f t="shared" si="65"/>
        <v>B</v>
      </c>
      <c r="FY19" s="30">
        <f t="shared" si="66"/>
        <v>3</v>
      </c>
      <c r="FZ19" s="29" t="str">
        <f t="shared" si="132"/>
        <v>3.0</v>
      </c>
      <c r="GA19" s="71">
        <v>2</v>
      </c>
      <c r="GB19" s="203">
        <v>2</v>
      </c>
      <c r="GC19" s="232">
        <v>6.3</v>
      </c>
      <c r="GD19" s="52">
        <v>5</v>
      </c>
      <c r="GE19" s="52"/>
      <c r="GF19" s="27">
        <f t="shared" si="67"/>
        <v>5.5</v>
      </c>
      <c r="GG19" s="28">
        <f t="shared" si="68"/>
        <v>5.5</v>
      </c>
      <c r="GH19" s="29" t="str">
        <f t="shared" si="133"/>
        <v>5.5</v>
      </c>
      <c r="GI19" s="32" t="str">
        <f t="shared" si="69"/>
        <v>C</v>
      </c>
      <c r="GJ19" s="30">
        <f t="shared" si="70"/>
        <v>2</v>
      </c>
      <c r="GK19" s="29" t="str">
        <f t="shared" si="134"/>
        <v>2.0</v>
      </c>
      <c r="GL19" s="71">
        <v>2</v>
      </c>
      <c r="GM19" s="203">
        <v>2</v>
      </c>
      <c r="GN19" s="246">
        <v>5</v>
      </c>
      <c r="GO19" s="247"/>
      <c r="GP19" s="247">
        <v>3</v>
      </c>
      <c r="GQ19" s="27">
        <f t="shared" si="71"/>
        <v>2</v>
      </c>
      <c r="GR19" s="28">
        <f t="shared" si="72"/>
        <v>3.8</v>
      </c>
      <c r="GS19" s="29" t="str">
        <f t="shared" si="135"/>
        <v>3.8</v>
      </c>
      <c r="GT19" s="32" t="str">
        <f t="shared" si="73"/>
        <v>F</v>
      </c>
      <c r="GU19" s="30">
        <f t="shared" si="74"/>
        <v>0</v>
      </c>
      <c r="GV19" s="29" t="str">
        <f t="shared" si="136"/>
        <v>0.0</v>
      </c>
      <c r="GW19" s="71">
        <v>2</v>
      </c>
      <c r="GX19" s="203"/>
      <c r="GY19" s="85">
        <f t="shared" si="75"/>
        <v>22</v>
      </c>
      <c r="GZ19" s="86">
        <f t="shared" si="76"/>
        <v>6.05</v>
      </c>
      <c r="HA19" s="124" t="str">
        <f t="shared" si="137"/>
        <v>6.05</v>
      </c>
      <c r="HB19" s="86">
        <f t="shared" si="77"/>
        <v>2.0909090909090908</v>
      </c>
      <c r="HC19" s="124" t="str">
        <f t="shared" si="138"/>
        <v>2.09</v>
      </c>
      <c r="HD19" s="52" t="str">
        <f t="shared" si="78"/>
        <v>Lên lớp</v>
      </c>
      <c r="HE19" s="52">
        <f t="shared" si="79"/>
        <v>20</v>
      </c>
      <c r="HF19" s="86">
        <f t="shared" si="80"/>
        <v>6.2750000000000004</v>
      </c>
      <c r="HG19" s="127" t="str">
        <f t="shared" si="139"/>
        <v>6.28</v>
      </c>
      <c r="HH19" s="86">
        <f t="shared" si="81"/>
        <v>2.2999999999999998</v>
      </c>
      <c r="HI19" s="127" t="str">
        <f t="shared" si="140"/>
        <v>2.30</v>
      </c>
      <c r="HJ19" s="227">
        <f t="shared" si="141"/>
        <v>35</v>
      </c>
      <c r="HK19" s="268">
        <f t="shared" si="142"/>
        <v>35</v>
      </c>
      <c r="HL19" s="228">
        <f t="shared" si="143"/>
        <v>6.2685714285714287</v>
      </c>
      <c r="HM19" s="127" t="str">
        <f t="shared" si="144"/>
        <v>6.27</v>
      </c>
      <c r="HN19" s="228">
        <f t="shared" si="145"/>
        <v>2.2571428571428571</v>
      </c>
      <c r="HO19" s="127" t="str">
        <f t="shared" si="146"/>
        <v>2.26</v>
      </c>
      <c r="HP19" s="52" t="str">
        <f t="shared" si="82"/>
        <v>Lên lớp</v>
      </c>
      <c r="HQ19" s="58" t="s">
        <v>986</v>
      </c>
      <c r="HR19" s="21">
        <v>6.6</v>
      </c>
      <c r="HS19" s="24">
        <v>4</v>
      </c>
      <c r="HT19" s="25"/>
      <c r="HU19" s="27">
        <f t="shared" si="181"/>
        <v>5</v>
      </c>
      <c r="HV19" s="282">
        <f t="shared" si="182"/>
        <v>5</v>
      </c>
      <c r="HW19" s="26" t="str">
        <f t="shared" si="198"/>
        <v>5.0</v>
      </c>
      <c r="HX19" s="283" t="str">
        <f t="shared" si="183"/>
        <v>D+</v>
      </c>
      <c r="HY19" s="281">
        <f t="shared" si="184"/>
        <v>1.5</v>
      </c>
      <c r="HZ19" s="44" t="str">
        <f t="shared" si="185"/>
        <v>1.5</v>
      </c>
      <c r="IA19" s="64">
        <v>3</v>
      </c>
      <c r="IB19" s="68">
        <v>3</v>
      </c>
      <c r="IC19" s="21">
        <v>7</v>
      </c>
      <c r="ID19" s="24">
        <v>6</v>
      </c>
      <c r="IE19" s="25"/>
      <c r="IF19" s="27">
        <f t="shared" si="186"/>
        <v>6.4</v>
      </c>
      <c r="IG19" s="282">
        <f t="shared" si="187"/>
        <v>6.4</v>
      </c>
      <c r="IH19" s="26" t="str">
        <f t="shared" si="199"/>
        <v>6.4</v>
      </c>
      <c r="II19" s="283" t="str">
        <f t="shared" si="188"/>
        <v>C</v>
      </c>
      <c r="IJ19" s="281">
        <f t="shared" si="189"/>
        <v>2</v>
      </c>
      <c r="IK19" s="44" t="str">
        <f t="shared" si="190"/>
        <v>2.0</v>
      </c>
      <c r="IL19" s="64">
        <v>1</v>
      </c>
      <c r="IM19" s="68">
        <v>1</v>
      </c>
      <c r="IN19" s="21">
        <v>8</v>
      </c>
      <c r="IO19" s="24">
        <v>6</v>
      </c>
      <c r="IP19" s="25"/>
      <c r="IQ19" s="27">
        <f t="shared" si="191"/>
        <v>6.8</v>
      </c>
      <c r="IR19" s="28">
        <f t="shared" si="192"/>
        <v>6.8</v>
      </c>
      <c r="IS19" s="26" t="str">
        <f t="shared" si="193"/>
        <v>6.8</v>
      </c>
      <c r="IT19" s="32" t="str">
        <f t="shared" si="194"/>
        <v>C+</v>
      </c>
      <c r="IU19" s="30">
        <f t="shared" si="195"/>
        <v>2.5</v>
      </c>
      <c r="IV19" s="37" t="str">
        <f t="shared" si="196"/>
        <v>2.5</v>
      </c>
      <c r="IW19" s="64">
        <v>2</v>
      </c>
      <c r="IX19" s="68">
        <v>2</v>
      </c>
      <c r="IY19" s="21">
        <v>5.4</v>
      </c>
      <c r="IZ19" s="24">
        <v>4</v>
      </c>
      <c r="JA19" s="25"/>
      <c r="JB19" s="19">
        <f t="shared" si="147"/>
        <v>4.5999999999999996</v>
      </c>
      <c r="JC19" s="26">
        <f t="shared" si="148"/>
        <v>4.5999999999999996</v>
      </c>
      <c r="JD19" s="26" t="str">
        <f t="shared" si="149"/>
        <v>4.6</v>
      </c>
      <c r="JE19" s="32" t="str">
        <f t="shared" si="150"/>
        <v>D</v>
      </c>
      <c r="JF19" s="30">
        <f t="shared" si="151"/>
        <v>1</v>
      </c>
      <c r="JG19" s="37" t="str">
        <f t="shared" si="152"/>
        <v>1.0</v>
      </c>
      <c r="JH19" s="64">
        <v>2</v>
      </c>
      <c r="JI19" s="68">
        <v>2</v>
      </c>
      <c r="JJ19" s="98">
        <v>5.6</v>
      </c>
      <c r="JK19" s="99">
        <v>7</v>
      </c>
      <c r="JL19" s="187"/>
      <c r="JM19" s="19">
        <f t="shared" si="153"/>
        <v>6.4</v>
      </c>
      <c r="JN19" s="26">
        <f t="shared" si="154"/>
        <v>6.4</v>
      </c>
      <c r="JO19" s="26" t="str">
        <f t="shared" si="155"/>
        <v>6.4</v>
      </c>
      <c r="JP19" s="32" t="str">
        <f t="shared" si="156"/>
        <v>C</v>
      </c>
      <c r="JQ19" s="30">
        <f t="shared" si="157"/>
        <v>2</v>
      </c>
      <c r="JR19" s="37" t="str">
        <f t="shared" si="158"/>
        <v>2.0</v>
      </c>
      <c r="JS19" s="64">
        <v>1</v>
      </c>
      <c r="JT19" s="68">
        <v>1</v>
      </c>
      <c r="JU19" s="98">
        <v>7</v>
      </c>
      <c r="JV19" s="99">
        <v>6</v>
      </c>
      <c r="JW19" s="187"/>
      <c r="JX19" s="19">
        <f t="shared" si="83"/>
        <v>6.4</v>
      </c>
      <c r="JY19" s="26">
        <f t="shared" si="84"/>
        <v>6.4</v>
      </c>
      <c r="JZ19" s="26" t="str">
        <f t="shared" si="159"/>
        <v>6.4</v>
      </c>
      <c r="KA19" s="32" t="str">
        <f t="shared" si="85"/>
        <v>C</v>
      </c>
      <c r="KB19" s="30">
        <f t="shared" si="86"/>
        <v>2</v>
      </c>
      <c r="KC19" s="37" t="str">
        <f t="shared" si="87"/>
        <v>2.0</v>
      </c>
      <c r="KD19" s="64">
        <v>2</v>
      </c>
      <c r="KE19" s="68">
        <v>2</v>
      </c>
      <c r="KF19" s="98">
        <v>7.8</v>
      </c>
      <c r="KG19" s="99">
        <v>6</v>
      </c>
      <c r="KH19" s="187"/>
      <c r="KI19" s="302">
        <f t="shared" si="88"/>
        <v>6.7</v>
      </c>
      <c r="KJ19" s="28">
        <f t="shared" si="89"/>
        <v>6.7</v>
      </c>
      <c r="KK19" s="28" t="str">
        <f t="shared" si="160"/>
        <v>6.7</v>
      </c>
      <c r="KL19" s="32" t="str">
        <f t="shared" si="90"/>
        <v>C+</v>
      </c>
      <c r="KM19" s="30">
        <f t="shared" si="91"/>
        <v>2.5</v>
      </c>
      <c r="KN19" s="37" t="str">
        <f t="shared" si="92"/>
        <v>2.5</v>
      </c>
      <c r="KO19" s="64">
        <v>2</v>
      </c>
      <c r="KP19" s="68">
        <v>2</v>
      </c>
      <c r="KQ19" s="98">
        <v>7</v>
      </c>
      <c r="KR19" s="99">
        <v>4</v>
      </c>
      <c r="KS19" s="187"/>
      <c r="KT19" s="27">
        <f t="shared" si="93"/>
        <v>5.2</v>
      </c>
      <c r="KU19" s="28">
        <f t="shared" si="94"/>
        <v>5.2</v>
      </c>
      <c r="KV19" s="26" t="str">
        <f t="shared" si="161"/>
        <v>5.2</v>
      </c>
      <c r="KW19" s="32" t="str">
        <f t="shared" si="200"/>
        <v>D+</v>
      </c>
      <c r="KX19" s="30">
        <f t="shared" si="95"/>
        <v>1.5</v>
      </c>
      <c r="KY19" s="37" t="str">
        <f t="shared" si="96"/>
        <v>1.5</v>
      </c>
      <c r="KZ19" s="64">
        <v>2</v>
      </c>
      <c r="LA19" s="68">
        <v>2</v>
      </c>
      <c r="LB19" s="21">
        <v>6.5</v>
      </c>
      <c r="LC19" s="24">
        <v>7</v>
      </c>
      <c r="LD19" s="25"/>
      <c r="LE19" s="27">
        <f t="shared" si="197"/>
        <v>6.8</v>
      </c>
      <c r="LF19" s="28">
        <f t="shared" si="162"/>
        <v>6.8</v>
      </c>
      <c r="LG19" s="28" t="str">
        <f t="shared" si="201"/>
        <v>6.8</v>
      </c>
      <c r="LH19" s="32" t="str">
        <f t="shared" si="163"/>
        <v>C+</v>
      </c>
      <c r="LI19" s="30">
        <f t="shared" si="164"/>
        <v>2.5</v>
      </c>
      <c r="LJ19" s="37" t="str">
        <f t="shared" si="165"/>
        <v>2.5</v>
      </c>
      <c r="LK19" s="62">
        <v>3</v>
      </c>
      <c r="LL19" s="279">
        <v>3</v>
      </c>
      <c r="LM19" s="85">
        <f t="shared" si="166"/>
        <v>18</v>
      </c>
      <c r="LN19" s="86">
        <f t="shared" si="167"/>
        <v>5.9777777777777779</v>
      </c>
      <c r="LO19" s="124" t="str">
        <f t="shared" si="168"/>
        <v>5.98</v>
      </c>
      <c r="LP19" s="86">
        <f t="shared" si="169"/>
        <v>1.9444444444444444</v>
      </c>
      <c r="LQ19" s="124" t="str">
        <f t="shared" si="170"/>
        <v>1.94</v>
      </c>
      <c r="LR19" s="330" t="str">
        <f t="shared" si="171"/>
        <v>Lên lớp</v>
      </c>
      <c r="LS19" s="331">
        <f t="shared" si="172"/>
        <v>18</v>
      </c>
      <c r="LT19" s="332">
        <f t="shared" si="173"/>
        <v>5.9777777777777787</v>
      </c>
      <c r="LU19" s="332">
        <f t="shared" si="174"/>
        <v>1.9444444444444444</v>
      </c>
      <c r="LV19" s="334">
        <f t="shared" si="175"/>
        <v>53</v>
      </c>
      <c r="LW19" s="335">
        <f t="shared" si="176"/>
        <v>53</v>
      </c>
      <c r="LX19" s="336">
        <f t="shared" si="177"/>
        <v>6.1698113207547172</v>
      </c>
      <c r="LY19" s="337">
        <f t="shared" si="178"/>
        <v>2.1509433962264151</v>
      </c>
      <c r="LZ19" s="336" t="str">
        <f t="shared" si="179"/>
        <v>2.15</v>
      </c>
      <c r="MA19" s="330" t="str">
        <f t="shared" si="180"/>
        <v>Lên lớp</v>
      </c>
    </row>
    <row r="20" spans="1:339" s="233" customFormat="1" ht="18">
      <c r="A20" s="10">
        <v>19</v>
      </c>
      <c r="B20" s="76" t="s">
        <v>383</v>
      </c>
      <c r="C20" s="77" t="s">
        <v>444</v>
      </c>
      <c r="D20" s="78" t="s">
        <v>445</v>
      </c>
      <c r="E20" s="79" t="s">
        <v>17</v>
      </c>
      <c r="F20" s="50"/>
      <c r="G20" s="80" t="s">
        <v>692</v>
      </c>
      <c r="H20" s="50" t="s">
        <v>17</v>
      </c>
      <c r="I20" s="82" t="s">
        <v>721</v>
      </c>
      <c r="J20" s="82" t="s">
        <v>802</v>
      </c>
      <c r="K20" s="16"/>
      <c r="L20" s="28" t="str">
        <f t="shared" si="97"/>
        <v>0.0</v>
      </c>
      <c r="M20" s="32" t="str">
        <f t="shared" si="0"/>
        <v>F</v>
      </c>
      <c r="N20" s="39">
        <f t="shared" si="1"/>
        <v>0</v>
      </c>
      <c r="O20" s="37" t="str">
        <f t="shared" si="98"/>
        <v>0.0</v>
      </c>
      <c r="P20" s="11">
        <v>2</v>
      </c>
      <c r="Q20" s="16">
        <v>7</v>
      </c>
      <c r="R20" s="28" t="str">
        <f t="shared" si="99"/>
        <v>7.0</v>
      </c>
      <c r="S20" s="32" t="str">
        <f t="shared" si="2"/>
        <v>B</v>
      </c>
      <c r="T20" s="39">
        <f t="shared" si="3"/>
        <v>3</v>
      </c>
      <c r="U20" s="37" t="str">
        <f t="shared" si="100"/>
        <v>3.0</v>
      </c>
      <c r="V20" s="11">
        <v>3</v>
      </c>
      <c r="W20" s="98">
        <v>7.2</v>
      </c>
      <c r="X20" s="99">
        <v>5</v>
      </c>
      <c r="Y20" s="25"/>
      <c r="Z20" s="27">
        <f t="shared" si="4"/>
        <v>5.9</v>
      </c>
      <c r="AA20" s="28">
        <f t="shared" si="5"/>
        <v>5.9</v>
      </c>
      <c r="AB20" s="28" t="str">
        <f t="shared" si="101"/>
        <v>5.9</v>
      </c>
      <c r="AC20" s="32" t="str">
        <f t="shared" si="6"/>
        <v>C</v>
      </c>
      <c r="AD20" s="30">
        <f t="shared" si="7"/>
        <v>2</v>
      </c>
      <c r="AE20" s="37" t="str">
        <f t="shared" si="102"/>
        <v>2.0</v>
      </c>
      <c r="AF20" s="64">
        <v>4</v>
      </c>
      <c r="AG20" s="68">
        <v>4</v>
      </c>
      <c r="AH20" s="21">
        <v>5</v>
      </c>
      <c r="AI20" s="24">
        <v>3</v>
      </c>
      <c r="AJ20" s="25">
        <v>5</v>
      </c>
      <c r="AK20" s="27">
        <f t="shared" si="8"/>
        <v>3.8</v>
      </c>
      <c r="AL20" s="28">
        <f t="shared" si="9"/>
        <v>5</v>
      </c>
      <c r="AM20" s="28" t="str">
        <f t="shared" si="103"/>
        <v>5.0</v>
      </c>
      <c r="AN20" s="32" t="str">
        <f t="shared" si="10"/>
        <v>D+</v>
      </c>
      <c r="AO20" s="30">
        <f t="shared" si="11"/>
        <v>1.5</v>
      </c>
      <c r="AP20" s="37" t="str">
        <f t="shared" si="104"/>
        <v>1.5</v>
      </c>
      <c r="AQ20" s="64">
        <v>3</v>
      </c>
      <c r="AR20" s="68">
        <v>3</v>
      </c>
      <c r="AS20" s="108">
        <v>6.4</v>
      </c>
      <c r="AT20" s="109">
        <v>2</v>
      </c>
      <c r="AU20" s="111">
        <v>5</v>
      </c>
      <c r="AV20" s="27">
        <f t="shared" si="12"/>
        <v>3.8</v>
      </c>
      <c r="AW20" s="28">
        <f t="shared" si="13"/>
        <v>5.6</v>
      </c>
      <c r="AX20" s="28" t="str">
        <f t="shared" si="105"/>
        <v>5.6</v>
      </c>
      <c r="AY20" s="32" t="str">
        <f t="shared" si="14"/>
        <v>C</v>
      </c>
      <c r="AZ20" s="30">
        <f t="shared" si="15"/>
        <v>2</v>
      </c>
      <c r="BA20" s="37" t="str">
        <f t="shared" si="106"/>
        <v>2.0</v>
      </c>
      <c r="BB20" s="64">
        <v>3</v>
      </c>
      <c r="BC20" s="68">
        <v>3</v>
      </c>
      <c r="BD20" s="21">
        <v>5.9</v>
      </c>
      <c r="BE20" s="24">
        <v>4</v>
      </c>
      <c r="BF20" s="25"/>
      <c r="BG20" s="27">
        <f t="shared" si="16"/>
        <v>4.8</v>
      </c>
      <c r="BH20" s="28">
        <f t="shared" si="17"/>
        <v>4.8</v>
      </c>
      <c r="BI20" s="28" t="str">
        <f t="shared" si="107"/>
        <v>4.8</v>
      </c>
      <c r="BJ20" s="32" t="str">
        <f t="shared" si="18"/>
        <v>D</v>
      </c>
      <c r="BK20" s="66">
        <f t="shared" si="19"/>
        <v>1</v>
      </c>
      <c r="BL20" s="37" t="str">
        <f t="shared" si="108"/>
        <v>1.0</v>
      </c>
      <c r="BM20" s="64">
        <v>2</v>
      </c>
      <c r="BN20" s="75">
        <v>2</v>
      </c>
      <c r="BO20" s="21">
        <v>6</v>
      </c>
      <c r="BP20" s="24">
        <v>2</v>
      </c>
      <c r="BQ20" s="25">
        <v>5</v>
      </c>
      <c r="BR20" s="27">
        <f t="shared" si="20"/>
        <v>3.6</v>
      </c>
      <c r="BS20" s="28">
        <f t="shared" si="21"/>
        <v>5.4</v>
      </c>
      <c r="BT20" s="28" t="str">
        <f t="shared" si="109"/>
        <v>5.4</v>
      </c>
      <c r="BU20" s="32" t="str">
        <f t="shared" si="22"/>
        <v>D+</v>
      </c>
      <c r="BV20" s="30">
        <f t="shared" si="23"/>
        <v>1.5</v>
      </c>
      <c r="BW20" s="37" t="str">
        <f t="shared" si="110"/>
        <v>1.5</v>
      </c>
      <c r="BX20" s="64">
        <v>3</v>
      </c>
      <c r="BY20" s="68">
        <v>3</v>
      </c>
      <c r="BZ20" s="85">
        <f t="shared" si="24"/>
        <v>15</v>
      </c>
      <c r="CA20" s="86">
        <f t="shared" si="25"/>
        <v>5.4133333333333331</v>
      </c>
      <c r="CB20" s="87" t="str">
        <f t="shared" si="111"/>
        <v>5.41</v>
      </c>
      <c r="CC20" s="86">
        <f t="shared" si="26"/>
        <v>2.0666666666666669</v>
      </c>
      <c r="CD20" s="87" t="str">
        <f t="shared" si="112"/>
        <v>2.07</v>
      </c>
      <c r="CE20" s="52" t="str">
        <f t="shared" si="27"/>
        <v>Lên lớp</v>
      </c>
      <c r="CF20" s="52">
        <f t="shared" si="28"/>
        <v>15</v>
      </c>
      <c r="CG20" s="86">
        <f t="shared" si="29"/>
        <v>5.4133333333333331</v>
      </c>
      <c r="CH20" s="127" t="str">
        <f t="shared" si="113"/>
        <v>5.41</v>
      </c>
      <c r="CI20" s="86">
        <f t="shared" si="30"/>
        <v>1.6666666666666667</v>
      </c>
      <c r="CJ20" s="52" t="str">
        <f t="shared" si="114"/>
        <v>1.67</v>
      </c>
      <c r="CK20" s="52" t="str">
        <f t="shared" si="31"/>
        <v>Lên lớp</v>
      </c>
      <c r="CL20" s="21">
        <v>7.3</v>
      </c>
      <c r="CM20" s="24">
        <v>7</v>
      </c>
      <c r="CN20" s="25"/>
      <c r="CO20" s="27">
        <f t="shared" si="32"/>
        <v>7.1</v>
      </c>
      <c r="CP20" s="28">
        <f t="shared" si="33"/>
        <v>7.1</v>
      </c>
      <c r="CQ20" s="28" t="str">
        <f t="shared" si="115"/>
        <v>7.1</v>
      </c>
      <c r="CR20" s="32" t="str">
        <f t="shared" si="34"/>
        <v>B</v>
      </c>
      <c r="CS20" s="30">
        <f t="shared" si="35"/>
        <v>3</v>
      </c>
      <c r="CT20" s="37" t="str">
        <f t="shared" si="116"/>
        <v>3.0</v>
      </c>
      <c r="CU20" s="71">
        <v>2</v>
      </c>
      <c r="CV20" s="73">
        <v>2</v>
      </c>
      <c r="CW20" s="232">
        <v>7.4</v>
      </c>
      <c r="CX20" s="52">
        <v>5</v>
      </c>
      <c r="CY20" s="52"/>
      <c r="CZ20" s="27">
        <f t="shared" si="36"/>
        <v>6</v>
      </c>
      <c r="DA20" s="28">
        <f t="shared" si="37"/>
        <v>6</v>
      </c>
      <c r="DB20" s="29" t="str">
        <f t="shared" si="117"/>
        <v>6.0</v>
      </c>
      <c r="DC20" s="32" t="str">
        <f t="shared" si="38"/>
        <v>C</v>
      </c>
      <c r="DD20" s="30">
        <f t="shared" si="39"/>
        <v>2</v>
      </c>
      <c r="DE20" s="29" t="str">
        <f t="shared" si="118"/>
        <v>2.0</v>
      </c>
      <c r="DF20" s="71"/>
      <c r="DG20" s="203"/>
      <c r="DH20" s="229">
        <v>7</v>
      </c>
      <c r="DI20" s="230">
        <v>8</v>
      </c>
      <c r="DJ20" s="230"/>
      <c r="DK20" s="27">
        <f t="shared" si="40"/>
        <v>7.6</v>
      </c>
      <c r="DL20" s="28">
        <f t="shared" si="41"/>
        <v>7.6</v>
      </c>
      <c r="DM20" s="30" t="str">
        <f t="shared" si="119"/>
        <v>7.6</v>
      </c>
      <c r="DN20" s="32" t="str">
        <f t="shared" si="42"/>
        <v>B</v>
      </c>
      <c r="DO20" s="30">
        <f t="shared" si="43"/>
        <v>3</v>
      </c>
      <c r="DP20" s="30" t="str">
        <f t="shared" si="120"/>
        <v>3.0</v>
      </c>
      <c r="DQ20" s="71"/>
      <c r="DR20" s="203"/>
      <c r="DS20" s="204">
        <f t="shared" si="44"/>
        <v>6.8</v>
      </c>
      <c r="DT20" s="30" t="str">
        <f t="shared" si="121"/>
        <v>6.8</v>
      </c>
      <c r="DU20" s="32" t="str">
        <f t="shared" si="45"/>
        <v>C+</v>
      </c>
      <c r="DV20" s="30">
        <f t="shared" si="46"/>
        <v>2.5</v>
      </c>
      <c r="DW20" s="30" t="str">
        <f t="shared" si="122"/>
        <v>2.5</v>
      </c>
      <c r="DX20" s="71">
        <v>3</v>
      </c>
      <c r="DY20" s="203">
        <v>3</v>
      </c>
      <c r="DZ20" s="232">
        <v>5.4</v>
      </c>
      <c r="EA20" s="52">
        <v>4</v>
      </c>
      <c r="EB20" s="52"/>
      <c r="EC20" s="27">
        <f t="shared" si="47"/>
        <v>4.5999999999999996</v>
      </c>
      <c r="ED20" s="28">
        <f t="shared" si="48"/>
        <v>4.5999999999999996</v>
      </c>
      <c r="EE20" s="29" t="str">
        <f t="shared" si="123"/>
        <v>4.6</v>
      </c>
      <c r="EF20" s="32" t="str">
        <f t="shared" si="49"/>
        <v>D</v>
      </c>
      <c r="EG20" s="30">
        <f t="shared" si="50"/>
        <v>1</v>
      </c>
      <c r="EH20" s="29" t="str">
        <f t="shared" si="124"/>
        <v>1.0</v>
      </c>
      <c r="EI20" s="71">
        <v>3</v>
      </c>
      <c r="EJ20" s="203">
        <v>3</v>
      </c>
      <c r="EK20" s="232">
        <v>5.6</v>
      </c>
      <c r="EL20" s="52">
        <v>3</v>
      </c>
      <c r="EM20" s="52"/>
      <c r="EN20" s="27">
        <f t="shared" si="51"/>
        <v>4</v>
      </c>
      <c r="EO20" s="28">
        <f t="shared" si="52"/>
        <v>4</v>
      </c>
      <c r="EP20" s="29" t="str">
        <f t="shared" si="125"/>
        <v>4.0</v>
      </c>
      <c r="EQ20" s="32" t="str">
        <f t="shared" si="53"/>
        <v>D</v>
      </c>
      <c r="ER20" s="30">
        <f t="shared" si="54"/>
        <v>1</v>
      </c>
      <c r="ES20" s="29" t="str">
        <f t="shared" si="126"/>
        <v>1.0</v>
      </c>
      <c r="ET20" s="71">
        <v>3</v>
      </c>
      <c r="EU20" s="203">
        <v>3</v>
      </c>
      <c r="EV20" s="232">
        <v>5.3</v>
      </c>
      <c r="EW20" s="52">
        <v>6</v>
      </c>
      <c r="EX20" s="52"/>
      <c r="EY20" s="27">
        <f t="shared" si="55"/>
        <v>5.7</v>
      </c>
      <c r="EZ20" s="28">
        <f t="shared" si="56"/>
        <v>5.7</v>
      </c>
      <c r="FA20" s="29" t="str">
        <f t="shared" si="127"/>
        <v>5.7</v>
      </c>
      <c r="FB20" s="32" t="str">
        <f t="shared" si="57"/>
        <v>C</v>
      </c>
      <c r="FC20" s="29">
        <f t="shared" si="58"/>
        <v>2</v>
      </c>
      <c r="FD20" s="29" t="str">
        <f t="shared" si="128"/>
        <v>2.0</v>
      </c>
      <c r="FE20" s="71">
        <v>2</v>
      </c>
      <c r="FF20" s="203">
        <v>2</v>
      </c>
      <c r="FG20" s="232">
        <v>6.9</v>
      </c>
      <c r="FH20" s="52">
        <v>7</v>
      </c>
      <c r="FI20" s="52"/>
      <c r="FJ20" s="27">
        <f t="shared" si="59"/>
        <v>7</v>
      </c>
      <c r="FK20" s="28">
        <f t="shared" si="60"/>
        <v>7</v>
      </c>
      <c r="FL20" s="29" t="str">
        <f t="shared" si="129"/>
        <v>7.0</v>
      </c>
      <c r="FM20" s="32" t="str">
        <f t="shared" si="61"/>
        <v>B</v>
      </c>
      <c r="FN20" s="30">
        <f t="shared" si="62"/>
        <v>3</v>
      </c>
      <c r="FO20" s="29" t="str">
        <f t="shared" si="130"/>
        <v>3.0</v>
      </c>
      <c r="FP20" s="71">
        <v>3</v>
      </c>
      <c r="FQ20" s="203">
        <v>3</v>
      </c>
      <c r="FR20" s="232">
        <v>8</v>
      </c>
      <c r="FS20" s="52">
        <v>7</v>
      </c>
      <c r="FT20" s="52"/>
      <c r="FU20" s="27">
        <f t="shared" si="63"/>
        <v>7.4</v>
      </c>
      <c r="FV20" s="28">
        <f t="shared" si="64"/>
        <v>7.4</v>
      </c>
      <c r="FW20" s="29" t="str">
        <f t="shared" si="131"/>
        <v>7.4</v>
      </c>
      <c r="FX20" s="32" t="str">
        <f t="shared" si="65"/>
        <v>B</v>
      </c>
      <c r="FY20" s="30">
        <f t="shared" si="66"/>
        <v>3</v>
      </c>
      <c r="FZ20" s="29" t="str">
        <f t="shared" si="132"/>
        <v>3.0</v>
      </c>
      <c r="GA20" s="71">
        <v>2</v>
      </c>
      <c r="GB20" s="203">
        <v>2</v>
      </c>
      <c r="GC20" s="232">
        <v>6.7</v>
      </c>
      <c r="GD20" s="52">
        <v>4</v>
      </c>
      <c r="GE20" s="52"/>
      <c r="GF20" s="27">
        <f t="shared" si="67"/>
        <v>5.0999999999999996</v>
      </c>
      <c r="GG20" s="28">
        <f t="shared" si="68"/>
        <v>5.0999999999999996</v>
      </c>
      <c r="GH20" s="29" t="str">
        <f t="shared" si="133"/>
        <v>5.1</v>
      </c>
      <c r="GI20" s="32" t="str">
        <f t="shared" si="69"/>
        <v>D+</v>
      </c>
      <c r="GJ20" s="30">
        <f t="shared" si="70"/>
        <v>1.5</v>
      </c>
      <c r="GK20" s="29" t="str">
        <f t="shared" si="134"/>
        <v>1.5</v>
      </c>
      <c r="GL20" s="71">
        <v>2</v>
      </c>
      <c r="GM20" s="203">
        <v>2</v>
      </c>
      <c r="GN20" s="246">
        <v>5</v>
      </c>
      <c r="GO20" s="247"/>
      <c r="GP20" s="247">
        <v>5</v>
      </c>
      <c r="GQ20" s="27">
        <f t="shared" si="71"/>
        <v>2</v>
      </c>
      <c r="GR20" s="28">
        <f t="shared" si="72"/>
        <v>5</v>
      </c>
      <c r="GS20" s="29" t="str">
        <f t="shared" si="135"/>
        <v>5.0</v>
      </c>
      <c r="GT20" s="32" t="str">
        <f t="shared" si="73"/>
        <v>D+</v>
      </c>
      <c r="GU20" s="30">
        <f t="shared" si="74"/>
        <v>1.5</v>
      </c>
      <c r="GV20" s="29" t="str">
        <f t="shared" si="136"/>
        <v>1.5</v>
      </c>
      <c r="GW20" s="71">
        <v>2</v>
      </c>
      <c r="GX20" s="203">
        <v>2</v>
      </c>
      <c r="GY20" s="85">
        <f t="shared" si="75"/>
        <v>22</v>
      </c>
      <c r="GZ20" s="86">
        <f t="shared" si="76"/>
        <v>5.8090909090909086</v>
      </c>
      <c r="HA20" s="124" t="str">
        <f t="shared" si="137"/>
        <v>5.81</v>
      </c>
      <c r="HB20" s="86">
        <f t="shared" si="77"/>
        <v>2.0227272727272729</v>
      </c>
      <c r="HC20" s="124" t="str">
        <f t="shared" si="138"/>
        <v>2.02</v>
      </c>
      <c r="HD20" s="52" t="str">
        <f t="shared" si="78"/>
        <v>Lên lớp</v>
      </c>
      <c r="HE20" s="52">
        <f t="shared" si="79"/>
        <v>22</v>
      </c>
      <c r="HF20" s="86">
        <f t="shared" si="80"/>
        <v>5.8090909090909086</v>
      </c>
      <c r="HG20" s="127" t="str">
        <f t="shared" si="139"/>
        <v>5.81</v>
      </c>
      <c r="HH20" s="86">
        <f t="shared" si="81"/>
        <v>2.0227272727272729</v>
      </c>
      <c r="HI20" s="127" t="str">
        <f t="shared" si="140"/>
        <v>2.02</v>
      </c>
      <c r="HJ20" s="227">
        <f t="shared" si="141"/>
        <v>37</v>
      </c>
      <c r="HK20" s="268">
        <f t="shared" si="142"/>
        <v>37</v>
      </c>
      <c r="HL20" s="228">
        <f t="shared" si="143"/>
        <v>5.6486486486486482</v>
      </c>
      <c r="HM20" s="127" t="str">
        <f t="shared" si="144"/>
        <v>5.65</v>
      </c>
      <c r="HN20" s="228">
        <f t="shared" si="145"/>
        <v>1.8783783783783783</v>
      </c>
      <c r="HO20" s="127" t="str">
        <f t="shared" si="146"/>
        <v>1.88</v>
      </c>
      <c r="HP20" s="52" t="str">
        <f t="shared" si="82"/>
        <v>Lên lớp</v>
      </c>
      <c r="HQ20" s="58" t="s">
        <v>986</v>
      </c>
      <c r="HR20" s="21">
        <v>5.9</v>
      </c>
      <c r="HS20" s="24">
        <v>5</v>
      </c>
      <c r="HT20" s="25"/>
      <c r="HU20" s="27">
        <f t="shared" si="181"/>
        <v>5.4</v>
      </c>
      <c r="HV20" s="282">
        <f t="shared" si="182"/>
        <v>5.4</v>
      </c>
      <c r="HW20" s="28" t="str">
        <f t="shared" si="198"/>
        <v>5.4</v>
      </c>
      <c r="HX20" s="283" t="str">
        <f t="shared" si="183"/>
        <v>D+</v>
      </c>
      <c r="HY20" s="281">
        <f t="shared" si="184"/>
        <v>1.5</v>
      </c>
      <c r="HZ20" s="44" t="str">
        <f t="shared" si="185"/>
        <v>1.5</v>
      </c>
      <c r="IA20" s="64">
        <v>3</v>
      </c>
      <c r="IB20" s="68">
        <v>3</v>
      </c>
      <c r="IC20" s="21">
        <v>6.4</v>
      </c>
      <c r="ID20" s="24">
        <v>4</v>
      </c>
      <c r="IE20" s="25"/>
      <c r="IF20" s="27">
        <f t="shared" si="186"/>
        <v>5</v>
      </c>
      <c r="IG20" s="282">
        <f t="shared" si="187"/>
        <v>5</v>
      </c>
      <c r="IH20" s="26" t="str">
        <f t="shared" si="199"/>
        <v>5.0</v>
      </c>
      <c r="II20" s="283" t="str">
        <f t="shared" si="188"/>
        <v>D+</v>
      </c>
      <c r="IJ20" s="281">
        <f t="shared" si="189"/>
        <v>1.5</v>
      </c>
      <c r="IK20" s="44" t="str">
        <f t="shared" si="190"/>
        <v>1.5</v>
      </c>
      <c r="IL20" s="64">
        <v>1</v>
      </c>
      <c r="IM20" s="68">
        <v>1</v>
      </c>
      <c r="IN20" s="21">
        <v>7</v>
      </c>
      <c r="IO20" s="24">
        <v>4</v>
      </c>
      <c r="IP20" s="25"/>
      <c r="IQ20" s="27">
        <f t="shared" si="191"/>
        <v>5.2</v>
      </c>
      <c r="IR20" s="28">
        <f t="shared" si="192"/>
        <v>5.2</v>
      </c>
      <c r="IS20" s="26" t="str">
        <f t="shared" si="193"/>
        <v>5.2</v>
      </c>
      <c r="IT20" s="32" t="str">
        <f t="shared" si="194"/>
        <v>D+</v>
      </c>
      <c r="IU20" s="30">
        <f t="shared" si="195"/>
        <v>1.5</v>
      </c>
      <c r="IV20" s="37" t="str">
        <f t="shared" si="196"/>
        <v>1.5</v>
      </c>
      <c r="IW20" s="64">
        <v>2</v>
      </c>
      <c r="IX20" s="68">
        <v>2</v>
      </c>
      <c r="IY20" s="21">
        <v>5.4</v>
      </c>
      <c r="IZ20" s="24">
        <v>6</v>
      </c>
      <c r="JA20" s="25"/>
      <c r="JB20" s="19">
        <f t="shared" si="147"/>
        <v>5.8</v>
      </c>
      <c r="JC20" s="26">
        <f t="shared" si="148"/>
        <v>5.8</v>
      </c>
      <c r="JD20" s="26" t="str">
        <f t="shared" si="149"/>
        <v>5.8</v>
      </c>
      <c r="JE20" s="32" t="str">
        <f t="shared" si="150"/>
        <v>C</v>
      </c>
      <c r="JF20" s="30">
        <f t="shared" si="151"/>
        <v>2</v>
      </c>
      <c r="JG20" s="37" t="str">
        <f t="shared" si="152"/>
        <v>2.0</v>
      </c>
      <c r="JH20" s="64">
        <v>2</v>
      </c>
      <c r="JI20" s="68">
        <v>2</v>
      </c>
      <c r="JJ20" s="96">
        <v>1.6</v>
      </c>
      <c r="JK20" s="106"/>
      <c r="JL20" s="285"/>
      <c r="JM20" s="19">
        <f t="shared" si="153"/>
        <v>0.6</v>
      </c>
      <c r="JN20" s="26">
        <f t="shared" si="154"/>
        <v>0.6</v>
      </c>
      <c r="JO20" s="26" t="str">
        <f t="shared" si="155"/>
        <v>0.6</v>
      </c>
      <c r="JP20" s="32" t="str">
        <f t="shared" si="156"/>
        <v>F</v>
      </c>
      <c r="JQ20" s="30">
        <f t="shared" si="157"/>
        <v>0</v>
      </c>
      <c r="JR20" s="37" t="str">
        <f t="shared" si="158"/>
        <v>0.0</v>
      </c>
      <c r="JS20" s="64">
        <v>1</v>
      </c>
      <c r="JT20" s="68">
        <v>1</v>
      </c>
      <c r="JU20" s="98">
        <v>7</v>
      </c>
      <c r="JV20" s="99">
        <v>7</v>
      </c>
      <c r="JW20" s="187"/>
      <c r="JX20" s="27">
        <f t="shared" si="83"/>
        <v>7</v>
      </c>
      <c r="JY20" s="28">
        <f t="shared" si="84"/>
        <v>7</v>
      </c>
      <c r="JZ20" s="26" t="str">
        <f t="shared" si="159"/>
        <v>7.0</v>
      </c>
      <c r="KA20" s="32" t="str">
        <f t="shared" si="85"/>
        <v>B</v>
      </c>
      <c r="KB20" s="30">
        <f t="shared" si="86"/>
        <v>3</v>
      </c>
      <c r="KC20" s="37" t="str">
        <f t="shared" si="87"/>
        <v>3.0</v>
      </c>
      <c r="KD20" s="64">
        <v>2</v>
      </c>
      <c r="KE20" s="68">
        <v>2</v>
      </c>
      <c r="KF20" s="98">
        <v>6.2</v>
      </c>
      <c r="KG20" s="99">
        <v>7</v>
      </c>
      <c r="KH20" s="187"/>
      <c r="KI20" s="302">
        <f t="shared" si="88"/>
        <v>6.7</v>
      </c>
      <c r="KJ20" s="28">
        <f t="shared" si="89"/>
        <v>6.7</v>
      </c>
      <c r="KK20" s="26" t="str">
        <f t="shared" si="160"/>
        <v>6.7</v>
      </c>
      <c r="KL20" s="32" t="str">
        <f t="shared" si="90"/>
        <v>C+</v>
      </c>
      <c r="KM20" s="30">
        <f t="shared" si="91"/>
        <v>2.5</v>
      </c>
      <c r="KN20" s="37" t="str">
        <f t="shared" si="92"/>
        <v>2.5</v>
      </c>
      <c r="KO20" s="64">
        <v>2</v>
      </c>
      <c r="KP20" s="68">
        <v>2</v>
      </c>
      <c r="KQ20" s="98">
        <v>6.6</v>
      </c>
      <c r="KR20" s="99">
        <v>4</v>
      </c>
      <c r="KS20" s="187"/>
      <c r="KT20" s="19">
        <f t="shared" si="93"/>
        <v>5</v>
      </c>
      <c r="KU20" s="26">
        <f t="shared" si="94"/>
        <v>5</v>
      </c>
      <c r="KV20" s="26" t="str">
        <f t="shared" si="161"/>
        <v>5.0</v>
      </c>
      <c r="KW20" s="32" t="str">
        <f t="shared" si="200"/>
        <v>D+</v>
      </c>
      <c r="KX20" s="30">
        <f t="shared" si="95"/>
        <v>1.5</v>
      </c>
      <c r="KY20" s="37" t="str">
        <f t="shared" si="96"/>
        <v>1.5</v>
      </c>
      <c r="KZ20" s="64">
        <v>2</v>
      </c>
      <c r="LA20" s="68">
        <v>2</v>
      </c>
      <c r="LB20" s="21">
        <v>7.3</v>
      </c>
      <c r="LC20" s="24">
        <v>4</v>
      </c>
      <c r="LD20" s="25"/>
      <c r="LE20" s="19">
        <f t="shared" si="197"/>
        <v>5.3</v>
      </c>
      <c r="LF20" s="26">
        <f t="shared" si="162"/>
        <v>5.3</v>
      </c>
      <c r="LG20" s="26" t="str">
        <f t="shared" si="201"/>
        <v>5.3</v>
      </c>
      <c r="LH20" s="32" t="str">
        <f t="shared" si="163"/>
        <v>D+</v>
      </c>
      <c r="LI20" s="30">
        <f t="shared" si="164"/>
        <v>1.5</v>
      </c>
      <c r="LJ20" s="37" t="str">
        <f t="shared" si="165"/>
        <v>1.5</v>
      </c>
      <c r="LK20" s="62">
        <v>3</v>
      </c>
      <c r="LL20" s="279">
        <v>3</v>
      </c>
      <c r="LM20" s="85">
        <f t="shared" si="166"/>
        <v>18</v>
      </c>
      <c r="LN20" s="86">
        <f t="shared" si="167"/>
        <v>5.3944444444444439</v>
      </c>
      <c r="LO20" s="124" t="str">
        <f t="shared" si="168"/>
        <v>5.39</v>
      </c>
      <c r="LP20" s="86">
        <f t="shared" si="169"/>
        <v>1.75</v>
      </c>
      <c r="LQ20" s="124" t="str">
        <f t="shared" si="170"/>
        <v>1.75</v>
      </c>
      <c r="LR20" s="330" t="str">
        <f t="shared" si="171"/>
        <v>Lên lớp</v>
      </c>
      <c r="LS20" s="331">
        <f t="shared" si="172"/>
        <v>18</v>
      </c>
      <c r="LT20" s="332">
        <f t="shared" si="173"/>
        <v>5.3944444444444439</v>
      </c>
      <c r="LU20" s="332">
        <f t="shared" si="174"/>
        <v>1.75</v>
      </c>
      <c r="LV20" s="334">
        <f t="shared" si="175"/>
        <v>55</v>
      </c>
      <c r="LW20" s="335">
        <f t="shared" si="176"/>
        <v>55</v>
      </c>
      <c r="LX20" s="336">
        <f t="shared" si="177"/>
        <v>5.5654545454545445</v>
      </c>
      <c r="LY20" s="337">
        <f t="shared" si="178"/>
        <v>1.8363636363636364</v>
      </c>
      <c r="LZ20" s="336" t="str">
        <f t="shared" si="179"/>
        <v>1.84</v>
      </c>
      <c r="MA20" s="330" t="str">
        <f t="shared" si="180"/>
        <v>Lên lớp</v>
      </c>
    </row>
    <row r="21" spans="1:339" s="233" customFormat="1" ht="18">
      <c r="A21" s="10">
        <v>20</v>
      </c>
      <c r="B21" s="76" t="s">
        <v>383</v>
      </c>
      <c r="C21" s="77" t="s">
        <v>446</v>
      </c>
      <c r="D21" s="78" t="s">
        <v>447</v>
      </c>
      <c r="E21" s="79" t="s">
        <v>448</v>
      </c>
      <c r="F21" s="50"/>
      <c r="G21" s="80" t="s">
        <v>693</v>
      </c>
      <c r="H21" s="50" t="s">
        <v>17</v>
      </c>
      <c r="I21" s="82" t="s">
        <v>597</v>
      </c>
      <c r="J21" s="82" t="s">
        <v>787</v>
      </c>
      <c r="K21" s="16"/>
      <c r="L21" s="28" t="str">
        <f t="shared" si="97"/>
        <v>0.0</v>
      </c>
      <c r="M21" s="32" t="str">
        <f t="shared" si="0"/>
        <v>F</v>
      </c>
      <c r="N21" s="39">
        <f t="shared" si="1"/>
        <v>0</v>
      </c>
      <c r="O21" s="37" t="str">
        <f t="shared" si="98"/>
        <v>0.0</v>
      </c>
      <c r="P21" s="11">
        <v>2</v>
      </c>
      <c r="Q21" s="16">
        <v>6</v>
      </c>
      <c r="R21" s="28" t="str">
        <f t="shared" si="99"/>
        <v>6.0</v>
      </c>
      <c r="S21" s="32" t="str">
        <f t="shared" si="2"/>
        <v>C</v>
      </c>
      <c r="T21" s="39">
        <f t="shared" si="3"/>
        <v>2</v>
      </c>
      <c r="U21" s="37" t="str">
        <f t="shared" si="100"/>
        <v>2.0</v>
      </c>
      <c r="V21" s="11">
        <v>3</v>
      </c>
      <c r="W21" s="98">
        <v>8.3000000000000007</v>
      </c>
      <c r="X21" s="99">
        <v>8</v>
      </c>
      <c r="Y21" s="25"/>
      <c r="Z21" s="27">
        <f t="shared" si="4"/>
        <v>8.1</v>
      </c>
      <c r="AA21" s="28">
        <f t="shared" si="5"/>
        <v>8.1</v>
      </c>
      <c r="AB21" s="28" t="str">
        <f t="shared" si="101"/>
        <v>8.1</v>
      </c>
      <c r="AC21" s="32" t="str">
        <f t="shared" si="6"/>
        <v>B+</v>
      </c>
      <c r="AD21" s="30">
        <f t="shared" si="7"/>
        <v>3.5</v>
      </c>
      <c r="AE21" s="37" t="str">
        <f t="shared" si="102"/>
        <v>3.5</v>
      </c>
      <c r="AF21" s="64">
        <v>4</v>
      </c>
      <c r="AG21" s="68">
        <v>4</v>
      </c>
      <c r="AH21" s="21">
        <v>5.7</v>
      </c>
      <c r="AI21" s="24">
        <v>7</v>
      </c>
      <c r="AJ21" s="25"/>
      <c r="AK21" s="27">
        <f t="shared" si="8"/>
        <v>6.5</v>
      </c>
      <c r="AL21" s="28">
        <f t="shared" si="9"/>
        <v>6.5</v>
      </c>
      <c r="AM21" s="28" t="str">
        <f t="shared" si="103"/>
        <v>6.5</v>
      </c>
      <c r="AN21" s="32" t="str">
        <f t="shared" si="10"/>
        <v>C+</v>
      </c>
      <c r="AO21" s="30">
        <f t="shared" si="11"/>
        <v>2.5</v>
      </c>
      <c r="AP21" s="37" t="str">
        <f t="shared" si="104"/>
        <v>2.5</v>
      </c>
      <c r="AQ21" s="64">
        <v>3</v>
      </c>
      <c r="AR21" s="68">
        <v>3</v>
      </c>
      <c r="AS21" s="98">
        <v>5.2</v>
      </c>
      <c r="AT21" s="99">
        <v>6</v>
      </c>
      <c r="AU21" s="25"/>
      <c r="AV21" s="27">
        <f t="shared" si="12"/>
        <v>5.7</v>
      </c>
      <c r="AW21" s="28">
        <f t="shared" si="13"/>
        <v>5.7</v>
      </c>
      <c r="AX21" s="28" t="str">
        <f t="shared" si="105"/>
        <v>5.7</v>
      </c>
      <c r="AY21" s="32" t="str">
        <f t="shared" si="14"/>
        <v>C</v>
      </c>
      <c r="AZ21" s="30">
        <f t="shared" si="15"/>
        <v>2</v>
      </c>
      <c r="BA21" s="37" t="str">
        <f t="shared" si="106"/>
        <v>2.0</v>
      </c>
      <c r="BB21" s="64">
        <v>3</v>
      </c>
      <c r="BC21" s="68">
        <v>3</v>
      </c>
      <c r="BD21" s="21">
        <v>6.3</v>
      </c>
      <c r="BE21" s="24">
        <v>6</v>
      </c>
      <c r="BF21" s="25"/>
      <c r="BG21" s="27">
        <f t="shared" si="16"/>
        <v>6.1</v>
      </c>
      <c r="BH21" s="28">
        <f t="shared" si="17"/>
        <v>6.1</v>
      </c>
      <c r="BI21" s="28" t="str">
        <f t="shared" si="107"/>
        <v>6.1</v>
      </c>
      <c r="BJ21" s="32" t="str">
        <f t="shared" si="18"/>
        <v>C</v>
      </c>
      <c r="BK21" s="66">
        <f t="shared" si="19"/>
        <v>2</v>
      </c>
      <c r="BL21" s="37" t="str">
        <f t="shared" si="108"/>
        <v>2.0</v>
      </c>
      <c r="BM21" s="64">
        <v>2</v>
      </c>
      <c r="BN21" s="75">
        <v>2</v>
      </c>
      <c r="BO21" s="21">
        <v>5.8</v>
      </c>
      <c r="BP21" s="24">
        <v>5</v>
      </c>
      <c r="BQ21" s="25"/>
      <c r="BR21" s="27">
        <f t="shared" si="20"/>
        <v>5.3</v>
      </c>
      <c r="BS21" s="28">
        <f t="shared" si="21"/>
        <v>5.3</v>
      </c>
      <c r="BT21" s="28" t="str">
        <f t="shared" si="109"/>
        <v>5.3</v>
      </c>
      <c r="BU21" s="32" t="str">
        <f t="shared" si="22"/>
        <v>D+</v>
      </c>
      <c r="BV21" s="30">
        <f t="shared" si="23"/>
        <v>1.5</v>
      </c>
      <c r="BW21" s="37" t="str">
        <f t="shared" si="110"/>
        <v>1.5</v>
      </c>
      <c r="BX21" s="64">
        <v>3</v>
      </c>
      <c r="BY21" s="68">
        <v>3</v>
      </c>
      <c r="BZ21" s="85">
        <f t="shared" si="24"/>
        <v>15</v>
      </c>
      <c r="CA21" s="86">
        <f t="shared" si="25"/>
        <v>6.4733333333333327</v>
      </c>
      <c r="CB21" s="87" t="str">
        <f t="shared" si="111"/>
        <v>6.47</v>
      </c>
      <c r="CC21" s="86">
        <f t="shared" si="26"/>
        <v>2.6666666666666665</v>
      </c>
      <c r="CD21" s="87" t="str">
        <f t="shared" si="112"/>
        <v>2.67</v>
      </c>
      <c r="CE21" s="52" t="str">
        <f t="shared" si="27"/>
        <v>Lên lớp</v>
      </c>
      <c r="CF21" s="52">
        <f t="shared" si="28"/>
        <v>15</v>
      </c>
      <c r="CG21" s="86">
        <f t="shared" si="29"/>
        <v>6.4733333333333327</v>
      </c>
      <c r="CH21" s="127" t="str">
        <f t="shared" si="113"/>
        <v>6.47</v>
      </c>
      <c r="CI21" s="86">
        <f t="shared" si="30"/>
        <v>2.4</v>
      </c>
      <c r="CJ21" s="52" t="str">
        <f t="shared" si="114"/>
        <v>2.40</v>
      </c>
      <c r="CK21" s="52" t="str">
        <f t="shared" si="31"/>
        <v>Lên lớp</v>
      </c>
      <c r="CL21" s="21">
        <v>6.7</v>
      </c>
      <c r="CM21" s="24">
        <v>5</v>
      </c>
      <c r="CN21" s="25"/>
      <c r="CO21" s="27">
        <f t="shared" si="32"/>
        <v>5.7</v>
      </c>
      <c r="CP21" s="28">
        <f t="shared" si="33"/>
        <v>5.7</v>
      </c>
      <c r="CQ21" s="28" t="str">
        <f t="shared" si="115"/>
        <v>5.7</v>
      </c>
      <c r="CR21" s="32" t="str">
        <f t="shared" si="34"/>
        <v>C</v>
      </c>
      <c r="CS21" s="30">
        <f t="shared" si="35"/>
        <v>2</v>
      </c>
      <c r="CT21" s="37" t="str">
        <f t="shared" si="116"/>
        <v>2.0</v>
      </c>
      <c r="CU21" s="71">
        <v>2</v>
      </c>
      <c r="CV21" s="73">
        <v>2</v>
      </c>
      <c r="CW21" s="232">
        <v>7.4</v>
      </c>
      <c r="CX21" s="52">
        <v>9</v>
      </c>
      <c r="CY21" s="52"/>
      <c r="CZ21" s="27">
        <f t="shared" si="36"/>
        <v>8.4</v>
      </c>
      <c r="DA21" s="28">
        <f t="shared" si="37"/>
        <v>8.4</v>
      </c>
      <c r="DB21" s="29" t="str">
        <f t="shared" si="117"/>
        <v>8.4</v>
      </c>
      <c r="DC21" s="32" t="str">
        <f t="shared" si="38"/>
        <v>B+</v>
      </c>
      <c r="DD21" s="30">
        <f t="shared" si="39"/>
        <v>3.5</v>
      </c>
      <c r="DE21" s="29" t="str">
        <f t="shared" si="118"/>
        <v>3.5</v>
      </c>
      <c r="DF21" s="71"/>
      <c r="DG21" s="203"/>
      <c r="DH21" s="229">
        <v>7</v>
      </c>
      <c r="DI21" s="230">
        <v>8</v>
      </c>
      <c r="DJ21" s="230"/>
      <c r="DK21" s="27">
        <f t="shared" si="40"/>
        <v>7.6</v>
      </c>
      <c r="DL21" s="28">
        <f t="shared" si="41"/>
        <v>7.6</v>
      </c>
      <c r="DM21" s="30" t="str">
        <f t="shared" si="119"/>
        <v>7.6</v>
      </c>
      <c r="DN21" s="32" t="str">
        <f t="shared" si="42"/>
        <v>B</v>
      </c>
      <c r="DO21" s="30">
        <f t="shared" si="43"/>
        <v>3</v>
      </c>
      <c r="DP21" s="30" t="str">
        <f t="shared" si="120"/>
        <v>3.0</v>
      </c>
      <c r="DQ21" s="71"/>
      <c r="DR21" s="203"/>
      <c r="DS21" s="204">
        <f t="shared" si="44"/>
        <v>8</v>
      </c>
      <c r="DT21" s="30" t="str">
        <f t="shared" si="121"/>
        <v>8.0</v>
      </c>
      <c r="DU21" s="32" t="str">
        <f t="shared" si="45"/>
        <v>B+</v>
      </c>
      <c r="DV21" s="30">
        <f t="shared" si="46"/>
        <v>3.5</v>
      </c>
      <c r="DW21" s="30" t="str">
        <f t="shared" si="122"/>
        <v>3.5</v>
      </c>
      <c r="DX21" s="71">
        <v>3</v>
      </c>
      <c r="DY21" s="203">
        <v>3</v>
      </c>
      <c r="DZ21" s="232">
        <v>6.2</v>
      </c>
      <c r="EA21" s="52">
        <v>7</v>
      </c>
      <c r="EB21" s="52"/>
      <c r="EC21" s="27">
        <f t="shared" si="47"/>
        <v>6.7</v>
      </c>
      <c r="ED21" s="28">
        <f t="shared" si="48"/>
        <v>6.7</v>
      </c>
      <c r="EE21" s="29" t="str">
        <f t="shared" si="123"/>
        <v>6.7</v>
      </c>
      <c r="EF21" s="32" t="str">
        <f t="shared" si="49"/>
        <v>C+</v>
      </c>
      <c r="EG21" s="30">
        <f t="shared" si="50"/>
        <v>2.5</v>
      </c>
      <c r="EH21" s="29" t="str">
        <f t="shared" si="124"/>
        <v>2.5</v>
      </c>
      <c r="EI21" s="71">
        <v>3</v>
      </c>
      <c r="EJ21" s="203">
        <v>3</v>
      </c>
      <c r="EK21" s="232">
        <v>5.4</v>
      </c>
      <c r="EL21" s="52">
        <v>2</v>
      </c>
      <c r="EM21" s="52">
        <v>3</v>
      </c>
      <c r="EN21" s="27">
        <f t="shared" si="51"/>
        <v>3.4</v>
      </c>
      <c r="EO21" s="28">
        <f t="shared" si="52"/>
        <v>4</v>
      </c>
      <c r="EP21" s="29" t="str">
        <f t="shared" si="125"/>
        <v>4.0</v>
      </c>
      <c r="EQ21" s="32" t="str">
        <f t="shared" si="53"/>
        <v>D</v>
      </c>
      <c r="ER21" s="30">
        <f t="shared" si="54"/>
        <v>1</v>
      </c>
      <c r="ES21" s="29" t="str">
        <f t="shared" si="126"/>
        <v>1.0</v>
      </c>
      <c r="ET21" s="71">
        <v>3</v>
      </c>
      <c r="EU21" s="203">
        <v>3</v>
      </c>
      <c r="EV21" s="232">
        <v>5.3</v>
      </c>
      <c r="EW21" s="52">
        <v>5</v>
      </c>
      <c r="EX21" s="52"/>
      <c r="EY21" s="27">
        <f t="shared" si="55"/>
        <v>5.0999999999999996</v>
      </c>
      <c r="EZ21" s="28">
        <f t="shared" si="56"/>
        <v>5.0999999999999996</v>
      </c>
      <c r="FA21" s="29" t="str">
        <f t="shared" si="127"/>
        <v>5.1</v>
      </c>
      <c r="FB21" s="32" t="str">
        <f t="shared" si="57"/>
        <v>D+</v>
      </c>
      <c r="FC21" s="29">
        <f t="shared" si="58"/>
        <v>1.5</v>
      </c>
      <c r="FD21" s="29" t="str">
        <f t="shared" si="128"/>
        <v>1.5</v>
      </c>
      <c r="FE21" s="71">
        <v>2</v>
      </c>
      <c r="FF21" s="203">
        <v>2</v>
      </c>
      <c r="FG21" s="234">
        <v>7.1</v>
      </c>
      <c r="FH21" s="230">
        <v>1</v>
      </c>
      <c r="FI21" s="230">
        <v>5</v>
      </c>
      <c r="FJ21" s="27">
        <f t="shared" si="59"/>
        <v>3.4</v>
      </c>
      <c r="FK21" s="28">
        <f t="shared" si="60"/>
        <v>5.8</v>
      </c>
      <c r="FL21" s="29" t="str">
        <f t="shared" si="129"/>
        <v>5.8</v>
      </c>
      <c r="FM21" s="32" t="str">
        <f t="shared" si="61"/>
        <v>C</v>
      </c>
      <c r="FN21" s="30">
        <f t="shared" si="62"/>
        <v>2</v>
      </c>
      <c r="FO21" s="29" t="str">
        <f t="shared" si="130"/>
        <v>2.0</v>
      </c>
      <c r="FP21" s="71">
        <v>3</v>
      </c>
      <c r="FQ21" s="203">
        <v>3</v>
      </c>
      <c r="FR21" s="232">
        <v>8</v>
      </c>
      <c r="FS21" s="52">
        <v>8</v>
      </c>
      <c r="FT21" s="52"/>
      <c r="FU21" s="27">
        <f t="shared" si="63"/>
        <v>8</v>
      </c>
      <c r="FV21" s="28">
        <f t="shared" si="64"/>
        <v>8</v>
      </c>
      <c r="FW21" s="29" t="str">
        <f t="shared" si="131"/>
        <v>8.0</v>
      </c>
      <c r="FX21" s="32" t="str">
        <f t="shared" si="65"/>
        <v>B+</v>
      </c>
      <c r="FY21" s="30">
        <f t="shared" si="66"/>
        <v>3.5</v>
      </c>
      <c r="FZ21" s="29" t="str">
        <f t="shared" si="132"/>
        <v>3.5</v>
      </c>
      <c r="GA21" s="71">
        <v>2</v>
      </c>
      <c r="GB21" s="203">
        <v>2</v>
      </c>
      <c r="GC21" s="232">
        <v>7</v>
      </c>
      <c r="GD21" s="52">
        <v>6</v>
      </c>
      <c r="GE21" s="52"/>
      <c r="GF21" s="27">
        <f t="shared" si="67"/>
        <v>6.4</v>
      </c>
      <c r="GG21" s="28">
        <f t="shared" si="68"/>
        <v>6.4</v>
      </c>
      <c r="GH21" s="29" t="str">
        <f t="shared" si="133"/>
        <v>6.4</v>
      </c>
      <c r="GI21" s="32" t="str">
        <f t="shared" si="69"/>
        <v>C</v>
      </c>
      <c r="GJ21" s="30">
        <f t="shared" si="70"/>
        <v>2</v>
      </c>
      <c r="GK21" s="29" t="str">
        <f t="shared" si="134"/>
        <v>2.0</v>
      </c>
      <c r="GL21" s="71">
        <v>2</v>
      </c>
      <c r="GM21" s="203">
        <v>2</v>
      </c>
      <c r="GN21" s="232">
        <v>5</v>
      </c>
      <c r="GO21" s="52">
        <v>1</v>
      </c>
      <c r="GP21" s="52">
        <v>3</v>
      </c>
      <c r="GQ21" s="27">
        <f t="shared" si="71"/>
        <v>2.6</v>
      </c>
      <c r="GR21" s="28">
        <f t="shared" si="72"/>
        <v>3.8</v>
      </c>
      <c r="GS21" s="29" t="str">
        <f t="shared" si="135"/>
        <v>3.8</v>
      </c>
      <c r="GT21" s="32" t="str">
        <f t="shared" si="73"/>
        <v>F</v>
      </c>
      <c r="GU21" s="30">
        <f t="shared" si="74"/>
        <v>0</v>
      </c>
      <c r="GV21" s="29" t="str">
        <f t="shared" si="136"/>
        <v>0.0</v>
      </c>
      <c r="GW21" s="71">
        <v>2</v>
      </c>
      <c r="GX21" s="203"/>
      <c r="GY21" s="85">
        <f t="shared" si="75"/>
        <v>22</v>
      </c>
      <c r="GZ21" s="86">
        <f t="shared" si="76"/>
        <v>5.9772727272727275</v>
      </c>
      <c r="HA21" s="124" t="str">
        <f t="shared" si="137"/>
        <v>5.98</v>
      </c>
      <c r="HB21" s="86">
        <f t="shared" si="77"/>
        <v>2.0454545454545454</v>
      </c>
      <c r="HC21" s="124" t="str">
        <f t="shared" si="138"/>
        <v>2.05</v>
      </c>
      <c r="HD21" s="52" t="str">
        <f t="shared" si="78"/>
        <v>Lên lớp</v>
      </c>
      <c r="HE21" s="52">
        <f t="shared" si="79"/>
        <v>20</v>
      </c>
      <c r="HF21" s="86">
        <f t="shared" si="80"/>
        <v>6.1949999999999994</v>
      </c>
      <c r="HG21" s="127" t="str">
        <f t="shared" si="139"/>
        <v>6.20</v>
      </c>
      <c r="HH21" s="86">
        <f t="shared" si="81"/>
        <v>2.25</v>
      </c>
      <c r="HI21" s="127" t="str">
        <f t="shared" si="140"/>
        <v>2.25</v>
      </c>
      <c r="HJ21" s="227">
        <f t="shared" si="141"/>
        <v>35</v>
      </c>
      <c r="HK21" s="268">
        <f t="shared" si="142"/>
        <v>35</v>
      </c>
      <c r="HL21" s="228">
        <f t="shared" si="143"/>
        <v>6.3142857142857141</v>
      </c>
      <c r="HM21" s="127" t="str">
        <f t="shared" si="144"/>
        <v>6.31</v>
      </c>
      <c r="HN21" s="228">
        <f t="shared" si="145"/>
        <v>2.3142857142857145</v>
      </c>
      <c r="HO21" s="127" t="str">
        <f t="shared" si="146"/>
        <v>2.31</v>
      </c>
      <c r="HP21" s="52" t="str">
        <f t="shared" si="82"/>
        <v>Lên lớp</v>
      </c>
      <c r="HQ21" s="58" t="s">
        <v>986</v>
      </c>
      <c r="HR21" s="21">
        <v>5.6</v>
      </c>
      <c r="HS21" s="24">
        <v>4</v>
      </c>
      <c r="HT21" s="25"/>
      <c r="HU21" s="27">
        <f t="shared" si="181"/>
        <v>4.5999999999999996</v>
      </c>
      <c r="HV21" s="282">
        <f t="shared" si="182"/>
        <v>4.5999999999999996</v>
      </c>
      <c r="HW21" s="26" t="str">
        <f t="shared" si="198"/>
        <v>4.6</v>
      </c>
      <c r="HX21" s="283" t="str">
        <f t="shared" si="183"/>
        <v>D</v>
      </c>
      <c r="HY21" s="281">
        <f t="shared" si="184"/>
        <v>1</v>
      </c>
      <c r="HZ21" s="44" t="str">
        <f t="shared" si="185"/>
        <v>1.0</v>
      </c>
      <c r="IA21" s="64">
        <v>3</v>
      </c>
      <c r="IB21" s="68">
        <v>3</v>
      </c>
      <c r="IC21" s="21">
        <v>6.6</v>
      </c>
      <c r="ID21" s="24">
        <v>5</v>
      </c>
      <c r="IE21" s="25"/>
      <c r="IF21" s="27">
        <f t="shared" si="186"/>
        <v>5.6</v>
      </c>
      <c r="IG21" s="282">
        <f t="shared" si="187"/>
        <v>5.6</v>
      </c>
      <c r="IH21" s="26" t="str">
        <f t="shared" si="199"/>
        <v>5.6</v>
      </c>
      <c r="II21" s="283" t="str">
        <f t="shared" si="188"/>
        <v>C</v>
      </c>
      <c r="IJ21" s="281">
        <f t="shared" si="189"/>
        <v>2</v>
      </c>
      <c r="IK21" s="44" t="str">
        <f t="shared" si="190"/>
        <v>2.0</v>
      </c>
      <c r="IL21" s="64">
        <v>1</v>
      </c>
      <c r="IM21" s="68">
        <v>1</v>
      </c>
      <c r="IN21" s="21">
        <v>7</v>
      </c>
      <c r="IO21" s="24">
        <v>5</v>
      </c>
      <c r="IP21" s="25"/>
      <c r="IQ21" s="27">
        <f t="shared" si="191"/>
        <v>5.8</v>
      </c>
      <c r="IR21" s="28">
        <f t="shared" si="192"/>
        <v>5.8</v>
      </c>
      <c r="IS21" s="26" t="str">
        <f t="shared" si="193"/>
        <v>5.8</v>
      </c>
      <c r="IT21" s="32" t="str">
        <f t="shared" si="194"/>
        <v>C</v>
      </c>
      <c r="IU21" s="30">
        <f t="shared" si="195"/>
        <v>2</v>
      </c>
      <c r="IV21" s="37" t="str">
        <f t="shared" si="196"/>
        <v>2.0</v>
      </c>
      <c r="IW21" s="64">
        <v>2</v>
      </c>
      <c r="IX21" s="68">
        <v>2</v>
      </c>
      <c r="IY21" s="21">
        <v>5.4</v>
      </c>
      <c r="IZ21" s="24">
        <v>7</v>
      </c>
      <c r="JA21" s="25"/>
      <c r="JB21" s="19">
        <f t="shared" si="147"/>
        <v>6.4</v>
      </c>
      <c r="JC21" s="26">
        <f t="shared" si="148"/>
        <v>6.4</v>
      </c>
      <c r="JD21" s="26" t="str">
        <f t="shared" si="149"/>
        <v>6.4</v>
      </c>
      <c r="JE21" s="32" t="str">
        <f t="shared" si="150"/>
        <v>C</v>
      </c>
      <c r="JF21" s="30">
        <f t="shared" si="151"/>
        <v>2</v>
      </c>
      <c r="JG21" s="37" t="str">
        <f t="shared" si="152"/>
        <v>2.0</v>
      </c>
      <c r="JH21" s="64">
        <v>2</v>
      </c>
      <c r="JI21" s="68">
        <v>2</v>
      </c>
      <c r="JJ21" s="98">
        <v>7.4</v>
      </c>
      <c r="JK21" s="99">
        <v>5</v>
      </c>
      <c r="JL21" s="187"/>
      <c r="JM21" s="19">
        <f t="shared" si="153"/>
        <v>6</v>
      </c>
      <c r="JN21" s="26">
        <f t="shared" si="154"/>
        <v>6</v>
      </c>
      <c r="JO21" s="26" t="str">
        <f t="shared" si="155"/>
        <v>6.0</v>
      </c>
      <c r="JP21" s="32" t="str">
        <f t="shared" si="156"/>
        <v>C</v>
      </c>
      <c r="JQ21" s="30">
        <f t="shared" si="157"/>
        <v>2</v>
      </c>
      <c r="JR21" s="37" t="str">
        <f t="shared" si="158"/>
        <v>2.0</v>
      </c>
      <c r="JS21" s="64">
        <v>1</v>
      </c>
      <c r="JT21" s="68">
        <v>1</v>
      </c>
      <c r="JU21" s="98">
        <v>7</v>
      </c>
      <c r="JV21" s="99">
        <v>8</v>
      </c>
      <c r="JW21" s="187"/>
      <c r="JX21" s="19">
        <f t="shared" si="83"/>
        <v>7.6</v>
      </c>
      <c r="JY21" s="26">
        <f t="shared" si="84"/>
        <v>7.6</v>
      </c>
      <c r="JZ21" s="26" t="str">
        <f t="shared" si="159"/>
        <v>7.6</v>
      </c>
      <c r="KA21" s="32" t="str">
        <f t="shared" si="85"/>
        <v>B</v>
      </c>
      <c r="KB21" s="30">
        <f t="shared" si="86"/>
        <v>3</v>
      </c>
      <c r="KC21" s="37" t="str">
        <f t="shared" si="87"/>
        <v>3.0</v>
      </c>
      <c r="KD21" s="64">
        <v>2</v>
      </c>
      <c r="KE21" s="68">
        <v>2</v>
      </c>
      <c r="KF21" s="98">
        <v>8</v>
      </c>
      <c r="KG21" s="99">
        <v>0</v>
      </c>
      <c r="KH21" s="187">
        <v>9</v>
      </c>
      <c r="KI21" s="302">
        <f t="shared" si="88"/>
        <v>3.2</v>
      </c>
      <c r="KJ21" s="28">
        <f t="shared" si="89"/>
        <v>8.6</v>
      </c>
      <c r="KK21" s="26" t="str">
        <f t="shared" si="160"/>
        <v>8.6</v>
      </c>
      <c r="KL21" s="32" t="str">
        <f t="shared" si="90"/>
        <v>A</v>
      </c>
      <c r="KM21" s="30">
        <f t="shared" si="91"/>
        <v>4</v>
      </c>
      <c r="KN21" s="37" t="str">
        <f t="shared" si="92"/>
        <v>4.0</v>
      </c>
      <c r="KO21" s="64">
        <v>2</v>
      </c>
      <c r="KP21" s="68">
        <v>2</v>
      </c>
      <c r="KQ21" s="98">
        <v>7</v>
      </c>
      <c r="KR21" s="99">
        <v>0</v>
      </c>
      <c r="KS21" s="187">
        <v>4</v>
      </c>
      <c r="KT21" s="27">
        <f t="shared" si="93"/>
        <v>2.8</v>
      </c>
      <c r="KU21" s="28">
        <f t="shared" si="94"/>
        <v>5.2</v>
      </c>
      <c r="KV21" s="28" t="str">
        <f t="shared" si="161"/>
        <v>5.2</v>
      </c>
      <c r="KW21" s="32" t="str">
        <f t="shared" si="200"/>
        <v>D+</v>
      </c>
      <c r="KX21" s="30">
        <f t="shared" si="95"/>
        <v>1.5</v>
      </c>
      <c r="KY21" s="37" t="str">
        <f t="shared" si="96"/>
        <v>1.5</v>
      </c>
      <c r="KZ21" s="64">
        <v>2</v>
      </c>
      <c r="LA21" s="68">
        <v>2</v>
      </c>
      <c r="LB21" s="21">
        <v>7.8</v>
      </c>
      <c r="LC21" s="24">
        <v>0</v>
      </c>
      <c r="LD21" s="25">
        <v>9</v>
      </c>
      <c r="LE21" s="27">
        <f t="shared" si="197"/>
        <v>3.1</v>
      </c>
      <c r="LF21" s="28">
        <f t="shared" si="162"/>
        <v>8.5</v>
      </c>
      <c r="LG21" s="28" t="str">
        <f t="shared" si="201"/>
        <v>8.5</v>
      </c>
      <c r="LH21" s="32" t="str">
        <f t="shared" si="163"/>
        <v>A</v>
      </c>
      <c r="LI21" s="30">
        <f t="shared" si="164"/>
        <v>4</v>
      </c>
      <c r="LJ21" s="37" t="str">
        <f t="shared" si="165"/>
        <v>4.0</v>
      </c>
      <c r="LK21" s="62">
        <v>3</v>
      </c>
      <c r="LL21" s="279">
        <v>3</v>
      </c>
      <c r="LM21" s="85">
        <f t="shared" si="166"/>
        <v>18</v>
      </c>
      <c r="LN21" s="86">
        <f t="shared" si="167"/>
        <v>6.5611111111111118</v>
      </c>
      <c r="LO21" s="124" t="str">
        <f t="shared" si="168"/>
        <v>6.56</v>
      </c>
      <c r="LP21" s="86">
        <f t="shared" si="169"/>
        <v>2.4444444444444446</v>
      </c>
      <c r="LQ21" s="124" t="str">
        <f t="shared" si="170"/>
        <v>2.44</v>
      </c>
      <c r="LR21" s="330" t="str">
        <f t="shared" si="171"/>
        <v>Lên lớp</v>
      </c>
      <c r="LS21" s="331">
        <f t="shared" si="172"/>
        <v>18</v>
      </c>
      <c r="LT21" s="332">
        <f t="shared" si="173"/>
        <v>6.5611111111111118</v>
      </c>
      <c r="LU21" s="332">
        <f t="shared" si="174"/>
        <v>2.4444444444444446</v>
      </c>
      <c r="LV21" s="334">
        <f t="shared" si="175"/>
        <v>53</v>
      </c>
      <c r="LW21" s="335">
        <f t="shared" si="176"/>
        <v>53</v>
      </c>
      <c r="LX21" s="336">
        <f t="shared" si="177"/>
        <v>6.3981132075471701</v>
      </c>
      <c r="LY21" s="337">
        <f t="shared" si="178"/>
        <v>2.358490566037736</v>
      </c>
      <c r="LZ21" s="336" t="str">
        <f t="shared" si="179"/>
        <v>2.36</v>
      </c>
      <c r="MA21" s="330" t="str">
        <f t="shared" si="180"/>
        <v>Lên lớp</v>
      </c>
    </row>
    <row r="22" spans="1:339" s="233" customFormat="1" ht="18">
      <c r="A22" s="10">
        <v>21</v>
      </c>
      <c r="B22" s="76" t="s">
        <v>383</v>
      </c>
      <c r="C22" s="77" t="s">
        <v>450</v>
      </c>
      <c r="D22" s="78" t="s">
        <v>451</v>
      </c>
      <c r="E22" s="79" t="s">
        <v>201</v>
      </c>
      <c r="F22" s="50"/>
      <c r="G22" s="80" t="s">
        <v>695</v>
      </c>
      <c r="H22" s="50" t="s">
        <v>17</v>
      </c>
      <c r="I22" s="82" t="s">
        <v>101</v>
      </c>
      <c r="J22" s="82" t="s">
        <v>777</v>
      </c>
      <c r="K22" s="16"/>
      <c r="L22" s="28" t="str">
        <f t="shared" si="97"/>
        <v>0.0</v>
      </c>
      <c r="M22" s="32" t="str">
        <f t="shared" si="0"/>
        <v>F</v>
      </c>
      <c r="N22" s="39">
        <f t="shared" si="1"/>
        <v>0</v>
      </c>
      <c r="O22" s="37" t="str">
        <f t="shared" si="98"/>
        <v>0.0</v>
      </c>
      <c r="P22" s="11"/>
      <c r="Q22" s="16"/>
      <c r="R22" s="28" t="str">
        <f t="shared" si="99"/>
        <v>0.0</v>
      </c>
      <c r="S22" s="32" t="str">
        <f t="shared" si="2"/>
        <v>F</v>
      </c>
      <c r="T22" s="39">
        <f t="shared" si="3"/>
        <v>0</v>
      </c>
      <c r="U22" s="37" t="str">
        <f t="shared" si="100"/>
        <v>0.0</v>
      </c>
      <c r="V22" s="11">
        <v>3</v>
      </c>
      <c r="W22" s="96">
        <v>0</v>
      </c>
      <c r="X22" s="106"/>
      <c r="Y22" s="25"/>
      <c r="Z22" s="27">
        <f t="shared" si="4"/>
        <v>0</v>
      </c>
      <c r="AA22" s="28">
        <f t="shared" si="5"/>
        <v>0</v>
      </c>
      <c r="AB22" s="28" t="str">
        <f t="shared" si="101"/>
        <v>0.0</v>
      </c>
      <c r="AC22" s="32" t="str">
        <f t="shared" si="6"/>
        <v>F</v>
      </c>
      <c r="AD22" s="30">
        <f t="shared" si="7"/>
        <v>0</v>
      </c>
      <c r="AE22" s="37" t="str">
        <f t="shared" si="102"/>
        <v>0.0</v>
      </c>
      <c r="AF22" s="64"/>
      <c r="AG22" s="68"/>
      <c r="AH22" s="96">
        <v>0</v>
      </c>
      <c r="AI22" s="106"/>
      <c r="AJ22" s="25"/>
      <c r="AK22" s="27">
        <f t="shared" si="8"/>
        <v>0</v>
      </c>
      <c r="AL22" s="28">
        <f t="shared" si="9"/>
        <v>0</v>
      </c>
      <c r="AM22" s="28" t="str">
        <f t="shared" si="103"/>
        <v>0.0</v>
      </c>
      <c r="AN22" s="32" t="str">
        <f t="shared" si="10"/>
        <v>F</v>
      </c>
      <c r="AO22" s="30">
        <f t="shared" si="11"/>
        <v>0</v>
      </c>
      <c r="AP22" s="37" t="str">
        <f t="shared" si="104"/>
        <v>0.0</v>
      </c>
      <c r="AQ22" s="64"/>
      <c r="AR22" s="68"/>
      <c r="AS22" s="98">
        <v>7.8</v>
      </c>
      <c r="AT22" s="99">
        <v>9</v>
      </c>
      <c r="AU22" s="25"/>
      <c r="AV22" s="27">
        <f t="shared" si="12"/>
        <v>8.5</v>
      </c>
      <c r="AW22" s="28">
        <f t="shared" si="13"/>
        <v>8.5</v>
      </c>
      <c r="AX22" s="28" t="str">
        <f t="shared" si="105"/>
        <v>8.5</v>
      </c>
      <c r="AY22" s="32" t="str">
        <f t="shared" si="14"/>
        <v>A</v>
      </c>
      <c r="AZ22" s="30">
        <f t="shared" si="15"/>
        <v>4</v>
      </c>
      <c r="BA22" s="37" t="str">
        <f t="shared" si="106"/>
        <v>4.0</v>
      </c>
      <c r="BB22" s="64">
        <v>3</v>
      </c>
      <c r="BC22" s="68">
        <v>3</v>
      </c>
      <c r="BD22" s="21">
        <v>7.6</v>
      </c>
      <c r="BE22" s="24">
        <v>7</v>
      </c>
      <c r="BF22" s="25"/>
      <c r="BG22" s="27">
        <f t="shared" si="16"/>
        <v>7.2</v>
      </c>
      <c r="BH22" s="28">
        <f t="shared" si="17"/>
        <v>7.2</v>
      </c>
      <c r="BI22" s="28" t="str">
        <f t="shared" si="107"/>
        <v>7.2</v>
      </c>
      <c r="BJ22" s="32" t="str">
        <f t="shared" si="18"/>
        <v>B</v>
      </c>
      <c r="BK22" s="66">
        <f t="shared" si="19"/>
        <v>3</v>
      </c>
      <c r="BL22" s="37" t="str">
        <f t="shared" si="108"/>
        <v>3.0</v>
      </c>
      <c r="BM22" s="64">
        <v>2</v>
      </c>
      <c r="BN22" s="75">
        <v>2</v>
      </c>
      <c r="BO22" s="21">
        <v>8</v>
      </c>
      <c r="BP22" s="24">
        <v>9</v>
      </c>
      <c r="BQ22" s="25"/>
      <c r="BR22" s="27">
        <f t="shared" si="20"/>
        <v>8.6</v>
      </c>
      <c r="BS22" s="28">
        <f t="shared" si="21"/>
        <v>8.6</v>
      </c>
      <c r="BT22" s="28" t="str">
        <f t="shared" si="109"/>
        <v>8.6</v>
      </c>
      <c r="BU22" s="32" t="str">
        <f t="shared" si="22"/>
        <v>A</v>
      </c>
      <c r="BV22" s="30">
        <f t="shared" si="23"/>
        <v>4</v>
      </c>
      <c r="BW22" s="37" t="str">
        <f t="shared" si="110"/>
        <v>4.0</v>
      </c>
      <c r="BX22" s="64">
        <v>3</v>
      </c>
      <c r="BY22" s="68">
        <v>3</v>
      </c>
      <c r="BZ22" s="85">
        <f t="shared" si="24"/>
        <v>8</v>
      </c>
      <c r="CA22" s="86">
        <f t="shared" si="25"/>
        <v>8.2124999999999986</v>
      </c>
      <c r="CB22" s="87" t="str">
        <f t="shared" si="111"/>
        <v>8.21</v>
      </c>
      <c r="CC22" s="86">
        <f t="shared" si="26"/>
        <v>3.75</v>
      </c>
      <c r="CD22" s="87" t="str">
        <f t="shared" si="112"/>
        <v>3.75</v>
      </c>
      <c r="CE22" s="52" t="str">
        <f t="shared" si="27"/>
        <v>Lên lớp</v>
      </c>
      <c r="CF22" s="52">
        <f t="shared" si="28"/>
        <v>8</v>
      </c>
      <c r="CG22" s="86">
        <f t="shared" si="29"/>
        <v>8.2124999999999986</v>
      </c>
      <c r="CH22" s="127" t="str">
        <f t="shared" si="113"/>
        <v>8.21</v>
      </c>
      <c r="CI22" s="86">
        <f t="shared" si="30"/>
        <v>3.75</v>
      </c>
      <c r="CJ22" s="52" t="str">
        <f t="shared" si="114"/>
        <v>3.75</v>
      </c>
      <c r="CK22" s="52" t="str">
        <f t="shared" si="31"/>
        <v>Lên lớp</v>
      </c>
      <c r="CL22" s="21">
        <v>0</v>
      </c>
      <c r="CM22" s="24"/>
      <c r="CN22" s="25"/>
      <c r="CO22" s="27">
        <f t="shared" si="32"/>
        <v>0</v>
      </c>
      <c r="CP22" s="28">
        <f t="shared" si="33"/>
        <v>0</v>
      </c>
      <c r="CQ22" s="28" t="str">
        <f t="shared" si="115"/>
        <v>0.0</v>
      </c>
      <c r="CR22" s="32" t="str">
        <f t="shared" si="34"/>
        <v>F</v>
      </c>
      <c r="CS22" s="30">
        <f t="shared" si="35"/>
        <v>0</v>
      </c>
      <c r="CT22" s="37" t="str">
        <f t="shared" si="116"/>
        <v>0.0</v>
      </c>
      <c r="CU22" s="71"/>
      <c r="CV22" s="73"/>
      <c r="CW22" s="232">
        <v>9</v>
      </c>
      <c r="CX22" s="52">
        <v>9</v>
      </c>
      <c r="CY22" s="52"/>
      <c r="CZ22" s="27">
        <f t="shared" si="36"/>
        <v>9</v>
      </c>
      <c r="DA22" s="28">
        <f t="shared" si="37"/>
        <v>9</v>
      </c>
      <c r="DB22" s="29" t="str">
        <f t="shared" si="117"/>
        <v>9.0</v>
      </c>
      <c r="DC22" s="32" t="str">
        <f t="shared" si="38"/>
        <v>A</v>
      </c>
      <c r="DD22" s="30">
        <f t="shared" si="39"/>
        <v>4</v>
      </c>
      <c r="DE22" s="29" t="str">
        <f t="shared" si="118"/>
        <v>4.0</v>
      </c>
      <c r="DF22" s="71"/>
      <c r="DG22" s="203"/>
      <c r="DH22" s="229">
        <v>8</v>
      </c>
      <c r="DI22" s="230">
        <v>10</v>
      </c>
      <c r="DJ22" s="230"/>
      <c r="DK22" s="27">
        <f t="shared" si="40"/>
        <v>9.1999999999999993</v>
      </c>
      <c r="DL22" s="28">
        <f t="shared" si="41"/>
        <v>9.1999999999999993</v>
      </c>
      <c r="DM22" s="30" t="str">
        <f t="shared" si="119"/>
        <v>9.2</v>
      </c>
      <c r="DN22" s="32" t="str">
        <f t="shared" si="42"/>
        <v>A</v>
      </c>
      <c r="DO22" s="30">
        <f t="shared" si="43"/>
        <v>4</v>
      </c>
      <c r="DP22" s="30" t="str">
        <f t="shared" si="120"/>
        <v>4.0</v>
      </c>
      <c r="DQ22" s="71"/>
      <c r="DR22" s="203"/>
      <c r="DS22" s="204">
        <f t="shared" si="44"/>
        <v>9.1</v>
      </c>
      <c r="DT22" s="30" t="str">
        <f t="shared" si="121"/>
        <v>9.1</v>
      </c>
      <c r="DU22" s="32" t="str">
        <f t="shared" si="45"/>
        <v>A</v>
      </c>
      <c r="DV22" s="30">
        <f t="shared" si="46"/>
        <v>4</v>
      </c>
      <c r="DW22" s="30" t="str">
        <f t="shared" si="122"/>
        <v>4.0</v>
      </c>
      <c r="DX22" s="71">
        <v>3</v>
      </c>
      <c r="DY22" s="203">
        <v>3</v>
      </c>
      <c r="DZ22" s="232">
        <v>8.1999999999999993</v>
      </c>
      <c r="EA22" s="52">
        <v>8</v>
      </c>
      <c r="EB22" s="52"/>
      <c r="EC22" s="27">
        <f t="shared" si="47"/>
        <v>8.1</v>
      </c>
      <c r="ED22" s="28">
        <f t="shared" si="48"/>
        <v>8.1</v>
      </c>
      <c r="EE22" s="29" t="str">
        <f t="shared" si="123"/>
        <v>8.1</v>
      </c>
      <c r="EF22" s="32" t="str">
        <f t="shared" si="49"/>
        <v>B+</v>
      </c>
      <c r="EG22" s="30">
        <f t="shared" si="50"/>
        <v>3.5</v>
      </c>
      <c r="EH22" s="29" t="str">
        <f t="shared" si="124"/>
        <v>3.5</v>
      </c>
      <c r="EI22" s="71">
        <v>3</v>
      </c>
      <c r="EJ22" s="203">
        <v>3</v>
      </c>
      <c r="EK22" s="232">
        <v>6.9</v>
      </c>
      <c r="EL22" s="52">
        <v>7</v>
      </c>
      <c r="EM22" s="52"/>
      <c r="EN22" s="27">
        <f t="shared" si="51"/>
        <v>7</v>
      </c>
      <c r="EO22" s="28">
        <f t="shared" si="52"/>
        <v>7</v>
      </c>
      <c r="EP22" s="29" t="str">
        <f t="shared" si="125"/>
        <v>7.0</v>
      </c>
      <c r="EQ22" s="32" t="str">
        <f t="shared" si="53"/>
        <v>B</v>
      </c>
      <c r="ER22" s="30">
        <f t="shared" si="54"/>
        <v>3</v>
      </c>
      <c r="ES22" s="29" t="str">
        <f t="shared" si="126"/>
        <v>3.0</v>
      </c>
      <c r="ET22" s="71">
        <v>3</v>
      </c>
      <c r="EU22" s="203">
        <v>3</v>
      </c>
      <c r="EV22" s="232">
        <v>7.5</v>
      </c>
      <c r="EW22" s="52">
        <v>9</v>
      </c>
      <c r="EX22" s="52"/>
      <c r="EY22" s="27">
        <f t="shared" si="55"/>
        <v>8.4</v>
      </c>
      <c r="EZ22" s="28">
        <f t="shared" si="56"/>
        <v>8.4</v>
      </c>
      <c r="FA22" s="29" t="str">
        <f t="shared" si="127"/>
        <v>8.4</v>
      </c>
      <c r="FB22" s="32" t="str">
        <f t="shared" si="57"/>
        <v>B+</v>
      </c>
      <c r="FC22" s="29">
        <f t="shared" si="58"/>
        <v>3.5</v>
      </c>
      <c r="FD22" s="29" t="str">
        <f t="shared" si="128"/>
        <v>3.5</v>
      </c>
      <c r="FE22" s="71">
        <v>2</v>
      </c>
      <c r="FF22" s="203">
        <v>2</v>
      </c>
      <c r="FG22" s="232">
        <v>8.1</v>
      </c>
      <c r="FH22" s="52">
        <v>8</v>
      </c>
      <c r="FI22" s="52"/>
      <c r="FJ22" s="27">
        <f t="shared" si="59"/>
        <v>8</v>
      </c>
      <c r="FK22" s="28">
        <f t="shared" si="60"/>
        <v>8</v>
      </c>
      <c r="FL22" s="29" t="str">
        <f t="shared" si="129"/>
        <v>8.0</v>
      </c>
      <c r="FM22" s="32" t="str">
        <f t="shared" si="61"/>
        <v>B+</v>
      </c>
      <c r="FN22" s="30">
        <f t="shared" si="62"/>
        <v>3.5</v>
      </c>
      <c r="FO22" s="29" t="str">
        <f t="shared" si="130"/>
        <v>3.5</v>
      </c>
      <c r="FP22" s="71">
        <v>3</v>
      </c>
      <c r="FQ22" s="203">
        <v>3</v>
      </c>
      <c r="FR22" s="232">
        <v>8</v>
      </c>
      <c r="FS22" s="52">
        <v>9</v>
      </c>
      <c r="FT22" s="52"/>
      <c r="FU22" s="27">
        <f t="shared" si="63"/>
        <v>8.6</v>
      </c>
      <c r="FV22" s="28">
        <f t="shared" si="64"/>
        <v>8.6</v>
      </c>
      <c r="FW22" s="29" t="str">
        <f t="shared" si="131"/>
        <v>8.6</v>
      </c>
      <c r="FX22" s="32" t="str">
        <f t="shared" si="65"/>
        <v>A</v>
      </c>
      <c r="FY22" s="30">
        <f t="shared" si="66"/>
        <v>4</v>
      </c>
      <c r="FZ22" s="29" t="str">
        <f t="shared" si="132"/>
        <v>4.0</v>
      </c>
      <c r="GA22" s="71">
        <v>2</v>
      </c>
      <c r="GB22" s="203">
        <v>2</v>
      </c>
      <c r="GC22" s="248"/>
      <c r="GD22" s="249"/>
      <c r="GE22" s="52"/>
      <c r="GF22" s="27">
        <f t="shared" si="67"/>
        <v>0</v>
      </c>
      <c r="GG22" s="28">
        <f t="shared" si="68"/>
        <v>0</v>
      </c>
      <c r="GH22" s="29" t="str">
        <f t="shared" si="133"/>
        <v>0.0</v>
      </c>
      <c r="GI22" s="32" t="str">
        <f t="shared" si="69"/>
        <v>F</v>
      </c>
      <c r="GJ22" s="30">
        <f t="shared" si="70"/>
        <v>0</v>
      </c>
      <c r="GK22" s="29" t="str">
        <f t="shared" si="134"/>
        <v>0.0</v>
      </c>
      <c r="GL22" s="250"/>
      <c r="GM22" s="251"/>
      <c r="GN22" s="232">
        <v>6.7</v>
      </c>
      <c r="GO22" s="52">
        <v>8</v>
      </c>
      <c r="GP22" s="52"/>
      <c r="GQ22" s="27">
        <f t="shared" si="71"/>
        <v>7.5</v>
      </c>
      <c r="GR22" s="28">
        <f t="shared" si="72"/>
        <v>7.5</v>
      </c>
      <c r="GS22" s="29" t="str">
        <f t="shared" si="135"/>
        <v>7.5</v>
      </c>
      <c r="GT22" s="32" t="str">
        <f t="shared" si="73"/>
        <v>B</v>
      </c>
      <c r="GU22" s="30">
        <f t="shared" si="74"/>
        <v>3</v>
      </c>
      <c r="GV22" s="29" t="str">
        <f t="shared" si="136"/>
        <v>3.0</v>
      </c>
      <c r="GW22" s="71">
        <v>2</v>
      </c>
      <c r="GX22" s="203">
        <v>2</v>
      </c>
      <c r="GY22" s="85">
        <f t="shared" si="75"/>
        <v>18</v>
      </c>
      <c r="GZ22" s="86">
        <f t="shared" si="76"/>
        <v>8.0888888888888886</v>
      </c>
      <c r="HA22" s="124" t="str">
        <f t="shared" si="137"/>
        <v>8.09</v>
      </c>
      <c r="HB22" s="86">
        <f t="shared" si="77"/>
        <v>3.5</v>
      </c>
      <c r="HC22" s="124" t="str">
        <f t="shared" si="138"/>
        <v>3.50</v>
      </c>
      <c r="HD22" s="52" t="str">
        <f t="shared" si="78"/>
        <v>Lên lớp</v>
      </c>
      <c r="HE22" s="52">
        <f t="shared" si="79"/>
        <v>18</v>
      </c>
      <c r="HF22" s="86">
        <f t="shared" si="80"/>
        <v>8.0888888888888886</v>
      </c>
      <c r="HG22" s="127" t="str">
        <f t="shared" si="139"/>
        <v>8.09</v>
      </c>
      <c r="HH22" s="86">
        <f t="shared" si="81"/>
        <v>3.5</v>
      </c>
      <c r="HI22" s="127" t="str">
        <f t="shared" si="140"/>
        <v>3.50</v>
      </c>
      <c r="HJ22" s="227">
        <f t="shared" si="141"/>
        <v>26</v>
      </c>
      <c r="HK22" s="268">
        <f t="shared" si="142"/>
        <v>26</v>
      </c>
      <c r="HL22" s="228">
        <f t="shared" si="143"/>
        <v>8.1269230769230756</v>
      </c>
      <c r="HM22" s="127" t="str">
        <f t="shared" si="144"/>
        <v>8.13</v>
      </c>
      <c r="HN22" s="228">
        <f t="shared" si="145"/>
        <v>3.5769230769230771</v>
      </c>
      <c r="HO22" s="127" t="str">
        <f t="shared" si="146"/>
        <v>3.58</v>
      </c>
      <c r="HP22" s="52" t="str">
        <f t="shared" si="82"/>
        <v>Lên lớp</v>
      </c>
      <c r="HQ22" s="58" t="s">
        <v>986</v>
      </c>
      <c r="HR22" s="21">
        <v>9.3000000000000007</v>
      </c>
      <c r="HS22" s="24">
        <v>10</v>
      </c>
      <c r="HT22" s="25"/>
      <c r="HU22" s="27">
        <f t="shared" si="181"/>
        <v>9.6999999999999993</v>
      </c>
      <c r="HV22" s="282">
        <f t="shared" si="182"/>
        <v>9.6999999999999993</v>
      </c>
      <c r="HW22" s="26" t="str">
        <f t="shared" si="198"/>
        <v>9.7</v>
      </c>
      <c r="HX22" s="283" t="str">
        <f t="shared" si="183"/>
        <v>A</v>
      </c>
      <c r="HY22" s="281">
        <f t="shared" si="184"/>
        <v>4</v>
      </c>
      <c r="HZ22" s="44" t="str">
        <f t="shared" si="185"/>
        <v>4.0</v>
      </c>
      <c r="IA22" s="64">
        <v>3</v>
      </c>
      <c r="IB22" s="68">
        <v>3</v>
      </c>
      <c r="IC22" s="21">
        <v>9</v>
      </c>
      <c r="ID22" s="24">
        <v>9</v>
      </c>
      <c r="IE22" s="25"/>
      <c r="IF22" s="27">
        <f t="shared" si="186"/>
        <v>9</v>
      </c>
      <c r="IG22" s="282">
        <f t="shared" si="187"/>
        <v>9</v>
      </c>
      <c r="IH22" s="26" t="str">
        <f t="shared" si="199"/>
        <v>9.0</v>
      </c>
      <c r="II22" s="283" t="str">
        <f t="shared" si="188"/>
        <v>A</v>
      </c>
      <c r="IJ22" s="281">
        <f t="shared" si="189"/>
        <v>4</v>
      </c>
      <c r="IK22" s="44" t="str">
        <f t="shared" si="190"/>
        <v>4.0</v>
      </c>
      <c r="IL22" s="64">
        <v>1</v>
      </c>
      <c r="IM22" s="68">
        <v>1</v>
      </c>
      <c r="IN22" s="21">
        <v>7.3</v>
      </c>
      <c r="IO22" s="24">
        <v>8</v>
      </c>
      <c r="IP22" s="25"/>
      <c r="IQ22" s="27">
        <f t="shared" si="191"/>
        <v>7.7</v>
      </c>
      <c r="IR22" s="28">
        <f t="shared" si="192"/>
        <v>7.7</v>
      </c>
      <c r="IS22" s="26" t="str">
        <f t="shared" si="193"/>
        <v>7.7</v>
      </c>
      <c r="IT22" s="32" t="str">
        <f t="shared" si="194"/>
        <v>B</v>
      </c>
      <c r="IU22" s="30">
        <f t="shared" si="195"/>
        <v>3</v>
      </c>
      <c r="IV22" s="37" t="str">
        <f t="shared" si="196"/>
        <v>3.0</v>
      </c>
      <c r="IW22" s="64">
        <v>2</v>
      </c>
      <c r="IX22" s="68">
        <v>2</v>
      </c>
      <c r="IY22" s="21">
        <v>7.4</v>
      </c>
      <c r="IZ22" s="24">
        <v>8</v>
      </c>
      <c r="JA22" s="25"/>
      <c r="JB22" s="19">
        <f t="shared" si="147"/>
        <v>7.8</v>
      </c>
      <c r="JC22" s="26">
        <f t="shared" si="148"/>
        <v>7.8</v>
      </c>
      <c r="JD22" s="26" t="str">
        <f t="shared" si="149"/>
        <v>7.8</v>
      </c>
      <c r="JE22" s="32" t="str">
        <f t="shared" si="150"/>
        <v>B</v>
      </c>
      <c r="JF22" s="30">
        <f t="shared" si="151"/>
        <v>3</v>
      </c>
      <c r="JG22" s="37" t="str">
        <f t="shared" si="152"/>
        <v>3.0</v>
      </c>
      <c r="JH22" s="64">
        <v>2</v>
      </c>
      <c r="JI22" s="68">
        <v>2</v>
      </c>
      <c r="JJ22" s="98">
        <v>8.1999999999999993</v>
      </c>
      <c r="JK22" s="99">
        <v>9</v>
      </c>
      <c r="JL22" s="187"/>
      <c r="JM22" s="19">
        <f t="shared" si="153"/>
        <v>8.6999999999999993</v>
      </c>
      <c r="JN22" s="26">
        <f t="shared" si="154"/>
        <v>8.6999999999999993</v>
      </c>
      <c r="JO22" s="26" t="str">
        <f t="shared" si="155"/>
        <v>8.7</v>
      </c>
      <c r="JP22" s="32" t="str">
        <f t="shared" si="156"/>
        <v>A</v>
      </c>
      <c r="JQ22" s="30">
        <f t="shared" si="157"/>
        <v>4</v>
      </c>
      <c r="JR22" s="37" t="str">
        <f t="shared" si="158"/>
        <v>4.0</v>
      </c>
      <c r="JS22" s="64">
        <v>1</v>
      </c>
      <c r="JT22" s="68">
        <v>1</v>
      </c>
      <c r="JU22" s="98">
        <v>7.7</v>
      </c>
      <c r="JV22" s="99">
        <v>9</v>
      </c>
      <c r="JW22" s="187"/>
      <c r="JX22" s="27">
        <f t="shared" si="83"/>
        <v>8.5</v>
      </c>
      <c r="JY22" s="28">
        <f t="shared" si="84"/>
        <v>8.5</v>
      </c>
      <c r="JZ22" s="28" t="str">
        <f t="shared" si="159"/>
        <v>8.5</v>
      </c>
      <c r="KA22" s="32" t="str">
        <f t="shared" si="85"/>
        <v>A</v>
      </c>
      <c r="KB22" s="30">
        <f t="shared" si="86"/>
        <v>4</v>
      </c>
      <c r="KC22" s="37" t="str">
        <f t="shared" si="87"/>
        <v>4.0</v>
      </c>
      <c r="KD22" s="64">
        <v>2</v>
      </c>
      <c r="KE22" s="68">
        <v>2</v>
      </c>
      <c r="KF22" s="98">
        <v>9</v>
      </c>
      <c r="KG22" s="99">
        <v>9</v>
      </c>
      <c r="KH22" s="187"/>
      <c r="KI22" s="302">
        <f t="shared" si="88"/>
        <v>9</v>
      </c>
      <c r="KJ22" s="28">
        <f t="shared" si="89"/>
        <v>9</v>
      </c>
      <c r="KK22" s="28" t="str">
        <f t="shared" si="160"/>
        <v>9.0</v>
      </c>
      <c r="KL22" s="32" t="str">
        <f t="shared" si="90"/>
        <v>A</v>
      </c>
      <c r="KM22" s="30">
        <f t="shared" si="91"/>
        <v>4</v>
      </c>
      <c r="KN22" s="37" t="str">
        <f t="shared" si="92"/>
        <v>4.0</v>
      </c>
      <c r="KO22" s="64">
        <v>2</v>
      </c>
      <c r="KP22" s="68">
        <v>2</v>
      </c>
      <c r="KQ22" s="98">
        <v>9.1999999999999993</v>
      </c>
      <c r="KR22" s="99">
        <v>9</v>
      </c>
      <c r="KS22" s="187"/>
      <c r="KT22" s="19">
        <f t="shared" si="93"/>
        <v>9.1</v>
      </c>
      <c r="KU22" s="26">
        <f t="shared" si="94"/>
        <v>9.1</v>
      </c>
      <c r="KV22" s="26" t="str">
        <f t="shared" si="161"/>
        <v>9.1</v>
      </c>
      <c r="KW22" s="32" t="str">
        <f t="shared" si="200"/>
        <v>A</v>
      </c>
      <c r="KX22" s="30">
        <f t="shared" si="95"/>
        <v>4</v>
      </c>
      <c r="KY22" s="37" t="str">
        <f t="shared" si="96"/>
        <v>4.0</v>
      </c>
      <c r="KZ22" s="64">
        <v>2</v>
      </c>
      <c r="LA22" s="68">
        <v>2</v>
      </c>
      <c r="LB22" s="21">
        <v>9.3000000000000007</v>
      </c>
      <c r="LC22" s="24">
        <v>9</v>
      </c>
      <c r="LD22" s="25"/>
      <c r="LE22" s="19">
        <f t="shared" si="197"/>
        <v>9.1</v>
      </c>
      <c r="LF22" s="26">
        <f t="shared" si="162"/>
        <v>9.1</v>
      </c>
      <c r="LG22" s="26" t="str">
        <f t="shared" si="201"/>
        <v>9.1</v>
      </c>
      <c r="LH22" s="32" t="str">
        <f t="shared" si="163"/>
        <v>A</v>
      </c>
      <c r="LI22" s="30">
        <f t="shared" si="164"/>
        <v>4</v>
      </c>
      <c r="LJ22" s="37" t="str">
        <f t="shared" si="165"/>
        <v>4.0</v>
      </c>
      <c r="LK22" s="62">
        <v>3</v>
      </c>
      <c r="LL22" s="279">
        <v>3</v>
      </c>
      <c r="LM22" s="85">
        <f t="shared" si="166"/>
        <v>18</v>
      </c>
      <c r="LN22" s="86">
        <f t="shared" si="167"/>
        <v>8.7944444444444425</v>
      </c>
      <c r="LO22" s="124" t="str">
        <f t="shared" si="168"/>
        <v>8.79</v>
      </c>
      <c r="LP22" s="86">
        <f t="shared" si="169"/>
        <v>3.7777777777777777</v>
      </c>
      <c r="LQ22" s="124" t="str">
        <f t="shared" si="170"/>
        <v>3.78</v>
      </c>
      <c r="LR22" s="330" t="str">
        <f t="shared" si="171"/>
        <v>Lên lớp</v>
      </c>
      <c r="LS22" s="331">
        <f t="shared" si="172"/>
        <v>18</v>
      </c>
      <c r="LT22" s="332">
        <f t="shared" si="173"/>
        <v>8.7944444444444443</v>
      </c>
      <c r="LU22" s="332">
        <f t="shared" si="174"/>
        <v>3.7777777777777777</v>
      </c>
      <c r="LV22" s="334">
        <f t="shared" si="175"/>
        <v>44</v>
      </c>
      <c r="LW22" s="335">
        <f t="shared" si="176"/>
        <v>44</v>
      </c>
      <c r="LX22" s="336">
        <f t="shared" si="177"/>
        <v>8.3999999999999986</v>
      </c>
      <c r="LY22" s="337">
        <f t="shared" si="178"/>
        <v>3.6590909090909092</v>
      </c>
      <c r="LZ22" s="336" t="str">
        <f t="shared" si="179"/>
        <v>3.66</v>
      </c>
      <c r="MA22" s="330" t="str">
        <f t="shared" si="180"/>
        <v>Lên lớp</v>
      </c>
    </row>
    <row r="23" spans="1:339" s="233" customFormat="1" ht="18">
      <c r="A23" s="10">
        <v>22</v>
      </c>
      <c r="B23" s="76" t="s">
        <v>383</v>
      </c>
      <c r="C23" s="77" t="s">
        <v>456</v>
      </c>
      <c r="D23" s="78" t="s">
        <v>457</v>
      </c>
      <c r="E23" s="79" t="s">
        <v>391</v>
      </c>
      <c r="F23" s="50"/>
      <c r="G23" s="80" t="s">
        <v>519</v>
      </c>
      <c r="H23" s="50" t="s">
        <v>17</v>
      </c>
      <c r="I23" s="82" t="s">
        <v>597</v>
      </c>
      <c r="J23" s="82" t="s">
        <v>787</v>
      </c>
      <c r="K23" s="16"/>
      <c r="L23" s="28" t="str">
        <f t="shared" si="97"/>
        <v>0.0</v>
      </c>
      <c r="M23" s="32" t="str">
        <f t="shared" si="0"/>
        <v>F</v>
      </c>
      <c r="N23" s="39">
        <f t="shared" si="1"/>
        <v>0</v>
      </c>
      <c r="O23" s="37" t="str">
        <f t="shared" si="98"/>
        <v>0.0</v>
      </c>
      <c r="P23" s="11">
        <v>2</v>
      </c>
      <c r="Q23" s="16">
        <v>7</v>
      </c>
      <c r="R23" s="28" t="str">
        <f t="shared" si="99"/>
        <v>7.0</v>
      </c>
      <c r="S23" s="32" t="str">
        <f t="shared" si="2"/>
        <v>B</v>
      </c>
      <c r="T23" s="39">
        <f t="shared" si="3"/>
        <v>3</v>
      </c>
      <c r="U23" s="37" t="str">
        <f t="shared" si="100"/>
        <v>3.0</v>
      </c>
      <c r="V23" s="11">
        <v>3</v>
      </c>
      <c r="W23" s="98">
        <v>8.1999999999999993</v>
      </c>
      <c r="X23" s="99">
        <v>9</v>
      </c>
      <c r="Y23" s="25"/>
      <c r="Z23" s="27">
        <f t="shared" si="4"/>
        <v>8.6999999999999993</v>
      </c>
      <c r="AA23" s="28">
        <f t="shared" si="5"/>
        <v>8.6999999999999993</v>
      </c>
      <c r="AB23" s="28" t="str">
        <f t="shared" si="101"/>
        <v>8.7</v>
      </c>
      <c r="AC23" s="32" t="str">
        <f t="shared" si="6"/>
        <v>A</v>
      </c>
      <c r="AD23" s="30">
        <f t="shared" si="7"/>
        <v>4</v>
      </c>
      <c r="AE23" s="37" t="str">
        <f t="shared" si="102"/>
        <v>4.0</v>
      </c>
      <c r="AF23" s="64">
        <v>4</v>
      </c>
      <c r="AG23" s="68">
        <v>4</v>
      </c>
      <c r="AH23" s="21">
        <v>6.3</v>
      </c>
      <c r="AI23" s="24">
        <v>5</v>
      </c>
      <c r="AJ23" s="25"/>
      <c r="AK23" s="27">
        <f t="shared" si="8"/>
        <v>5.5</v>
      </c>
      <c r="AL23" s="28">
        <f t="shared" si="9"/>
        <v>5.5</v>
      </c>
      <c r="AM23" s="28" t="str">
        <f t="shared" si="103"/>
        <v>5.5</v>
      </c>
      <c r="AN23" s="32" t="str">
        <f t="shared" si="10"/>
        <v>C</v>
      </c>
      <c r="AO23" s="30">
        <f t="shared" si="11"/>
        <v>2</v>
      </c>
      <c r="AP23" s="37" t="str">
        <f t="shared" si="104"/>
        <v>2.0</v>
      </c>
      <c r="AQ23" s="64">
        <v>3</v>
      </c>
      <c r="AR23" s="68">
        <v>3</v>
      </c>
      <c r="AS23" s="98">
        <v>7</v>
      </c>
      <c r="AT23" s="99">
        <v>8</v>
      </c>
      <c r="AU23" s="25"/>
      <c r="AV23" s="27">
        <f t="shared" si="12"/>
        <v>7.6</v>
      </c>
      <c r="AW23" s="28">
        <f t="shared" si="13"/>
        <v>7.6</v>
      </c>
      <c r="AX23" s="28" t="str">
        <f t="shared" si="105"/>
        <v>7.6</v>
      </c>
      <c r="AY23" s="32" t="str">
        <f t="shared" si="14"/>
        <v>B</v>
      </c>
      <c r="AZ23" s="30">
        <f t="shared" si="15"/>
        <v>3</v>
      </c>
      <c r="BA23" s="37" t="str">
        <f t="shared" si="106"/>
        <v>3.0</v>
      </c>
      <c r="BB23" s="64">
        <v>3</v>
      </c>
      <c r="BC23" s="68">
        <v>3</v>
      </c>
      <c r="BD23" s="21">
        <v>8</v>
      </c>
      <c r="BE23" s="24">
        <v>6</v>
      </c>
      <c r="BF23" s="25"/>
      <c r="BG23" s="27">
        <f t="shared" si="16"/>
        <v>6.8</v>
      </c>
      <c r="BH23" s="28">
        <f t="shared" si="17"/>
        <v>6.8</v>
      </c>
      <c r="BI23" s="28" t="str">
        <f t="shared" si="107"/>
        <v>6.8</v>
      </c>
      <c r="BJ23" s="32" t="str">
        <f t="shared" si="18"/>
        <v>C+</v>
      </c>
      <c r="BK23" s="66">
        <f t="shared" si="19"/>
        <v>2.5</v>
      </c>
      <c r="BL23" s="37" t="str">
        <f t="shared" si="108"/>
        <v>2.5</v>
      </c>
      <c r="BM23" s="64">
        <v>2</v>
      </c>
      <c r="BN23" s="75">
        <v>2</v>
      </c>
      <c r="BO23" s="21">
        <v>7.5</v>
      </c>
      <c r="BP23" s="24">
        <v>5</v>
      </c>
      <c r="BQ23" s="25"/>
      <c r="BR23" s="27">
        <f t="shared" si="20"/>
        <v>6</v>
      </c>
      <c r="BS23" s="28">
        <f t="shared" si="21"/>
        <v>6</v>
      </c>
      <c r="BT23" s="28" t="str">
        <f t="shared" si="109"/>
        <v>6.0</v>
      </c>
      <c r="BU23" s="32" t="str">
        <f t="shared" si="22"/>
        <v>C</v>
      </c>
      <c r="BV23" s="30">
        <f t="shared" si="23"/>
        <v>2</v>
      </c>
      <c r="BW23" s="37" t="str">
        <f t="shared" si="110"/>
        <v>2.0</v>
      </c>
      <c r="BX23" s="64">
        <v>3</v>
      </c>
      <c r="BY23" s="68">
        <v>3</v>
      </c>
      <c r="BZ23" s="85">
        <f t="shared" si="24"/>
        <v>15</v>
      </c>
      <c r="CA23" s="86">
        <f t="shared" si="25"/>
        <v>7.046666666666666</v>
      </c>
      <c r="CB23" s="87" t="str">
        <f t="shared" si="111"/>
        <v>7.05</v>
      </c>
      <c r="CC23" s="86">
        <f t="shared" si="26"/>
        <v>3.2</v>
      </c>
      <c r="CD23" s="87" t="str">
        <f t="shared" si="112"/>
        <v>3.20</v>
      </c>
      <c r="CE23" s="52" t="str">
        <f t="shared" si="27"/>
        <v>Lên lớp</v>
      </c>
      <c r="CF23" s="52">
        <f t="shared" si="28"/>
        <v>15</v>
      </c>
      <c r="CG23" s="86">
        <f t="shared" si="29"/>
        <v>7.046666666666666</v>
      </c>
      <c r="CH23" s="127" t="str">
        <f t="shared" si="113"/>
        <v>7.05</v>
      </c>
      <c r="CI23" s="86">
        <f t="shared" si="30"/>
        <v>2.8</v>
      </c>
      <c r="CJ23" s="52" t="str">
        <f t="shared" si="114"/>
        <v>2.80</v>
      </c>
      <c r="CK23" s="52" t="str">
        <f t="shared" si="31"/>
        <v>Lên lớp</v>
      </c>
      <c r="CL23" s="21">
        <v>7.3</v>
      </c>
      <c r="CM23" s="24">
        <v>7</v>
      </c>
      <c r="CN23" s="25"/>
      <c r="CO23" s="27">
        <f t="shared" si="32"/>
        <v>7.1</v>
      </c>
      <c r="CP23" s="28">
        <f t="shared" si="33"/>
        <v>7.1</v>
      </c>
      <c r="CQ23" s="28" t="str">
        <f t="shared" si="115"/>
        <v>7.1</v>
      </c>
      <c r="CR23" s="32" t="str">
        <f t="shared" si="34"/>
        <v>B</v>
      </c>
      <c r="CS23" s="30">
        <f t="shared" si="35"/>
        <v>3</v>
      </c>
      <c r="CT23" s="37" t="str">
        <f t="shared" si="116"/>
        <v>3.0</v>
      </c>
      <c r="CU23" s="71">
        <v>2</v>
      </c>
      <c r="CV23" s="73">
        <v>2</v>
      </c>
      <c r="CW23" s="232">
        <v>7.2</v>
      </c>
      <c r="CX23" s="52">
        <v>7</v>
      </c>
      <c r="CY23" s="52"/>
      <c r="CZ23" s="27">
        <f t="shared" si="36"/>
        <v>7.1</v>
      </c>
      <c r="DA23" s="28">
        <f t="shared" si="37"/>
        <v>7.1</v>
      </c>
      <c r="DB23" s="29" t="str">
        <f t="shared" si="117"/>
        <v>7.1</v>
      </c>
      <c r="DC23" s="32" t="str">
        <f t="shared" si="38"/>
        <v>B</v>
      </c>
      <c r="DD23" s="30">
        <f t="shared" si="39"/>
        <v>3</v>
      </c>
      <c r="DE23" s="29" t="str">
        <f t="shared" si="118"/>
        <v>3.0</v>
      </c>
      <c r="DF23" s="71"/>
      <c r="DG23" s="203"/>
      <c r="DH23" s="229">
        <v>7</v>
      </c>
      <c r="DI23" s="230">
        <v>8</v>
      </c>
      <c r="DJ23" s="230"/>
      <c r="DK23" s="27">
        <f t="shared" si="40"/>
        <v>7.6</v>
      </c>
      <c r="DL23" s="28">
        <f t="shared" si="41"/>
        <v>7.6</v>
      </c>
      <c r="DM23" s="30" t="str">
        <f t="shared" si="119"/>
        <v>7.6</v>
      </c>
      <c r="DN23" s="32" t="str">
        <f t="shared" si="42"/>
        <v>B</v>
      </c>
      <c r="DO23" s="30">
        <f t="shared" si="43"/>
        <v>3</v>
      </c>
      <c r="DP23" s="30" t="str">
        <f t="shared" si="120"/>
        <v>3.0</v>
      </c>
      <c r="DQ23" s="71"/>
      <c r="DR23" s="203"/>
      <c r="DS23" s="204">
        <f t="shared" si="44"/>
        <v>7.35</v>
      </c>
      <c r="DT23" s="30" t="str">
        <f t="shared" si="121"/>
        <v>7.4</v>
      </c>
      <c r="DU23" s="32" t="str">
        <f t="shared" si="45"/>
        <v>B</v>
      </c>
      <c r="DV23" s="30">
        <f t="shared" si="46"/>
        <v>3</v>
      </c>
      <c r="DW23" s="30" t="str">
        <f t="shared" si="122"/>
        <v>3.0</v>
      </c>
      <c r="DX23" s="71">
        <v>3</v>
      </c>
      <c r="DY23" s="203">
        <v>3</v>
      </c>
      <c r="DZ23" s="232">
        <v>7.6</v>
      </c>
      <c r="EA23" s="52">
        <v>5</v>
      </c>
      <c r="EB23" s="52"/>
      <c r="EC23" s="27">
        <f t="shared" si="47"/>
        <v>6</v>
      </c>
      <c r="ED23" s="28">
        <f t="shared" si="48"/>
        <v>6</v>
      </c>
      <c r="EE23" s="29" t="str">
        <f t="shared" si="123"/>
        <v>6.0</v>
      </c>
      <c r="EF23" s="32" t="str">
        <f t="shared" si="49"/>
        <v>C</v>
      </c>
      <c r="EG23" s="30">
        <f t="shared" si="50"/>
        <v>2</v>
      </c>
      <c r="EH23" s="29" t="str">
        <f t="shared" si="124"/>
        <v>2.0</v>
      </c>
      <c r="EI23" s="71">
        <v>3</v>
      </c>
      <c r="EJ23" s="203">
        <v>3</v>
      </c>
      <c r="EK23" s="232">
        <v>7.3</v>
      </c>
      <c r="EL23" s="52">
        <v>6</v>
      </c>
      <c r="EM23" s="52"/>
      <c r="EN23" s="27">
        <f t="shared" si="51"/>
        <v>6.5</v>
      </c>
      <c r="EO23" s="28">
        <f t="shared" si="52"/>
        <v>6.5</v>
      </c>
      <c r="EP23" s="29" t="str">
        <f t="shared" si="125"/>
        <v>6.5</v>
      </c>
      <c r="EQ23" s="32" t="str">
        <f t="shared" si="53"/>
        <v>C+</v>
      </c>
      <c r="ER23" s="30">
        <f t="shared" si="54"/>
        <v>2.5</v>
      </c>
      <c r="ES23" s="29" t="str">
        <f t="shared" si="126"/>
        <v>2.5</v>
      </c>
      <c r="ET23" s="71">
        <v>3</v>
      </c>
      <c r="EU23" s="203">
        <v>3</v>
      </c>
      <c r="EV23" s="232">
        <v>7.5</v>
      </c>
      <c r="EW23" s="52">
        <v>6</v>
      </c>
      <c r="EX23" s="52"/>
      <c r="EY23" s="27">
        <f t="shared" si="55"/>
        <v>6.6</v>
      </c>
      <c r="EZ23" s="28">
        <f t="shared" si="56"/>
        <v>6.6</v>
      </c>
      <c r="FA23" s="29" t="str">
        <f t="shared" si="127"/>
        <v>6.6</v>
      </c>
      <c r="FB23" s="32" t="str">
        <f t="shared" si="57"/>
        <v>C+</v>
      </c>
      <c r="FC23" s="29">
        <f t="shared" si="58"/>
        <v>2.5</v>
      </c>
      <c r="FD23" s="29" t="str">
        <f t="shared" si="128"/>
        <v>2.5</v>
      </c>
      <c r="FE23" s="71">
        <v>2</v>
      </c>
      <c r="FF23" s="203">
        <v>2</v>
      </c>
      <c r="FG23" s="232">
        <v>7.1</v>
      </c>
      <c r="FH23" s="52">
        <v>7</v>
      </c>
      <c r="FI23" s="52"/>
      <c r="FJ23" s="27">
        <f t="shared" si="59"/>
        <v>7</v>
      </c>
      <c r="FK23" s="28">
        <f t="shared" si="60"/>
        <v>7</v>
      </c>
      <c r="FL23" s="29" t="str">
        <f t="shared" si="129"/>
        <v>7.0</v>
      </c>
      <c r="FM23" s="32" t="str">
        <f t="shared" si="61"/>
        <v>B</v>
      </c>
      <c r="FN23" s="30">
        <f t="shared" si="62"/>
        <v>3</v>
      </c>
      <c r="FO23" s="29" t="str">
        <f t="shared" si="130"/>
        <v>3.0</v>
      </c>
      <c r="FP23" s="71">
        <v>3</v>
      </c>
      <c r="FQ23" s="203">
        <v>3</v>
      </c>
      <c r="FR23" s="232">
        <v>8</v>
      </c>
      <c r="FS23" s="52">
        <v>7</v>
      </c>
      <c r="FT23" s="52"/>
      <c r="FU23" s="27">
        <f t="shared" si="63"/>
        <v>7.4</v>
      </c>
      <c r="FV23" s="28">
        <f t="shared" si="64"/>
        <v>7.4</v>
      </c>
      <c r="FW23" s="29" t="str">
        <f t="shared" si="131"/>
        <v>7.4</v>
      </c>
      <c r="FX23" s="32" t="str">
        <f t="shared" si="65"/>
        <v>B</v>
      </c>
      <c r="FY23" s="30">
        <f t="shared" si="66"/>
        <v>3</v>
      </c>
      <c r="FZ23" s="29" t="str">
        <f t="shared" si="132"/>
        <v>3.0</v>
      </c>
      <c r="GA23" s="71">
        <v>2</v>
      </c>
      <c r="GB23" s="203">
        <v>2</v>
      </c>
      <c r="GC23" s="232">
        <v>7.3</v>
      </c>
      <c r="GD23" s="52">
        <v>6</v>
      </c>
      <c r="GE23" s="52"/>
      <c r="GF23" s="27">
        <f t="shared" si="67"/>
        <v>6.5</v>
      </c>
      <c r="GG23" s="28">
        <f t="shared" si="68"/>
        <v>6.5</v>
      </c>
      <c r="GH23" s="29" t="str">
        <f t="shared" si="133"/>
        <v>6.5</v>
      </c>
      <c r="GI23" s="32" t="str">
        <f t="shared" si="69"/>
        <v>C+</v>
      </c>
      <c r="GJ23" s="30">
        <f t="shared" si="70"/>
        <v>2.5</v>
      </c>
      <c r="GK23" s="29" t="str">
        <f t="shared" si="134"/>
        <v>2.5</v>
      </c>
      <c r="GL23" s="71">
        <v>2</v>
      </c>
      <c r="GM23" s="203">
        <v>2</v>
      </c>
      <c r="GN23" s="232">
        <v>5.3</v>
      </c>
      <c r="GO23" s="52">
        <v>1</v>
      </c>
      <c r="GP23" s="52">
        <v>2</v>
      </c>
      <c r="GQ23" s="27">
        <f t="shared" si="71"/>
        <v>2.7</v>
      </c>
      <c r="GR23" s="28">
        <f t="shared" si="72"/>
        <v>3.3</v>
      </c>
      <c r="GS23" s="29" t="str">
        <f t="shared" si="135"/>
        <v>3.3</v>
      </c>
      <c r="GT23" s="32" t="str">
        <f t="shared" si="73"/>
        <v>F</v>
      </c>
      <c r="GU23" s="30">
        <f t="shared" si="74"/>
        <v>0</v>
      </c>
      <c r="GV23" s="29" t="str">
        <f t="shared" si="136"/>
        <v>0.0</v>
      </c>
      <c r="GW23" s="71">
        <v>2</v>
      </c>
      <c r="GX23" s="203"/>
      <c r="GY23" s="85">
        <f t="shared" si="75"/>
        <v>22</v>
      </c>
      <c r="GZ23" s="86">
        <f t="shared" si="76"/>
        <v>6.4704545454545448</v>
      </c>
      <c r="HA23" s="124" t="str">
        <f t="shared" si="137"/>
        <v>6.47</v>
      </c>
      <c r="HB23" s="86">
        <f t="shared" si="77"/>
        <v>2.4318181818181817</v>
      </c>
      <c r="HC23" s="124" t="str">
        <f t="shared" si="138"/>
        <v>2.43</v>
      </c>
      <c r="HD23" s="52" t="str">
        <f t="shared" si="78"/>
        <v>Lên lớp</v>
      </c>
      <c r="HE23" s="52">
        <f t="shared" si="79"/>
        <v>20</v>
      </c>
      <c r="HF23" s="86">
        <f t="shared" si="80"/>
        <v>6.7874999999999996</v>
      </c>
      <c r="HG23" s="127" t="str">
        <f t="shared" si="139"/>
        <v>6.79</v>
      </c>
      <c r="HH23" s="86">
        <f t="shared" si="81"/>
        <v>2.6749999999999998</v>
      </c>
      <c r="HI23" s="127" t="str">
        <f t="shared" si="140"/>
        <v>2.68</v>
      </c>
      <c r="HJ23" s="227">
        <f t="shared" si="141"/>
        <v>35</v>
      </c>
      <c r="HK23" s="268">
        <f t="shared" si="142"/>
        <v>35</v>
      </c>
      <c r="HL23" s="228">
        <f t="shared" si="143"/>
        <v>6.8985714285714286</v>
      </c>
      <c r="HM23" s="127" t="str">
        <f t="shared" si="144"/>
        <v>6.90</v>
      </c>
      <c r="HN23" s="228">
        <f t="shared" si="145"/>
        <v>2.7285714285714286</v>
      </c>
      <c r="HO23" s="127" t="str">
        <f t="shared" si="146"/>
        <v>2.73</v>
      </c>
      <c r="HP23" s="52" t="str">
        <f t="shared" si="82"/>
        <v>Lên lớp</v>
      </c>
      <c r="HQ23" s="58" t="s">
        <v>986</v>
      </c>
      <c r="HR23" s="21">
        <v>6.1</v>
      </c>
      <c r="HS23" s="24">
        <v>4</v>
      </c>
      <c r="HT23" s="25"/>
      <c r="HU23" s="27">
        <f t="shared" si="181"/>
        <v>4.8</v>
      </c>
      <c r="HV23" s="282">
        <f t="shared" si="182"/>
        <v>4.8</v>
      </c>
      <c r="HW23" s="28" t="str">
        <f t="shared" si="198"/>
        <v>4.8</v>
      </c>
      <c r="HX23" s="283" t="str">
        <f t="shared" si="183"/>
        <v>D</v>
      </c>
      <c r="HY23" s="281">
        <f t="shared" si="184"/>
        <v>1</v>
      </c>
      <c r="HZ23" s="44" t="str">
        <f t="shared" si="185"/>
        <v>1.0</v>
      </c>
      <c r="IA23" s="64">
        <v>3</v>
      </c>
      <c r="IB23" s="68">
        <v>3</v>
      </c>
      <c r="IC23" s="21">
        <v>6</v>
      </c>
      <c r="ID23" s="24">
        <v>7</v>
      </c>
      <c r="IE23" s="25"/>
      <c r="IF23" s="27">
        <f t="shared" si="186"/>
        <v>6.6</v>
      </c>
      <c r="IG23" s="282">
        <f t="shared" si="187"/>
        <v>6.6</v>
      </c>
      <c r="IH23" s="28" t="str">
        <f t="shared" si="199"/>
        <v>6.6</v>
      </c>
      <c r="II23" s="283" t="str">
        <f t="shared" si="188"/>
        <v>C+</v>
      </c>
      <c r="IJ23" s="281">
        <f t="shared" si="189"/>
        <v>2.5</v>
      </c>
      <c r="IK23" s="44" t="str">
        <f t="shared" si="190"/>
        <v>2.5</v>
      </c>
      <c r="IL23" s="64">
        <v>1</v>
      </c>
      <c r="IM23" s="68">
        <v>1</v>
      </c>
      <c r="IN23" s="21">
        <v>7.3</v>
      </c>
      <c r="IO23" s="24">
        <v>6</v>
      </c>
      <c r="IP23" s="25"/>
      <c r="IQ23" s="27">
        <f t="shared" si="191"/>
        <v>6.5</v>
      </c>
      <c r="IR23" s="28">
        <f t="shared" si="192"/>
        <v>6.5</v>
      </c>
      <c r="IS23" s="26" t="str">
        <f t="shared" si="193"/>
        <v>6.5</v>
      </c>
      <c r="IT23" s="32" t="str">
        <f t="shared" si="194"/>
        <v>C+</v>
      </c>
      <c r="IU23" s="30">
        <f t="shared" si="195"/>
        <v>2.5</v>
      </c>
      <c r="IV23" s="37" t="str">
        <f t="shared" si="196"/>
        <v>2.5</v>
      </c>
      <c r="IW23" s="64">
        <v>2</v>
      </c>
      <c r="IX23" s="68">
        <v>2</v>
      </c>
      <c r="IY23" s="21">
        <v>6.2</v>
      </c>
      <c r="IZ23" s="24">
        <v>8</v>
      </c>
      <c r="JA23" s="25"/>
      <c r="JB23" s="19">
        <f t="shared" si="147"/>
        <v>7.3</v>
      </c>
      <c r="JC23" s="26">
        <f t="shared" si="148"/>
        <v>7.3</v>
      </c>
      <c r="JD23" s="26" t="str">
        <f t="shared" si="149"/>
        <v>7.3</v>
      </c>
      <c r="JE23" s="32" t="str">
        <f t="shared" si="150"/>
        <v>B</v>
      </c>
      <c r="JF23" s="30">
        <f t="shared" si="151"/>
        <v>3</v>
      </c>
      <c r="JG23" s="37" t="str">
        <f t="shared" si="152"/>
        <v>3.0</v>
      </c>
      <c r="JH23" s="64">
        <v>2</v>
      </c>
      <c r="JI23" s="68">
        <v>2</v>
      </c>
      <c r="JJ23" s="98">
        <v>6.8</v>
      </c>
      <c r="JK23" s="99">
        <v>6</v>
      </c>
      <c r="JL23" s="187"/>
      <c r="JM23" s="19">
        <f t="shared" si="153"/>
        <v>6.3</v>
      </c>
      <c r="JN23" s="26">
        <f t="shared" si="154"/>
        <v>6.3</v>
      </c>
      <c r="JO23" s="26" t="str">
        <f t="shared" si="155"/>
        <v>6.3</v>
      </c>
      <c r="JP23" s="32" t="str">
        <f t="shared" si="156"/>
        <v>C</v>
      </c>
      <c r="JQ23" s="30">
        <f t="shared" si="157"/>
        <v>2</v>
      </c>
      <c r="JR23" s="37" t="str">
        <f t="shared" si="158"/>
        <v>2.0</v>
      </c>
      <c r="JS23" s="64">
        <v>1</v>
      </c>
      <c r="JT23" s="68">
        <v>1</v>
      </c>
      <c r="JU23" s="98">
        <v>7.7</v>
      </c>
      <c r="JV23" s="99">
        <v>8</v>
      </c>
      <c r="JW23" s="187"/>
      <c r="JX23" s="27">
        <f t="shared" si="83"/>
        <v>7.9</v>
      </c>
      <c r="JY23" s="28">
        <f t="shared" si="84"/>
        <v>7.9</v>
      </c>
      <c r="JZ23" s="26" t="str">
        <f t="shared" si="159"/>
        <v>7.9</v>
      </c>
      <c r="KA23" s="32" t="str">
        <f t="shared" si="85"/>
        <v>B</v>
      </c>
      <c r="KB23" s="30">
        <f t="shared" si="86"/>
        <v>3</v>
      </c>
      <c r="KC23" s="37" t="str">
        <f t="shared" si="87"/>
        <v>3.0</v>
      </c>
      <c r="KD23" s="64">
        <v>2</v>
      </c>
      <c r="KE23" s="68">
        <v>2</v>
      </c>
      <c r="KF23" s="98">
        <v>7</v>
      </c>
      <c r="KG23" s="99">
        <v>7</v>
      </c>
      <c r="KH23" s="187"/>
      <c r="KI23" s="302">
        <f t="shared" si="88"/>
        <v>7</v>
      </c>
      <c r="KJ23" s="28">
        <f t="shared" si="89"/>
        <v>7</v>
      </c>
      <c r="KK23" s="26" t="str">
        <f t="shared" si="160"/>
        <v>7.0</v>
      </c>
      <c r="KL23" s="32" t="str">
        <f t="shared" si="90"/>
        <v>B</v>
      </c>
      <c r="KM23" s="30">
        <f t="shared" si="91"/>
        <v>3</v>
      </c>
      <c r="KN23" s="37" t="str">
        <f t="shared" si="92"/>
        <v>3.0</v>
      </c>
      <c r="KO23" s="64">
        <v>2</v>
      </c>
      <c r="KP23" s="68">
        <v>2</v>
      </c>
      <c r="KQ23" s="98">
        <v>7.4</v>
      </c>
      <c r="KR23" s="99">
        <v>8</v>
      </c>
      <c r="KS23" s="187"/>
      <c r="KT23" s="27">
        <f t="shared" si="93"/>
        <v>7.8</v>
      </c>
      <c r="KU23" s="28">
        <f t="shared" si="94"/>
        <v>7.8</v>
      </c>
      <c r="KV23" s="26" t="str">
        <f t="shared" si="161"/>
        <v>7.8</v>
      </c>
      <c r="KW23" s="32" t="str">
        <f t="shared" si="200"/>
        <v>B</v>
      </c>
      <c r="KX23" s="30">
        <f t="shared" si="95"/>
        <v>3</v>
      </c>
      <c r="KY23" s="37" t="str">
        <f t="shared" si="96"/>
        <v>3.0</v>
      </c>
      <c r="KZ23" s="64">
        <v>2</v>
      </c>
      <c r="LA23" s="68">
        <v>2</v>
      </c>
      <c r="LB23" s="21">
        <v>7.7</v>
      </c>
      <c r="LC23" s="24">
        <v>8</v>
      </c>
      <c r="LD23" s="25"/>
      <c r="LE23" s="19">
        <f t="shared" si="197"/>
        <v>7.9</v>
      </c>
      <c r="LF23" s="26">
        <f t="shared" si="162"/>
        <v>7.9</v>
      </c>
      <c r="LG23" s="26" t="str">
        <f t="shared" si="201"/>
        <v>7.9</v>
      </c>
      <c r="LH23" s="32" t="str">
        <f t="shared" si="163"/>
        <v>B</v>
      </c>
      <c r="LI23" s="30">
        <f t="shared" si="164"/>
        <v>3</v>
      </c>
      <c r="LJ23" s="37" t="str">
        <f t="shared" si="165"/>
        <v>3.0</v>
      </c>
      <c r="LK23" s="62">
        <v>3</v>
      </c>
      <c r="LL23" s="279">
        <v>3</v>
      </c>
      <c r="LM23" s="85">
        <f t="shared" si="166"/>
        <v>18</v>
      </c>
      <c r="LN23" s="86">
        <f t="shared" si="167"/>
        <v>6.8888888888888893</v>
      </c>
      <c r="LO23" s="124" t="str">
        <f t="shared" si="168"/>
        <v>6.89</v>
      </c>
      <c r="LP23" s="86">
        <f t="shared" si="169"/>
        <v>2.5277777777777777</v>
      </c>
      <c r="LQ23" s="124" t="str">
        <f t="shared" si="170"/>
        <v>2.53</v>
      </c>
      <c r="LR23" s="330" t="str">
        <f t="shared" si="171"/>
        <v>Lên lớp</v>
      </c>
      <c r="LS23" s="331">
        <f t="shared" si="172"/>
        <v>18</v>
      </c>
      <c r="LT23" s="332">
        <f t="shared" si="173"/>
        <v>6.8888888888888893</v>
      </c>
      <c r="LU23" s="332">
        <f t="shared" si="174"/>
        <v>2.5277777777777777</v>
      </c>
      <c r="LV23" s="334">
        <f t="shared" si="175"/>
        <v>53</v>
      </c>
      <c r="LW23" s="335">
        <f t="shared" si="176"/>
        <v>53</v>
      </c>
      <c r="LX23" s="336">
        <f t="shared" si="177"/>
        <v>6.8952830188679242</v>
      </c>
      <c r="LY23" s="337">
        <f t="shared" si="178"/>
        <v>2.6603773584905661</v>
      </c>
      <c r="LZ23" s="336" t="str">
        <f t="shared" si="179"/>
        <v>2.66</v>
      </c>
      <c r="MA23" s="330" t="str">
        <f t="shared" si="180"/>
        <v>Lên lớp</v>
      </c>
    </row>
    <row r="24" spans="1:339" s="233" customFormat="1" ht="18">
      <c r="A24" s="10">
        <v>23</v>
      </c>
      <c r="B24" s="76" t="s">
        <v>383</v>
      </c>
      <c r="C24" s="77" t="s">
        <v>461</v>
      </c>
      <c r="D24" s="78" t="s">
        <v>462</v>
      </c>
      <c r="E24" s="79" t="s">
        <v>463</v>
      </c>
      <c r="F24" s="50"/>
      <c r="G24" s="80" t="s">
        <v>698</v>
      </c>
      <c r="H24" s="50" t="s">
        <v>17</v>
      </c>
      <c r="I24" s="82" t="s">
        <v>723</v>
      </c>
      <c r="J24" s="82" t="s">
        <v>779</v>
      </c>
      <c r="K24" s="16"/>
      <c r="L24" s="28" t="str">
        <f t="shared" si="97"/>
        <v>0.0</v>
      </c>
      <c r="M24" s="32" t="str">
        <f t="shared" si="0"/>
        <v>F</v>
      </c>
      <c r="N24" s="39">
        <f t="shared" si="1"/>
        <v>0</v>
      </c>
      <c r="O24" s="37" t="str">
        <f t="shared" si="98"/>
        <v>0.0</v>
      </c>
      <c r="P24" s="11">
        <v>2</v>
      </c>
      <c r="Q24" s="16"/>
      <c r="R24" s="28" t="str">
        <f t="shared" si="99"/>
        <v>0.0</v>
      </c>
      <c r="S24" s="32" t="str">
        <f t="shared" si="2"/>
        <v>F</v>
      </c>
      <c r="T24" s="39">
        <f t="shared" si="3"/>
        <v>0</v>
      </c>
      <c r="U24" s="37" t="str">
        <f t="shared" si="100"/>
        <v>0.0</v>
      </c>
      <c r="V24" s="11">
        <v>3</v>
      </c>
      <c r="W24" s="98">
        <v>7.7</v>
      </c>
      <c r="X24" s="99">
        <v>7</v>
      </c>
      <c r="Y24" s="25"/>
      <c r="Z24" s="27">
        <f t="shared" si="4"/>
        <v>7.3</v>
      </c>
      <c r="AA24" s="28">
        <f t="shared" si="5"/>
        <v>7.3</v>
      </c>
      <c r="AB24" s="28" t="str">
        <f t="shared" si="101"/>
        <v>7.3</v>
      </c>
      <c r="AC24" s="32" t="str">
        <f t="shared" si="6"/>
        <v>B</v>
      </c>
      <c r="AD24" s="30">
        <f t="shared" si="7"/>
        <v>3</v>
      </c>
      <c r="AE24" s="37" t="str">
        <f t="shared" si="102"/>
        <v>3.0</v>
      </c>
      <c r="AF24" s="64">
        <v>4</v>
      </c>
      <c r="AG24" s="68">
        <v>4</v>
      </c>
      <c r="AH24" s="21">
        <v>5</v>
      </c>
      <c r="AI24" s="24">
        <v>4</v>
      </c>
      <c r="AJ24" s="25"/>
      <c r="AK24" s="27">
        <f t="shared" si="8"/>
        <v>4.4000000000000004</v>
      </c>
      <c r="AL24" s="28">
        <f t="shared" si="9"/>
        <v>4.4000000000000004</v>
      </c>
      <c r="AM24" s="28" t="str">
        <f t="shared" si="103"/>
        <v>4.4</v>
      </c>
      <c r="AN24" s="32" t="str">
        <f t="shared" si="10"/>
        <v>D</v>
      </c>
      <c r="AO24" s="30">
        <f t="shared" si="11"/>
        <v>1</v>
      </c>
      <c r="AP24" s="37" t="str">
        <f t="shared" si="104"/>
        <v>1.0</v>
      </c>
      <c r="AQ24" s="64">
        <v>3</v>
      </c>
      <c r="AR24" s="68">
        <v>3</v>
      </c>
      <c r="AS24" s="98">
        <v>5.8</v>
      </c>
      <c r="AT24" s="99">
        <v>4</v>
      </c>
      <c r="AU24" s="25"/>
      <c r="AV24" s="27">
        <f t="shared" si="12"/>
        <v>4.7</v>
      </c>
      <c r="AW24" s="28">
        <f t="shared" si="13"/>
        <v>4.7</v>
      </c>
      <c r="AX24" s="28" t="str">
        <f t="shared" si="105"/>
        <v>4.7</v>
      </c>
      <c r="AY24" s="32" t="str">
        <f t="shared" si="14"/>
        <v>D</v>
      </c>
      <c r="AZ24" s="30">
        <f t="shared" si="15"/>
        <v>1</v>
      </c>
      <c r="BA24" s="37" t="str">
        <f t="shared" si="106"/>
        <v>1.0</v>
      </c>
      <c r="BB24" s="64">
        <v>3</v>
      </c>
      <c r="BC24" s="68">
        <v>3</v>
      </c>
      <c r="BD24" s="21">
        <v>6.4</v>
      </c>
      <c r="BE24" s="24">
        <v>6</v>
      </c>
      <c r="BF24" s="25"/>
      <c r="BG24" s="27">
        <f t="shared" si="16"/>
        <v>6.2</v>
      </c>
      <c r="BH24" s="28">
        <f t="shared" si="17"/>
        <v>6.2</v>
      </c>
      <c r="BI24" s="28" t="str">
        <f t="shared" si="107"/>
        <v>6.2</v>
      </c>
      <c r="BJ24" s="32" t="str">
        <f t="shared" si="18"/>
        <v>C</v>
      </c>
      <c r="BK24" s="66">
        <f t="shared" si="19"/>
        <v>2</v>
      </c>
      <c r="BL24" s="37" t="str">
        <f t="shared" si="108"/>
        <v>2.0</v>
      </c>
      <c r="BM24" s="64">
        <v>2</v>
      </c>
      <c r="BN24" s="75">
        <v>2</v>
      </c>
      <c r="BO24" s="115">
        <v>6.2</v>
      </c>
      <c r="BP24" s="116"/>
      <c r="BQ24" s="25">
        <v>5</v>
      </c>
      <c r="BR24" s="27">
        <f t="shared" si="20"/>
        <v>2.5</v>
      </c>
      <c r="BS24" s="28">
        <f t="shared" si="21"/>
        <v>5.5</v>
      </c>
      <c r="BT24" s="28" t="str">
        <f t="shared" si="109"/>
        <v>5.5</v>
      </c>
      <c r="BU24" s="32" t="str">
        <f t="shared" si="22"/>
        <v>C</v>
      </c>
      <c r="BV24" s="30">
        <f t="shared" si="23"/>
        <v>2</v>
      </c>
      <c r="BW24" s="37" t="str">
        <f t="shared" si="110"/>
        <v>2.0</v>
      </c>
      <c r="BX24" s="64">
        <v>3</v>
      </c>
      <c r="BY24" s="68">
        <v>3</v>
      </c>
      <c r="BZ24" s="85">
        <f t="shared" si="24"/>
        <v>15</v>
      </c>
      <c r="CA24" s="86">
        <f t="shared" si="25"/>
        <v>5.6933333333333334</v>
      </c>
      <c r="CB24" s="87" t="str">
        <f t="shared" si="111"/>
        <v>5.69</v>
      </c>
      <c r="CC24" s="86">
        <f t="shared" si="26"/>
        <v>2.0666666666666669</v>
      </c>
      <c r="CD24" s="87" t="str">
        <f t="shared" si="112"/>
        <v>2.07</v>
      </c>
      <c r="CE24" s="52" t="str">
        <f t="shared" si="27"/>
        <v>Lên lớp</v>
      </c>
      <c r="CF24" s="52">
        <f t="shared" si="28"/>
        <v>15</v>
      </c>
      <c r="CG24" s="86">
        <f t="shared" si="29"/>
        <v>5.6933333333333334</v>
      </c>
      <c r="CH24" s="127" t="str">
        <f t="shared" si="113"/>
        <v>5.69</v>
      </c>
      <c r="CI24" s="86">
        <f t="shared" si="30"/>
        <v>1.8666666666666667</v>
      </c>
      <c r="CJ24" s="52" t="str">
        <f t="shared" si="114"/>
        <v>1.87</v>
      </c>
      <c r="CK24" s="52" t="str">
        <f t="shared" si="31"/>
        <v>Lên lớp</v>
      </c>
      <c r="CL24" s="21">
        <v>6.7</v>
      </c>
      <c r="CM24" s="24">
        <v>4</v>
      </c>
      <c r="CN24" s="25"/>
      <c r="CO24" s="27">
        <f t="shared" si="32"/>
        <v>5.0999999999999996</v>
      </c>
      <c r="CP24" s="28">
        <f t="shared" si="33"/>
        <v>5.0999999999999996</v>
      </c>
      <c r="CQ24" s="28" t="str">
        <f t="shared" si="115"/>
        <v>5.1</v>
      </c>
      <c r="CR24" s="32" t="str">
        <f t="shared" si="34"/>
        <v>D+</v>
      </c>
      <c r="CS24" s="30">
        <f t="shared" si="35"/>
        <v>1.5</v>
      </c>
      <c r="CT24" s="37" t="str">
        <f t="shared" si="116"/>
        <v>1.5</v>
      </c>
      <c r="CU24" s="71">
        <v>2</v>
      </c>
      <c r="CV24" s="73">
        <v>2</v>
      </c>
      <c r="CW24" s="232">
        <v>6.6</v>
      </c>
      <c r="CX24" s="52">
        <v>8</v>
      </c>
      <c r="CY24" s="52"/>
      <c r="CZ24" s="27">
        <f t="shared" si="36"/>
        <v>7.4</v>
      </c>
      <c r="DA24" s="28">
        <f t="shared" si="37"/>
        <v>7.4</v>
      </c>
      <c r="DB24" s="29" t="str">
        <f t="shared" si="117"/>
        <v>7.4</v>
      </c>
      <c r="DC24" s="32" t="str">
        <f t="shared" si="38"/>
        <v>B</v>
      </c>
      <c r="DD24" s="30">
        <f t="shared" si="39"/>
        <v>3</v>
      </c>
      <c r="DE24" s="29" t="str">
        <f t="shared" si="118"/>
        <v>3.0</v>
      </c>
      <c r="DF24" s="71"/>
      <c r="DG24" s="203"/>
      <c r="DH24" s="229">
        <v>6.6</v>
      </c>
      <c r="DI24" s="230">
        <v>8</v>
      </c>
      <c r="DJ24" s="230"/>
      <c r="DK24" s="27">
        <f t="shared" si="40"/>
        <v>7.4</v>
      </c>
      <c r="DL24" s="28">
        <f t="shared" si="41"/>
        <v>7.4</v>
      </c>
      <c r="DM24" s="30" t="str">
        <f t="shared" si="119"/>
        <v>7.4</v>
      </c>
      <c r="DN24" s="32" t="str">
        <f t="shared" si="42"/>
        <v>B</v>
      </c>
      <c r="DO24" s="30">
        <f t="shared" si="43"/>
        <v>3</v>
      </c>
      <c r="DP24" s="30" t="str">
        <f t="shared" si="120"/>
        <v>3.0</v>
      </c>
      <c r="DQ24" s="71"/>
      <c r="DR24" s="203"/>
      <c r="DS24" s="204">
        <f t="shared" si="44"/>
        <v>7.4</v>
      </c>
      <c r="DT24" s="30" t="str">
        <f t="shared" si="121"/>
        <v>7.4</v>
      </c>
      <c r="DU24" s="32" t="str">
        <f t="shared" si="45"/>
        <v>B</v>
      </c>
      <c r="DV24" s="30">
        <f t="shared" si="46"/>
        <v>3</v>
      </c>
      <c r="DW24" s="30" t="str">
        <f t="shared" si="122"/>
        <v>3.0</v>
      </c>
      <c r="DX24" s="71">
        <v>3</v>
      </c>
      <c r="DY24" s="203">
        <v>3</v>
      </c>
      <c r="DZ24" s="232">
        <v>6.8</v>
      </c>
      <c r="EA24" s="52">
        <v>4</v>
      </c>
      <c r="EB24" s="52"/>
      <c r="EC24" s="27">
        <f t="shared" si="47"/>
        <v>5.0999999999999996</v>
      </c>
      <c r="ED24" s="28">
        <f t="shared" si="48"/>
        <v>5.0999999999999996</v>
      </c>
      <c r="EE24" s="29" t="str">
        <f t="shared" si="123"/>
        <v>5.1</v>
      </c>
      <c r="EF24" s="32" t="str">
        <f t="shared" si="49"/>
        <v>D+</v>
      </c>
      <c r="EG24" s="30">
        <f t="shared" si="50"/>
        <v>1.5</v>
      </c>
      <c r="EH24" s="29" t="str">
        <f t="shared" si="124"/>
        <v>1.5</v>
      </c>
      <c r="EI24" s="71">
        <v>3</v>
      </c>
      <c r="EJ24" s="203">
        <v>3</v>
      </c>
      <c r="EK24" s="232">
        <v>6.3</v>
      </c>
      <c r="EL24" s="52">
        <v>6</v>
      </c>
      <c r="EM24" s="52"/>
      <c r="EN24" s="27">
        <f t="shared" si="51"/>
        <v>6.1</v>
      </c>
      <c r="EO24" s="28">
        <f t="shared" si="52"/>
        <v>6.1</v>
      </c>
      <c r="EP24" s="29" t="str">
        <f t="shared" si="125"/>
        <v>6.1</v>
      </c>
      <c r="EQ24" s="32" t="str">
        <f t="shared" si="53"/>
        <v>C</v>
      </c>
      <c r="ER24" s="30">
        <f t="shared" si="54"/>
        <v>2</v>
      </c>
      <c r="ES24" s="29" t="str">
        <f t="shared" si="126"/>
        <v>2.0</v>
      </c>
      <c r="ET24" s="71">
        <v>3</v>
      </c>
      <c r="EU24" s="203">
        <v>3</v>
      </c>
      <c r="EV24" s="232">
        <v>6.5</v>
      </c>
      <c r="EW24" s="52">
        <v>5</v>
      </c>
      <c r="EX24" s="52"/>
      <c r="EY24" s="27">
        <f t="shared" si="55"/>
        <v>5.6</v>
      </c>
      <c r="EZ24" s="28">
        <f t="shared" si="56"/>
        <v>5.6</v>
      </c>
      <c r="FA24" s="29" t="str">
        <f t="shared" si="127"/>
        <v>5.6</v>
      </c>
      <c r="FB24" s="32" t="str">
        <f t="shared" si="57"/>
        <v>C</v>
      </c>
      <c r="FC24" s="29">
        <f t="shared" si="58"/>
        <v>2</v>
      </c>
      <c r="FD24" s="29" t="str">
        <f t="shared" si="128"/>
        <v>2.0</v>
      </c>
      <c r="FE24" s="71">
        <v>2</v>
      </c>
      <c r="FF24" s="203">
        <v>2</v>
      </c>
      <c r="FG24" s="232">
        <v>6.9</v>
      </c>
      <c r="FH24" s="52">
        <v>6</v>
      </c>
      <c r="FI24" s="52"/>
      <c r="FJ24" s="27">
        <f t="shared" si="59"/>
        <v>6.4</v>
      </c>
      <c r="FK24" s="28">
        <f t="shared" si="60"/>
        <v>6.4</v>
      </c>
      <c r="FL24" s="29" t="str">
        <f t="shared" si="129"/>
        <v>6.4</v>
      </c>
      <c r="FM24" s="32" t="str">
        <f t="shared" si="61"/>
        <v>C</v>
      </c>
      <c r="FN24" s="30">
        <f t="shared" si="62"/>
        <v>2</v>
      </c>
      <c r="FO24" s="29" t="str">
        <f t="shared" si="130"/>
        <v>2.0</v>
      </c>
      <c r="FP24" s="71">
        <v>3</v>
      </c>
      <c r="FQ24" s="203">
        <v>3</v>
      </c>
      <c r="FR24" s="232">
        <v>8</v>
      </c>
      <c r="FS24" s="52">
        <v>7</v>
      </c>
      <c r="FT24" s="52"/>
      <c r="FU24" s="27">
        <f t="shared" si="63"/>
        <v>7.4</v>
      </c>
      <c r="FV24" s="28">
        <f t="shared" si="64"/>
        <v>7.4</v>
      </c>
      <c r="FW24" s="29" t="str">
        <f t="shared" si="131"/>
        <v>7.4</v>
      </c>
      <c r="FX24" s="32" t="str">
        <f t="shared" si="65"/>
        <v>B</v>
      </c>
      <c r="FY24" s="30">
        <f t="shared" si="66"/>
        <v>3</v>
      </c>
      <c r="FZ24" s="29" t="str">
        <f t="shared" si="132"/>
        <v>3.0</v>
      </c>
      <c r="GA24" s="71">
        <v>2</v>
      </c>
      <c r="GB24" s="203">
        <v>2</v>
      </c>
      <c r="GC24" s="232">
        <v>5.7</v>
      </c>
      <c r="GD24" s="52">
        <v>2</v>
      </c>
      <c r="GE24" s="52">
        <v>4</v>
      </c>
      <c r="GF24" s="27">
        <f t="shared" si="67"/>
        <v>3.5</v>
      </c>
      <c r="GG24" s="28">
        <f t="shared" si="68"/>
        <v>4.7</v>
      </c>
      <c r="GH24" s="29" t="str">
        <f t="shared" si="133"/>
        <v>4.7</v>
      </c>
      <c r="GI24" s="32" t="str">
        <f t="shared" si="69"/>
        <v>D</v>
      </c>
      <c r="GJ24" s="30">
        <f t="shared" si="70"/>
        <v>1</v>
      </c>
      <c r="GK24" s="29" t="str">
        <f t="shared" si="134"/>
        <v>1.0</v>
      </c>
      <c r="GL24" s="71">
        <v>2</v>
      </c>
      <c r="GM24" s="203">
        <v>2</v>
      </c>
      <c r="GN24" s="232">
        <v>5</v>
      </c>
      <c r="GO24" s="52">
        <v>1</v>
      </c>
      <c r="GP24" s="52">
        <v>0</v>
      </c>
      <c r="GQ24" s="27">
        <f t="shared" si="71"/>
        <v>2.6</v>
      </c>
      <c r="GR24" s="28">
        <f t="shared" si="72"/>
        <v>2.6</v>
      </c>
      <c r="GS24" s="29" t="str">
        <f t="shared" si="135"/>
        <v>2.6</v>
      </c>
      <c r="GT24" s="32" t="str">
        <f t="shared" si="73"/>
        <v>F</v>
      </c>
      <c r="GU24" s="30">
        <f t="shared" si="74"/>
        <v>0</v>
      </c>
      <c r="GV24" s="29" t="str">
        <f t="shared" si="136"/>
        <v>0.0</v>
      </c>
      <c r="GW24" s="71">
        <v>2</v>
      </c>
      <c r="GX24" s="203"/>
      <c r="GY24" s="85">
        <f t="shared" si="75"/>
        <v>22</v>
      </c>
      <c r="GZ24" s="86">
        <f t="shared" si="76"/>
        <v>5.7181818181818187</v>
      </c>
      <c r="HA24" s="124" t="str">
        <f t="shared" si="137"/>
        <v>5.72</v>
      </c>
      <c r="HB24" s="86">
        <f t="shared" si="77"/>
        <v>1.8409090909090908</v>
      </c>
      <c r="HC24" s="124" t="str">
        <f t="shared" si="138"/>
        <v>1.84</v>
      </c>
      <c r="HD24" s="52" t="str">
        <f t="shared" si="78"/>
        <v>Lên lớp</v>
      </c>
      <c r="HE24" s="52">
        <f t="shared" si="79"/>
        <v>20</v>
      </c>
      <c r="HF24" s="86">
        <f t="shared" si="80"/>
        <v>6.03</v>
      </c>
      <c r="HG24" s="127" t="str">
        <f t="shared" si="139"/>
        <v>6.03</v>
      </c>
      <c r="HH24" s="86">
        <f t="shared" si="81"/>
        <v>2.0249999999999999</v>
      </c>
      <c r="HI24" s="127" t="str">
        <f t="shared" si="140"/>
        <v>2.03</v>
      </c>
      <c r="HJ24" s="227">
        <f t="shared" si="141"/>
        <v>35</v>
      </c>
      <c r="HK24" s="268">
        <f t="shared" si="142"/>
        <v>35</v>
      </c>
      <c r="HL24" s="228">
        <f t="shared" si="143"/>
        <v>5.8857142857142861</v>
      </c>
      <c r="HM24" s="127" t="str">
        <f t="shared" si="144"/>
        <v>5.89</v>
      </c>
      <c r="HN24" s="228">
        <f t="shared" si="145"/>
        <v>1.9571428571428571</v>
      </c>
      <c r="HO24" s="127" t="str">
        <f t="shared" si="146"/>
        <v>1.96</v>
      </c>
      <c r="HP24" s="52" t="str">
        <f t="shared" si="82"/>
        <v>Lên lớp</v>
      </c>
      <c r="HQ24" s="58" t="s">
        <v>986</v>
      </c>
      <c r="HR24" s="115">
        <v>5.3</v>
      </c>
      <c r="HS24" s="116">
        <v>0</v>
      </c>
      <c r="HT24" s="128">
        <v>8</v>
      </c>
      <c r="HU24" s="27">
        <f t="shared" si="181"/>
        <v>2.1</v>
      </c>
      <c r="HV24" s="282">
        <f t="shared" si="182"/>
        <v>6.9</v>
      </c>
      <c r="HW24" s="26" t="str">
        <f t="shared" si="198"/>
        <v>6.9</v>
      </c>
      <c r="HX24" s="283" t="str">
        <f t="shared" si="183"/>
        <v>C+</v>
      </c>
      <c r="HY24" s="281">
        <f t="shared" si="184"/>
        <v>2.5</v>
      </c>
      <c r="HZ24" s="44" t="str">
        <f t="shared" si="185"/>
        <v>2.5</v>
      </c>
      <c r="IA24" s="64">
        <v>3</v>
      </c>
      <c r="IB24" s="68">
        <v>3</v>
      </c>
      <c r="IC24" s="21">
        <v>5.8</v>
      </c>
      <c r="ID24" s="24">
        <v>4</v>
      </c>
      <c r="IE24" s="25"/>
      <c r="IF24" s="27">
        <f t="shared" si="186"/>
        <v>4.7</v>
      </c>
      <c r="IG24" s="282">
        <f t="shared" si="187"/>
        <v>4.7</v>
      </c>
      <c r="IH24" s="26" t="str">
        <f t="shared" si="199"/>
        <v>4.7</v>
      </c>
      <c r="II24" s="283" t="str">
        <f t="shared" si="188"/>
        <v>D</v>
      </c>
      <c r="IJ24" s="281">
        <f t="shared" si="189"/>
        <v>1</v>
      </c>
      <c r="IK24" s="44" t="str">
        <f t="shared" si="190"/>
        <v>1.0</v>
      </c>
      <c r="IL24" s="64">
        <v>1</v>
      </c>
      <c r="IM24" s="68">
        <v>1</v>
      </c>
      <c r="IN24" s="21">
        <v>5</v>
      </c>
      <c r="IO24" s="24">
        <v>4</v>
      </c>
      <c r="IP24" s="25"/>
      <c r="IQ24" s="27">
        <f t="shared" si="191"/>
        <v>4.4000000000000004</v>
      </c>
      <c r="IR24" s="28">
        <f t="shared" si="192"/>
        <v>4.4000000000000004</v>
      </c>
      <c r="IS24" s="28" t="str">
        <f t="shared" si="193"/>
        <v>4.4</v>
      </c>
      <c r="IT24" s="32" t="str">
        <f t="shared" si="194"/>
        <v>D</v>
      </c>
      <c r="IU24" s="30">
        <f t="shared" si="195"/>
        <v>1</v>
      </c>
      <c r="IV24" s="37" t="str">
        <f t="shared" si="196"/>
        <v>1.0</v>
      </c>
      <c r="IW24" s="64">
        <v>2</v>
      </c>
      <c r="IX24" s="68">
        <v>2</v>
      </c>
      <c r="IY24" s="21">
        <v>5.4</v>
      </c>
      <c r="IZ24" s="24">
        <v>5</v>
      </c>
      <c r="JA24" s="25"/>
      <c r="JB24" s="19">
        <f t="shared" si="147"/>
        <v>5.2</v>
      </c>
      <c r="JC24" s="26">
        <f t="shared" si="148"/>
        <v>5.2</v>
      </c>
      <c r="JD24" s="26" t="str">
        <f t="shared" si="149"/>
        <v>5.2</v>
      </c>
      <c r="JE24" s="32" t="str">
        <f t="shared" si="150"/>
        <v>D+</v>
      </c>
      <c r="JF24" s="30">
        <f t="shared" si="151"/>
        <v>1.5</v>
      </c>
      <c r="JG24" s="37" t="str">
        <f t="shared" si="152"/>
        <v>1.5</v>
      </c>
      <c r="JH24" s="64">
        <v>2</v>
      </c>
      <c r="JI24" s="68">
        <v>2</v>
      </c>
      <c r="JJ24" s="98">
        <v>5.2</v>
      </c>
      <c r="JK24" s="99">
        <v>4</v>
      </c>
      <c r="JL24" s="187"/>
      <c r="JM24" s="19">
        <f t="shared" si="153"/>
        <v>4.5</v>
      </c>
      <c r="JN24" s="26">
        <f t="shared" si="154"/>
        <v>4.5</v>
      </c>
      <c r="JO24" s="26" t="str">
        <f t="shared" si="155"/>
        <v>4.5</v>
      </c>
      <c r="JP24" s="32" t="str">
        <f t="shared" si="156"/>
        <v>D</v>
      </c>
      <c r="JQ24" s="30">
        <f t="shared" si="157"/>
        <v>1</v>
      </c>
      <c r="JR24" s="37" t="str">
        <f t="shared" si="158"/>
        <v>1.0</v>
      </c>
      <c r="JS24" s="64">
        <v>1</v>
      </c>
      <c r="JT24" s="68">
        <v>1</v>
      </c>
      <c r="JU24" s="98">
        <v>6.7</v>
      </c>
      <c r="JV24" s="99">
        <v>8</v>
      </c>
      <c r="JW24" s="187"/>
      <c r="JX24" s="27">
        <f t="shared" si="83"/>
        <v>7.5</v>
      </c>
      <c r="JY24" s="28">
        <f t="shared" si="84"/>
        <v>7.5</v>
      </c>
      <c r="JZ24" s="26" t="str">
        <f t="shared" si="159"/>
        <v>7.5</v>
      </c>
      <c r="KA24" s="32" t="str">
        <f t="shared" si="85"/>
        <v>B</v>
      </c>
      <c r="KB24" s="30">
        <f t="shared" si="86"/>
        <v>3</v>
      </c>
      <c r="KC24" s="37" t="str">
        <f t="shared" si="87"/>
        <v>3.0</v>
      </c>
      <c r="KD24" s="64">
        <v>2</v>
      </c>
      <c r="KE24" s="68">
        <v>2</v>
      </c>
      <c r="KF24" s="98">
        <v>7</v>
      </c>
      <c r="KG24" s="99">
        <v>6</v>
      </c>
      <c r="KH24" s="187"/>
      <c r="KI24" s="302">
        <f t="shared" si="88"/>
        <v>6.4</v>
      </c>
      <c r="KJ24" s="28">
        <f t="shared" si="89"/>
        <v>6.4</v>
      </c>
      <c r="KK24" s="26" t="str">
        <f t="shared" si="160"/>
        <v>6.4</v>
      </c>
      <c r="KL24" s="32" t="str">
        <f t="shared" si="90"/>
        <v>C</v>
      </c>
      <c r="KM24" s="30">
        <f t="shared" si="91"/>
        <v>2</v>
      </c>
      <c r="KN24" s="37" t="str">
        <f t="shared" si="92"/>
        <v>2.0</v>
      </c>
      <c r="KO24" s="64">
        <v>2</v>
      </c>
      <c r="KP24" s="68">
        <v>2</v>
      </c>
      <c r="KQ24" s="98">
        <v>6.2</v>
      </c>
      <c r="KR24" s="99">
        <v>3</v>
      </c>
      <c r="KS24" s="187"/>
      <c r="KT24" s="19">
        <f t="shared" si="93"/>
        <v>4.3</v>
      </c>
      <c r="KU24" s="26">
        <f t="shared" si="94"/>
        <v>4.3</v>
      </c>
      <c r="KV24" s="26" t="str">
        <f t="shared" si="161"/>
        <v>4.3</v>
      </c>
      <c r="KW24" s="32" t="str">
        <f t="shared" si="200"/>
        <v>D</v>
      </c>
      <c r="KX24" s="30">
        <f t="shared" si="95"/>
        <v>1</v>
      </c>
      <c r="KY24" s="37" t="str">
        <f t="shared" si="96"/>
        <v>1.0</v>
      </c>
      <c r="KZ24" s="64">
        <v>2</v>
      </c>
      <c r="LA24" s="68">
        <v>2</v>
      </c>
      <c r="LB24" s="21">
        <v>7.2</v>
      </c>
      <c r="LC24" s="24">
        <v>6</v>
      </c>
      <c r="LD24" s="25"/>
      <c r="LE24" s="27">
        <f t="shared" si="197"/>
        <v>6.5</v>
      </c>
      <c r="LF24" s="28">
        <f t="shared" si="162"/>
        <v>6.5</v>
      </c>
      <c r="LG24" s="28" t="str">
        <f t="shared" si="201"/>
        <v>6.5</v>
      </c>
      <c r="LH24" s="32" t="str">
        <f t="shared" si="163"/>
        <v>C+</v>
      </c>
      <c r="LI24" s="30">
        <f t="shared" si="164"/>
        <v>2.5</v>
      </c>
      <c r="LJ24" s="37" t="str">
        <f t="shared" si="165"/>
        <v>2.5</v>
      </c>
      <c r="LK24" s="62">
        <v>3</v>
      </c>
      <c r="LL24" s="279">
        <v>3</v>
      </c>
      <c r="LM24" s="85">
        <f t="shared" si="166"/>
        <v>18</v>
      </c>
      <c r="LN24" s="86">
        <f t="shared" si="167"/>
        <v>5.8333333333333321</v>
      </c>
      <c r="LO24" s="124" t="str">
        <f t="shared" si="168"/>
        <v>5.83</v>
      </c>
      <c r="LP24" s="86">
        <f t="shared" si="169"/>
        <v>1.8888888888888888</v>
      </c>
      <c r="LQ24" s="124" t="str">
        <f t="shared" si="170"/>
        <v>1.89</v>
      </c>
      <c r="LR24" s="330" t="str">
        <f t="shared" si="171"/>
        <v>Lên lớp</v>
      </c>
      <c r="LS24" s="331">
        <f t="shared" si="172"/>
        <v>18</v>
      </c>
      <c r="LT24" s="332">
        <f t="shared" si="173"/>
        <v>5.8333333333333321</v>
      </c>
      <c r="LU24" s="332">
        <f t="shared" si="174"/>
        <v>1.8888888888888888</v>
      </c>
      <c r="LV24" s="334">
        <f t="shared" si="175"/>
        <v>53</v>
      </c>
      <c r="LW24" s="335">
        <f t="shared" si="176"/>
        <v>53</v>
      </c>
      <c r="LX24" s="336">
        <f t="shared" si="177"/>
        <v>5.867924528301887</v>
      </c>
      <c r="LY24" s="337">
        <f t="shared" si="178"/>
        <v>1.9339622641509433</v>
      </c>
      <c r="LZ24" s="336" t="str">
        <f t="shared" si="179"/>
        <v>1.93</v>
      </c>
      <c r="MA24" s="330" t="str">
        <f t="shared" si="180"/>
        <v>Lên lớp</v>
      </c>
    </row>
    <row r="25" spans="1:339" s="233" customFormat="1" ht="18">
      <c r="A25" s="10">
        <v>24</v>
      </c>
      <c r="B25" s="76" t="s">
        <v>383</v>
      </c>
      <c r="C25" s="77" t="s">
        <v>469</v>
      </c>
      <c r="D25" s="78" t="s">
        <v>470</v>
      </c>
      <c r="E25" s="79" t="s">
        <v>471</v>
      </c>
      <c r="F25" s="50"/>
      <c r="G25" s="80" t="s">
        <v>700</v>
      </c>
      <c r="H25" s="50" t="s">
        <v>17</v>
      </c>
      <c r="I25" s="82" t="s">
        <v>601</v>
      </c>
      <c r="J25" s="82" t="s">
        <v>779</v>
      </c>
      <c r="K25" s="16"/>
      <c r="L25" s="28" t="str">
        <f t="shared" si="97"/>
        <v>0.0</v>
      </c>
      <c r="M25" s="32" t="str">
        <f t="shared" si="0"/>
        <v>F</v>
      </c>
      <c r="N25" s="39">
        <f t="shared" si="1"/>
        <v>0</v>
      </c>
      <c r="O25" s="37" t="str">
        <f t="shared" si="98"/>
        <v>0.0</v>
      </c>
      <c r="P25" s="11">
        <v>2</v>
      </c>
      <c r="Q25" s="16">
        <v>6</v>
      </c>
      <c r="R25" s="28" t="str">
        <f t="shared" si="99"/>
        <v>6.0</v>
      </c>
      <c r="S25" s="32" t="str">
        <f t="shared" si="2"/>
        <v>C</v>
      </c>
      <c r="T25" s="39">
        <f t="shared" si="3"/>
        <v>2</v>
      </c>
      <c r="U25" s="37" t="str">
        <f t="shared" si="100"/>
        <v>2.0</v>
      </c>
      <c r="V25" s="11">
        <v>3</v>
      </c>
      <c r="W25" s="98">
        <v>8.8000000000000007</v>
      </c>
      <c r="X25" s="99">
        <v>7</v>
      </c>
      <c r="Y25" s="25"/>
      <c r="Z25" s="27">
        <f t="shared" si="4"/>
        <v>7.7</v>
      </c>
      <c r="AA25" s="28">
        <f t="shared" si="5"/>
        <v>7.7</v>
      </c>
      <c r="AB25" s="28" t="str">
        <f t="shared" si="101"/>
        <v>7.7</v>
      </c>
      <c r="AC25" s="32" t="str">
        <f t="shared" si="6"/>
        <v>B</v>
      </c>
      <c r="AD25" s="30">
        <f t="shared" si="7"/>
        <v>3</v>
      </c>
      <c r="AE25" s="37" t="str">
        <f t="shared" si="102"/>
        <v>3.0</v>
      </c>
      <c r="AF25" s="64">
        <v>4</v>
      </c>
      <c r="AG25" s="68">
        <v>4</v>
      </c>
      <c r="AH25" s="21">
        <v>6.5</v>
      </c>
      <c r="AI25" s="24">
        <v>5</v>
      </c>
      <c r="AJ25" s="25"/>
      <c r="AK25" s="27">
        <f t="shared" si="8"/>
        <v>5.6</v>
      </c>
      <c r="AL25" s="28">
        <f t="shared" si="9"/>
        <v>5.6</v>
      </c>
      <c r="AM25" s="28" t="str">
        <f t="shared" si="103"/>
        <v>5.6</v>
      </c>
      <c r="AN25" s="32" t="str">
        <f t="shared" si="10"/>
        <v>C</v>
      </c>
      <c r="AO25" s="30">
        <f t="shared" si="11"/>
        <v>2</v>
      </c>
      <c r="AP25" s="37" t="str">
        <f t="shared" si="104"/>
        <v>2.0</v>
      </c>
      <c r="AQ25" s="64">
        <v>3</v>
      </c>
      <c r="AR25" s="68">
        <v>3</v>
      </c>
      <c r="AS25" s="98">
        <v>5.6</v>
      </c>
      <c r="AT25" s="99">
        <v>6</v>
      </c>
      <c r="AU25" s="25"/>
      <c r="AV25" s="27">
        <f t="shared" si="12"/>
        <v>5.8</v>
      </c>
      <c r="AW25" s="28">
        <f t="shared" si="13"/>
        <v>5.8</v>
      </c>
      <c r="AX25" s="28" t="str">
        <f t="shared" si="105"/>
        <v>5.8</v>
      </c>
      <c r="AY25" s="32" t="str">
        <f t="shared" si="14"/>
        <v>C</v>
      </c>
      <c r="AZ25" s="30">
        <f t="shared" si="15"/>
        <v>2</v>
      </c>
      <c r="BA25" s="37" t="str">
        <f t="shared" si="106"/>
        <v>2.0</v>
      </c>
      <c r="BB25" s="64">
        <v>3</v>
      </c>
      <c r="BC25" s="68">
        <v>3</v>
      </c>
      <c r="BD25" s="21">
        <v>6</v>
      </c>
      <c r="BE25" s="24">
        <v>6</v>
      </c>
      <c r="BF25" s="25"/>
      <c r="BG25" s="27">
        <f t="shared" si="16"/>
        <v>6</v>
      </c>
      <c r="BH25" s="28">
        <f t="shared" si="17"/>
        <v>6</v>
      </c>
      <c r="BI25" s="28" t="str">
        <f t="shared" si="107"/>
        <v>6.0</v>
      </c>
      <c r="BJ25" s="32" t="str">
        <f t="shared" si="18"/>
        <v>C</v>
      </c>
      <c r="BK25" s="66">
        <f t="shared" si="19"/>
        <v>2</v>
      </c>
      <c r="BL25" s="37" t="str">
        <f t="shared" si="108"/>
        <v>2.0</v>
      </c>
      <c r="BM25" s="64">
        <v>2</v>
      </c>
      <c r="BN25" s="75">
        <v>2</v>
      </c>
      <c r="BO25" s="21">
        <v>6.5</v>
      </c>
      <c r="BP25" s="24">
        <v>4</v>
      </c>
      <c r="BQ25" s="25"/>
      <c r="BR25" s="27">
        <f t="shared" si="20"/>
        <v>5</v>
      </c>
      <c r="BS25" s="28">
        <f t="shared" si="21"/>
        <v>5</v>
      </c>
      <c r="BT25" s="28" t="str">
        <f t="shared" si="109"/>
        <v>5.0</v>
      </c>
      <c r="BU25" s="32" t="str">
        <f t="shared" si="22"/>
        <v>D+</v>
      </c>
      <c r="BV25" s="30">
        <f t="shared" si="23"/>
        <v>1.5</v>
      </c>
      <c r="BW25" s="37" t="str">
        <f t="shared" si="110"/>
        <v>1.5</v>
      </c>
      <c r="BX25" s="64">
        <v>3</v>
      </c>
      <c r="BY25" s="68">
        <v>3</v>
      </c>
      <c r="BZ25" s="85">
        <f t="shared" si="24"/>
        <v>15</v>
      </c>
      <c r="CA25" s="86">
        <f t="shared" si="25"/>
        <v>6.1333333333333337</v>
      </c>
      <c r="CB25" s="87" t="str">
        <f t="shared" si="111"/>
        <v>6.13</v>
      </c>
      <c r="CC25" s="86">
        <f t="shared" si="26"/>
        <v>2.6333333333333333</v>
      </c>
      <c r="CD25" s="87" t="str">
        <f t="shared" si="112"/>
        <v>2.63</v>
      </c>
      <c r="CE25" s="52" t="str">
        <f t="shared" si="27"/>
        <v>Lên lớp</v>
      </c>
      <c r="CF25" s="52">
        <f t="shared" si="28"/>
        <v>15</v>
      </c>
      <c r="CG25" s="86">
        <f t="shared" si="29"/>
        <v>6.1333333333333337</v>
      </c>
      <c r="CH25" s="127" t="str">
        <f t="shared" si="113"/>
        <v>6.13</v>
      </c>
      <c r="CI25" s="86">
        <f t="shared" si="30"/>
        <v>2.1666666666666665</v>
      </c>
      <c r="CJ25" s="52" t="str">
        <f t="shared" si="114"/>
        <v>2.17</v>
      </c>
      <c r="CK25" s="52" t="str">
        <f t="shared" si="31"/>
        <v>Lên lớp</v>
      </c>
      <c r="CL25" s="21">
        <v>8.3000000000000007</v>
      </c>
      <c r="CM25" s="24">
        <v>8</v>
      </c>
      <c r="CN25" s="25"/>
      <c r="CO25" s="27">
        <f t="shared" si="32"/>
        <v>8.1</v>
      </c>
      <c r="CP25" s="28">
        <f t="shared" si="33"/>
        <v>8.1</v>
      </c>
      <c r="CQ25" s="28" t="str">
        <f t="shared" si="115"/>
        <v>8.1</v>
      </c>
      <c r="CR25" s="32" t="str">
        <f t="shared" si="34"/>
        <v>B+</v>
      </c>
      <c r="CS25" s="30">
        <f t="shared" si="35"/>
        <v>3.5</v>
      </c>
      <c r="CT25" s="37" t="str">
        <f t="shared" si="116"/>
        <v>3.5</v>
      </c>
      <c r="CU25" s="71">
        <v>2</v>
      </c>
      <c r="CV25" s="73">
        <v>2</v>
      </c>
      <c r="CW25" s="232">
        <v>7.4</v>
      </c>
      <c r="CX25" s="52">
        <v>9</v>
      </c>
      <c r="CY25" s="52"/>
      <c r="CZ25" s="27">
        <f t="shared" si="36"/>
        <v>8.4</v>
      </c>
      <c r="DA25" s="28">
        <f t="shared" si="37"/>
        <v>8.4</v>
      </c>
      <c r="DB25" s="29" t="str">
        <f t="shared" si="117"/>
        <v>8.4</v>
      </c>
      <c r="DC25" s="32" t="str">
        <f t="shared" si="38"/>
        <v>B+</v>
      </c>
      <c r="DD25" s="30">
        <f t="shared" si="39"/>
        <v>3.5</v>
      </c>
      <c r="DE25" s="29" t="str">
        <f t="shared" si="118"/>
        <v>3.5</v>
      </c>
      <c r="DF25" s="71"/>
      <c r="DG25" s="203"/>
      <c r="DH25" s="229">
        <v>7</v>
      </c>
      <c r="DI25" s="230">
        <v>7</v>
      </c>
      <c r="DJ25" s="230"/>
      <c r="DK25" s="27">
        <f t="shared" si="40"/>
        <v>7</v>
      </c>
      <c r="DL25" s="28">
        <f t="shared" si="41"/>
        <v>7</v>
      </c>
      <c r="DM25" s="30" t="str">
        <f t="shared" si="119"/>
        <v>7.0</v>
      </c>
      <c r="DN25" s="32" t="str">
        <f t="shared" si="42"/>
        <v>B</v>
      </c>
      <c r="DO25" s="30">
        <f t="shared" si="43"/>
        <v>3</v>
      </c>
      <c r="DP25" s="30" t="str">
        <f t="shared" si="120"/>
        <v>3.0</v>
      </c>
      <c r="DQ25" s="71"/>
      <c r="DR25" s="203"/>
      <c r="DS25" s="204">
        <f t="shared" si="44"/>
        <v>7.7</v>
      </c>
      <c r="DT25" s="30" t="str">
        <f t="shared" si="121"/>
        <v>7.7</v>
      </c>
      <c r="DU25" s="32" t="str">
        <f t="shared" si="45"/>
        <v>B</v>
      </c>
      <c r="DV25" s="30">
        <f t="shared" si="46"/>
        <v>3</v>
      </c>
      <c r="DW25" s="30" t="str">
        <f t="shared" si="122"/>
        <v>3.0</v>
      </c>
      <c r="DX25" s="71">
        <v>3</v>
      </c>
      <c r="DY25" s="203">
        <v>3</v>
      </c>
      <c r="DZ25" s="232">
        <v>6.4</v>
      </c>
      <c r="EA25" s="52">
        <v>7</v>
      </c>
      <c r="EB25" s="52"/>
      <c r="EC25" s="27">
        <f t="shared" si="47"/>
        <v>6.8</v>
      </c>
      <c r="ED25" s="28">
        <f t="shared" si="48"/>
        <v>6.8</v>
      </c>
      <c r="EE25" s="29" t="str">
        <f t="shared" si="123"/>
        <v>6.8</v>
      </c>
      <c r="EF25" s="32" t="str">
        <f t="shared" si="49"/>
        <v>C+</v>
      </c>
      <c r="EG25" s="30">
        <f t="shared" si="50"/>
        <v>2.5</v>
      </c>
      <c r="EH25" s="29" t="str">
        <f t="shared" si="124"/>
        <v>2.5</v>
      </c>
      <c r="EI25" s="71">
        <v>3</v>
      </c>
      <c r="EJ25" s="203">
        <v>3</v>
      </c>
      <c r="EK25" s="232">
        <v>8</v>
      </c>
      <c r="EL25" s="52">
        <v>9</v>
      </c>
      <c r="EM25" s="52"/>
      <c r="EN25" s="27">
        <f t="shared" si="51"/>
        <v>8.6</v>
      </c>
      <c r="EO25" s="28">
        <f t="shared" si="52"/>
        <v>8.6</v>
      </c>
      <c r="EP25" s="29" t="str">
        <f t="shared" si="125"/>
        <v>8.6</v>
      </c>
      <c r="EQ25" s="32" t="str">
        <f t="shared" si="53"/>
        <v>A</v>
      </c>
      <c r="ER25" s="30">
        <f t="shared" si="54"/>
        <v>4</v>
      </c>
      <c r="ES25" s="29" t="str">
        <f t="shared" si="126"/>
        <v>4.0</v>
      </c>
      <c r="ET25" s="71">
        <v>3</v>
      </c>
      <c r="EU25" s="203">
        <v>3</v>
      </c>
      <c r="EV25" s="232">
        <v>5</v>
      </c>
      <c r="EW25" s="52">
        <v>7</v>
      </c>
      <c r="EX25" s="52"/>
      <c r="EY25" s="27">
        <f t="shared" si="55"/>
        <v>6.2</v>
      </c>
      <c r="EZ25" s="28">
        <f t="shared" si="56"/>
        <v>6.2</v>
      </c>
      <c r="FA25" s="29" t="str">
        <f t="shared" si="127"/>
        <v>6.2</v>
      </c>
      <c r="FB25" s="32" t="str">
        <f t="shared" si="57"/>
        <v>C</v>
      </c>
      <c r="FC25" s="29">
        <f t="shared" si="58"/>
        <v>2</v>
      </c>
      <c r="FD25" s="29" t="str">
        <f t="shared" si="128"/>
        <v>2.0</v>
      </c>
      <c r="FE25" s="71">
        <v>2</v>
      </c>
      <c r="FF25" s="203">
        <v>2</v>
      </c>
      <c r="FG25" s="232">
        <v>6.7</v>
      </c>
      <c r="FH25" s="52">
        <v>8</v>
      </c>
      <c r="FI25" s="52"/>
      <c r="FJ25" s="27">
        <f t="shared" si="59"/>
        <v>7.5</v>
      </c>
      <c r="FK25" s="28">
        <f t="shared" si="60"/>
        <v>7.5</v>
      </c>
      <c r="FL25" s="29" t="str">
        <f t="shared" si="129"/>
        <v>7.5</v>
      </c>
      <c r="FM25" s="32" t="str">
        <f t="shared" si="61"/>
        <v>B</v>
      </c>
      <c r="FN25" s="30">
        <f t="shared" si="62"/>
        <v>3</v>
      </c>
      <c r="FO25" s="29" t="str">
        <f t="shared" si="130"/>
        <v>3.0</v>
      </c>
      <c r="FP25" s="71">
        <v>3</v>
      </c>
      <c r="FQ25" s="203">
        <v>3</v>
      </c>
      <c r="FR25" s="232">
        <v>8</v>
      </c>
      <c r="FS25" s="52">
        <v>9</v>
      </c>
      <c r="FT25" s="52"/>
      <c r="FU25" s="27">
        <f t="shared" si="63"/>
        <v>8.6</v>
      </c>
      <c r="FV25" s="28">
        <f t="shared" si="64"/>
        <v>8.6</v>
      </c>
      <c r="FW25" s="29" t="str">
        <f t="shared" si="131"/>
        <v>8.6</v>
      </c>
      <c r="FX25" s="32" t="str">
        <f t="shared" si="65"/>
        <v>A</v>
      </c>
      <c r="FY25" s="30">
        <f t="shared" si="66"/>
        <v>4</v>
      </c>
      <c r="FZ25" s="29" t="str">
        <f t="shared" si="132"/>
        <v>4.0</v>
      </c>
      <c r="GA25" s="71">
        <v>2</v>
      </c>
      <c r="GB25" s="203">
        <v>2</v>
      </c>
      <c r="GC25" s="232">
        <v>8</v>
      </c>
      <c r="GD25" s="52">
        <v>6</v>
      </c>
      <c r="GE25" s="52"/>
      <c r="GF25" s="27">
        <f t="shared" si="67"/>
        <v>6.8</v>
      </c>
      <c r="GG25" s="28">
        <f t="shared" si="68"/>
        <v>6.8</v>
      </c>
      <c r="GH25" s="29" t="str">
        <f t="shared" si="133"/>
        <v>6.8</v>
      </c>
      <c r="GI25" s="32" t="str">
        <f t="shared" si="69"/>
        <v>C+</v>
      </c>
      <c r="GJ25" s="30">
        <f t="shared" si="70"/>
        <v>2.5</v>
      </c>
      <c r="GK25" s="29" t="str">
        <f t="shared" si="134"/>
        <v>2.5</v>
      </c>
      <c r="GL25" s="71">
        <v>2</v>
      </c>
      <c r="GM25" s="203">
        <v>2</v>
      </c>
      <c r="GN25" s="232">
        <v>5</v>
      </c>
      <c r="GO25" s="52">
        <v>1</v>
      </c>
      <c r="GP25" s="52">
        <v>7</v>
      </c>
      <c r="GQ25" s="27">
        <f t="shared" si="71"/>
        <v>2.6</v>
      </c>
      <c r="GR25" s="28">
        <f t="shared" si="72"/>
        <v>6.2</v>
      </c>
      <c r="GS25" s="29" t="str">
        <f t="shared" si="135"/>
        <v>6.2</v>
      </c>
      <c r="GT25" s="32" t="str">
        <f t="shared" si="73"/>
        <v>C</v>
      </c>
      <c r="GU25" s="30">
        <f t="shared" si="74"/>
        <v>2</v>
      </c>
      <c r="GV25" s="29" t="str">
        <f t="shared" si="136"/>
        <v>2.0</v>
      </c>
      <c r="GW25" s="71">
        <v>2</v>
      </c>
      <c r="GX25" s="203">
        <v>2</v>
      </c>
      <c r="GY25" s="85">
        <f t="shared" si="75"/>
        <v>22</v>
      </c>
      <c r="GZ25" s="86">
        <f t="shared" si="76"/>
        <v>7.4363636363636365</v>
      </c>
      <c r="HA25" s="124" t="str">
        <f t="shared" si="137"/>
        <v>7.44</v>
      </c>
      <c r="HB25" s="86">
        <f t="shared" si="77"/>
        <v>2.9772727272727271</v>
      </c>
      <c r="HC25" s="124" t="str">
        <f t="shared" si="138"/>
        <v>2.98</v>
      </c>
      <c r="HD25" s="52" t="str">
        <f t="shared" si="78"/>
        <v>Lên lớp</v>
      </c>
      <c r="HE25" s="52">
        <f t="shared" si="79"/>
        <v>22</v>
      </c>
      <c r="HF25" s="86">
        <f t="shared" si="80"/>
        <v>7.4363636363636365</v>
      </c>
      <c r="HG25" s="127" t="str">
        <f t="shared" si="139"/>
        <v>7.44</v>
      </c>
      <c r="HH25" s="86">
        <f t="shared" si="81"/>
        <v>2.9772727272727271</v>
      </c>
      <c r="HI25" s="127" t="str">
        <f t="shared" si="140"/>
        <v>2.98</v>
      </c>
      <c r="HJ25" s="227">
        <f t="shared" si="141"/>
        <v>37</v>
      </c>
      <c r="HK25" s="268">
        <f t="shared" si="142"/>
        <v>37</v>
      </c>
      <c r="HL25" s="228">
        <f t="shared" si="143"/>
        <v>6.9081081081081077</v>
      </c>
      <c r="HM25" s="127" t="str">
        <f t="shared" si="144"/>
        <v>6.91</v>
      </c>
      <c r="HN25" s="228">
        <f t="shared" si="145"/>
        <v>2.6486486486486487</v>
      </c>
      <c r="HO25" s="127" t="str">
        <f t="shared" si="146"/>
        <v>2.65</v>
      </c>
      <c r="HP25" s="52" t="str">
        <f t="shared" si="82"/>
        <v>Lên lớp</v>
      </c>
      <c r="HQ25" s="58" t="s">
        <v>986</v>
      </c>
      <c r="HR25" s="115">
        <v>5.0999999999999996</v>
      </c>
      <c r="HS25" s="116">
        <v>0</v>
      </c>
      <c r="HT25" s="128">
        <v>8</v>
      </c>
      <c r="HU25" s="27">
        <f t="shared" si="181"/>
        <v>2</v>
      </c>
      <c r="HV25" s="282">
        <f t="shared" si="182"/>
        <v>6.8</v>
      </c>
      <c r="HW25" s="26" t="str">
        <f t="shared" si="198"/>
        <v>6.8</v>
      </c>
      <c r="HX25" s="283" t="str">
        <f t="shared" si="183"/>
        <v>C+</v>
      </c>
      <c r="HY25" s="281">
        <f t="shared" si="184"/>
        <v>2.5</v>
      </c>
      <c r="HZ25" s="44" t="str">
        <f t="shared" si="185"/>
        <v>2.5</v>
      </c>
      <c r="IA25" s="64">
        <v>3</v>
      </c>
      <c r="IB25" s="68">
        <v>3</v>
      </c>
      <c r="IC25" s="21">
        <v>6.6</v>
      </c>
      <c r="ID25" s="24">
        <v>6</v>
      </c>
      <c r="IE25" s="25"/>
      <c r="IF25" s="27">
        <f t="shared" si="186"/>
        <v>6.2</v>
      </c>
      <c r="IG25" s="282">
        <f t="shared" si="187"/>
        <v>6.2</v>
      </c>
      <c r="IH25" s="26" t="str">
        <f t="shared" si="199"/>
        <v>6.2</v>
      </c>
      <c r="II25" s="283" t="str">
        <f t="shared" si="188"/>
        <v>C</v>
      </c>
      <c r="IJ25" s="281">
        <f t="shared" si="189"/>
        <v>2</v>
      </c>
      <c r="IK25" s="44" t="str">
        <f t="shared" si="190"/>
        <v>2.0</v>
      </c>
      <c r="IL25" s="64">
        <v>1</v>
      </c>
      <c r="IM25" s="68">
        <v>1</v>
      </c>
      <c r="IN25" s="21">
        <v>6.7</v>
      </c>
      <c r="IO25" s="24">
        <v>6</v>
      </c>
      <c r="IP25" s="25"/>
      <c r="IQ25" s="27">
        <f t="shared" si="191"/>
        <v>6.3</v>
      </c>
      <c r="IR25" s="28">
        <f t="shared" si="192"/>
        <v>6.3</v>
      </c>
      <c r="IS25" s="26" t="str">
        <f t="shared" si="193"/>
        <v>6.3</v>
      </c>
      <c r="IT25" s="32" t="str">
        <f t="shared" si="194"/>
        <v>C</v>
      </c>
      <c r="IU25" s="30">
        <f t="shared" si="195"/>
        <v>2</v>
      </c>
      <c r="IV25" s="37" t="str">
        <f t="shared" si="196"/>
        <v>2.0</v>
      </c>
      <c r="IW25" s="64">
        <v>2</v>
      </c>
      <c r="IX25" s="68">
        <v>2</v>
      </c>
      <c r="IY25" s="21">
        <v>7.8</v>
      </c>
      <c r="IZ25" s="24">
        <v>4</v>
      </c>
      <c r="JA25" s="25"/>
      <c r="JB25" s="19">
        <f t="shared" si="147"/>
        <v>5.5</v>
      </c>
      <c r="JC25" s="26">
        <f t="shared" si="148"/>
        <v>5.5</v>
      </c>
      <c r="JD25" s="26" t="str">
        <f t="shared" si="149"/>
        <v>5.5</v>
      </c>
      <c r="JE25" s="32" t="str">
        <f t="shared" si="150"/>
        <v>C</v>
      </c>
      <c r="JF25" s="30">
        <f t="shared" si="151"/>
        <v>2</v>
      </c>
      <c r="JG25" s="37" t="str">
        <f t="shared" si="152"/>
        <v>2.0</v>
      </c>
      <c r="JH25" s="64">
        <v>2</v>
      </c>
      <c r="JI25" s="68">
        <v>2</v>
      </c>
      <c r="JJ25" s="98">
        <v>5.6</v>
      </c>
      <c r="JK25" s="99">
        <v>5</v>
      </c>
      <c r="JL25" s="187"/>
      <c r="JM25" s="19">
        <f t="shared" si="153"/>
        <v>5.2</v>
      </c>
      <c r="JN25" s="26">
        <f t="shared" si="154"/>
        <v>5.2</v>
      </c>
      <c r="JO25" s="26" t="str">
        <f t="shared" si="155"/>
        <v>5.2</v>
      </c>
      <c r="JP25" s="32" t="str">
        <f t="shared" si="156"/>
        <v>D+</v>
      </c>
      <c r="JQ25" s="30">
        <f t="shared" si="157"/>
        <v>1.5</v>
      </c>
      <c r="JR25" s="37" t="str">
        <f t="shared" si="158"/>
        <v>1.5</v>
      </c>
      <c r="JS25" s="64">
        <v>1</v>
      </c>
      <c r="JT25" s="68">
        <v>1</v>
      </c>
      <c r="JU25" s="110">
        <v>6.7</v>
      </c>
      <c r="JV25" s="94">
        <v>0</v>
      </c>
      <c r="JW25" s="216">
        <v>8</v>
      </c>
      <c r="JX25" s="27">
        <f t="shared" si="83"/>
        <v>2.7</v>
      </c>
      <c r="JY25" s="28">
        <f t="shared" si="84"/>
        <v>7.5</v>
      </c>
      <c r="JZ25" s="28" t="str">
        <f t="shared" si="159"/>
        <v>7.5</v>
      </c>
      <c r="KA25" s="32" t="str">
        <f t="shared" si="85"/>
        <v>B</v>
      </c>
      <c r="KB25" s="30">
        <f t="shared" si="86"/>
        <v>3</v>
      </c>
      <c r="KC25" s="37" t="str">
        <f t="shared" si="87"/>
        <v>3.0</v>
      </c>
      <c r="KD25" s="64">
        <v>2</v>
      </c>
      <c r="KE25" s="68">
        <v>2</v>
      </c>
      <c r="KF25" s="98">
        <v>7.4</v>
      </c>
      <c r="KG25" s="99">
        <v>0</v>
      </c>
      <c r="KH25" s="187">
        <v>8</v>
      </c>
      <c r="KI25" s="302">
        <f t="shared" si="88"/>
        <v>3</v>
      </c>
      <c r="KJ25" s="28">
        <f t="shared" si="89"/>
        <v>7.8</v>
      </c>
      <c r="KK25" s="26" t="str">
        <f t="shared" si="160"/>
        <v>7.8</v>
      </c>
      <c r="KL25" s="32" t="str">
        <f t="shared" si="90"/>
        <v>B</v>
      </c>
      <c r="KM25" s="30">
        <f t="shared" si="91"/>
        <v>3</v>
      </c>
      <c r="KN25" s="37" t="str">
        <f t="shared" si="92"/>
        <v>3.0</v>
      </c>
      <c r="KO25" s="64">
        <v>2</v>
      </c>
      <c r="KP25" s="68">
        <v>2</v>
      </c>
      <c r="KQ25" s="98">
        <v>6.2</v>
      </c>
      <c r="KR25" s="99">
        <v>0</v>
      </c>
      <c r="KS25" s="187">
        <v>6</v>
      </c>
      <c r="KT25" s="27">
        <f t="shared" si="93"/>
        <v>2.5</v>
      </c>
      <c r="KU25" s="28">
        <f t="shared" si="94"/>
        <v>6.1</v>
      </c>
      <c r="KV25" s="26" t="str">
        <f t="shared" si="161"/>
        <v>6.1</v>
      </c>
      <c r="KW25" s="32" t="str">
        <f t="shared" si="200"/>
        <v>C</v>
      </c>
      <c r="KX25" s="30">
        <f t="shared" si="95"/>
        <v>2</v>
      </c>
      <c r="KY25" s="37" t="str">
        <f t="shared" si="96"/>
        <v>2.0</v>
      </c>
      <c r="KZ25" s="64">
        <v>2</v>
      </c>
      <c r="LA25" s="68">
        <v>2</v>
      </c>
      <c r="LB25" s="21">
        <v>7.5</v>
      </c>
      <c r="LC25" s="24">
        <v>9</v>
      </c>
      <c r="LD25" s="25"/>
      <c r="LE25" s="19">
        <f t="shared" si="197"/>
        <v>8.4</v>
      </c>
      <c r="LF25" s="26">
        <f t="shared" si="162"/>
        <v>8.4</v>
      </c>
      <c r="LG25" s="26" t="str">
        <f t="shared" si="201"/>
        <v>8.4</v>
      </c>
      <c r="LH25" s="32" t="str">
        <f t="shared" si="163"/>
        <v>B+</v>
      </c>
      <c r="LI25" s="30">
        <f t="shared" si="164"/>
        <v>3.5</v>
      </c>
      <c r="LJ25" s="37" t="str">
        <f t="shared" si="165"/>
        <v>3.5</v>
      </c>
      <c r="LK25" s="62">
        <v>3</v>
      </c>
      <c r="LL25" s="279">
        <v>3</v>
      </c>
      <c r="LM25" s="85">
        <f t="shared" si="166"/>
        <v>18</v>
      </c>
      <c r="LN25" s="86">
        <f t="shared" si="167"/>
        <v>6.8555555555555561</v>
      </c>
      <c r="LO25" s="124" t="str">
        <f t="shared" si="168"/>
        <v>6.86</v>
      </c>
      <c r="LP25" s="86">
        <f t="shared" si="169"/>
        <v>2.5277777777777777</v>
      </c>
      <c r="LQ25" s="124" t="str">
        <f t="shared" si="170"/>
        <v>2.53</v>
      </c>
      <c r="LR25" s="330" t="str">
        <f t="shared" si="171"/>
        <v>Lên lớp</v>
      </c>
      <c r="LS25" s="331">
        <f t="shared" si="172"/>
        <v>18</v>
      </c>
      <c r="LT25" s="332">
        <f t="shared" si="173"/>
        <v>6.8555555555555561</v>
      </c>
      <c r="LU25" s="332">
        <f t="shared" si="174"/>
        <v>2.5277777777777777</v>
      </c>
      <c r="LV25" s="334">
        <f t="shared" si="175"/>
        <v>55</v>
      </c>
      <c r="LW25" s="335">
        <f t="shared" si="176"/>
        <v>55</v>
      </c>
      <c r="LX25" s="336">
        <f t="shared" si="177"/>
        <v>6.8909090909090907</v>
      </c>
      <c r="LY25" s="337">
        <f t="shared" si="178"/>
        <v>2.6090909090909089</v>
      </c>
      <c r="LZ25" s="336" t="str">
        <f t="shared" si="179"/>
        <v>2.61</v>
      </c>
      <c r="MA25" s="330" t="str">
        <f t="shared" si="180"/>
        <v>Lên lớp</v>
      </c>
    </row>
    <row r="26" spans="1:339" s="233" customFormat="1" ht="18">
      <c r="A26" s="10">
        <v>25</v>
      </c>
      <c r="B26" s="76" t="s">
        <v>383</v>
      </c>
      <c r="C26" s="77" t="s">
        <v>472</v>
      </c>
      <c r="D26" s="78" t="s">
        <v>473</v>
      </c>
      <c r="E26" s="79" t="s">
        <v>138</v>
      </c>
      <c r="F26" s="50"/>
      <c r="G26" s="81" t="s">
        <v>701</v>
      </c>
      <c r="H26" s="50" t="s">
        <v>17</v>
      </c>
      <c r="I26" s="82" t="s">
        <v>596</v>
      </c>
      <c r="J26" s="82" t="s">
        <v>777</v>
      </c>
      <c r="K26" s="16"/>
      <c r="L26" s="28" t="str">
        <f t="shared" si="97"/>
        <v>0.0</v>
      </c>
      <c r="M26" s="32" t="str">
        <f t="shared" si="0"/>
        <v>F</v>
      </c>
      <c r="N26" s="39">
        <f t="shared" si="1"/>
        <v>0</v>
      </c>
      <c r="O26" s="37" t="str">
        <f t="shared" si="98"/>
        <v>0.0</v>
      </c>
      <c r="P26" s="11">
        <v>2</v>
      </c>
      <c r="Q26" s="16"/>
      <c r="R26" s="28" t="str">
        <f t="shared" si="99"/>
        <v>0.0</v>
      </c>
      <c r="S26" s="32" t="str">
        <f t="shared" si="2"/>
        <v>F</v>
      </c>
      <c r="T26" s="39">
        <f t="shared" si="3"/>
        <v>0</v>
      </c>
      <c r="U26" s="37" t="str">
        <f t="shared" si="100"/>
        <v>0.0</v>
      </c>
      <c r="V26" s="11">
        <v>3</v>
      </c>
      <c r="W26" s="98">
        <v>8.1999999999999993</v>
      </c>
      <c r="X26" s="99">
        <v>7</v>
      </c>
      <c r="Y26" s="25"/>
      <c r="Z26" s="27">
        <f t="shared" si="4"/>
        <v>7.5</v>
      </c>
      <c r="AA26" s="28">
        <f t="shared" si="5"/>
        <v>7.5</v>
      </c>
      <c r="AB26" s="28" t="str">
        <f t="shared" si="101"/>
        <v>7.5</v>
      </c>
      <c r="AC26" s="32" t="str">
        <f t="shared" si="6"/>
        <v>B</v>
      </c>
      <c r="AD26" s="30">
        <f t="shared" si="7"/>
        <v>3</v>
      </c>
      <c r="AE26" s="37" t="str">
        <f t="shared" si="102"/>
        <v>3.0</v>
      </c>
      <c r="AF26" s="64">
        <v>4</v>
      </c>
      <c r="AG26" s="68">
        <v>4</v>
      </c>
      <c r="AH26" s="21">
        <v>7.3</v>
      </c>
      <c r="AI26" s="24">
        <v>7</v>
      </c>
      <c r="AJ26" s="25"/>
      <c r="AK26" s="27">
        <f t="shared" si="8"/>
        <v>7.1</v>
      </c>
      <c r="AL26" s="28">
        <f t="shared" si="9"/>
        <v>7.1</v>
      </c>
      <c r="AM26" s="28" t="str">
        <f t="shared" si="103"/>
        <v>7.1</v>
      </c>
      <c r="AN26" s="32" t="str">
        <f t="shared" si="10"/>
        <v>B</v>
      </c>
      <c r="AO26" s="30">
        <f t="shared" si="11"/>
        <v>3</v>
      </c>
      <c r="AP26" s="37" t="str">
        <f t="shared" si="104"/>
        <v>3.0</v>
      </c>
      <c r="AQ26" s="64">
        <v>3</v>
      </c>
      <c r="AR26" s="68">
        <v>3</v>
      </c>
      <c r="AS26" s="98">
        <v>7.6</v>
      </c>
      <c r="AT26" s="99">
        <v>9</v>
      </c>
      <c r="AU26" s="25"/>
      <c r="AV26" s="27">
        <f t="shared" si="12"/>
        <v>8.4</v>
      </c>
      <c r="AW26" s="28">
        <f t="shared" si="13"/>
        <v>8.4</v>
      </c>
      <c r="AX26" s="28" t="str">
        <f t="shared" si="105"/>
        <v>8.4</v>
      </c>
      <c r="AY26" s="32" t="str">
        <f t="shared" si="14"/>
        <v>B+</v>
      </c>
      <c r="AZ26" s="30">
        <f t="shared" si="15"/>
        <v>3.5</v>
      </c>
      <c r="BA26" s="37" t="str">
        <f t="shared" si="106"/>
        <v>3.5</v>
      </c>
      <c r="BB26" s="64">
        <v>3</v>
      </c>
      <c r="BC26" s="68">
        <v>3</v>
      </c>
      <c r="BD26" s="21">
        <v>7.7</v>
      </c>
      <c r="BE26" s="24">
        <v>7</v>
      </c>
      <c r="BF26" s="25"/>
      <c r="BG26" s="27">
        <f t="shared" si="16"/>
        <v>7.3</v>
      </c>
      <c r="BH26" s="28">
        <f t="shared" si="17"/>
        <v>7.3</v>
      </c>
      <c r="BI26" s="28" t="str">
        <f t="shared" si="107"/>
        <v>7.3</v>
      </c>
      <c r="BJ26" s="32" t="str">
        <f t="shared" si="18"/>
        <v>B</v>
      </c>
      <c r="BK26" s="66">
        <f t="shared" si="19"/>
        <v>3</v>
      </c>
      <c r="BL26" s="37" t="str">
        <f t="shared" si="108"/>
        <v>3.0</v>
      </c>
      <c r="BM26" s="64">
        <v>2</v>
      </c>
      <c r="BN26" s="75">
        <v>2</v>
      </c>
      <c r="BO26" s="21">
        <v>7</v>
      </c>
      <c r="BP26" s="24">
        <v>6</v>
      </c>
      <c r="BQ26" s="25"/>
      <c r="BR26" s="27">
        <f t="shared" si="20"/>
        <v>6.4</v>
      </c>
      <c r="BS26" s="28">
        <f t="shared" si="21"/>
        <v>6.4</v>
      </c>
      <c r="BT26" s="28" t="str">
        <f t="shared" si="109"/>
        <v>6.4</v>
      </c>
      <c r="BU26" s="32" t="str">
        <f t="shared" si="22"/>
        <v>C</v>
      </c>
      <c r="BV26" s="30">
        <f t="shared" si="23"/>
        <v>2</v>
      </c>
      <c r="BW26" s="37" t="str">
        <f t="shared" si="110"/>
        <v>2.0</v>
      </c>
      <c r="BX26" s="64">
        <v>3</v>
      </c>
      <c r="BY26" s="68">
        <v>3</v>
      </c>
      <c r="BZ26" s="85">
        <f t="shared" si="24"/>
        <v>15</v>
      </c>
      <c r="CA26" s="86">
        <f t="shared" si="25"/>
        <v>7.3533333333333335</v>
      </c>
      <c r="CB26" s="87" t="str">
        <f t="shared" si="111"/>
        <v>7.35</v>
      </c>
      <c r="CC26" s="86">
        <f t="shared" si="26"/>
        <v>3.3</v>
      </c>
      <c r="CD26" s="87" t="str">
        <f t="shared" si="112"/>
        <v>3.30</v>
      </c>
      <c r="CE26" s="52" t="str">
        <f t="shared" si="27"/>
        <v>Lên lớp</v>
      </c>
      <c r="CF26" s="52">
        <f t="shared" si="28"/>
        <v>15</v>
      </c>
      <c r="CG26" s="86">
        <f t="shared" si="29"/>
        <v>7.3533333333333335</v>
      </c>
      <c r="CH26" s="127" t="str">
        <f t="shared" si="113"/>
        <v>7.35</v>
      </c>
      <c r="CI26" s="86">
        <f t="shared" si="30"/>
        <v>2.9</v>
      </c>
      <c r="CJ26" s="52" t="str">
        <f t="shared" si="114"/>
        <v>2.90</v>
      </c>
      <c r="CK26" s="52" t="str">
        <f t="shared" si="31"/>
        <v>Lên lớp</v>
      </c>
      <c r="CL26" s="21">
        <v>7</v>
      </c>
      <c r="CM26" s="24">
        <v>8</v>
      </c>
      <c r="CN26" s="25"/>
      <c r="CO26" s="27">
        <f t="shared" si="32"/>
        <v>7.6</v>
      </c>
      <c r="CP26" s="28">
        <f t="shared" si="33"/>
        <v>7.6</v>
      </c>
      <c r="CQ26" s="28" t="str">
        <f t="shared" si="115"/>
        <v>7.6</v>
      </c>
      <c r="CR26" s="32" t="str">
        <f t="shared" si="34"/>
        <v>B</v>
      </c>
      <c r="CS26" s="30">
        <f t="shared" si="35"/>
        <v>3</v>
      </c>
      <c r="CT26" s="37" t="str">
        <f t="shared" si="116"/>
        <v>3.0</v>
      </c>
      <c r="CU26" s="71">
        <v>2</v>
      </c>
      <c r="CV26" s="73">
        <v>2</v>
      </c>
      <c r="CW26" s="232">
        <v>7.6</v>
      </c>
      <c r="CX26" s="52">
        <v>8</v>
      </c>
      <c r="CY26" s="52"/>
      <c r="CZ26" s="27">
        <f t="shared" si="36"/>
        <v>7.8</v>
      </c>
      <c r="DA26" s="28">
        <f t="shared" si="37"/>
        <v>7.8</v>
      </c>
      <c r="DB26" s="29" t="str">
        <f t="shared" si="117"/>
        <v>7.8</v>
      </c>
      <c r="DC26" s="32" t="str">
        <f t="shared" si="38"/>
        <v>B</v>
      </c>
      <c r="DD26" s="30">
        <f t="shared" si="39"/>
        <v>3</v>
      </c>
      <c r="DE26" s="29" t="str">
        <f t="shared" si="118"/>
        <v>3.0</v>
      </c>
      <c r="DF26" s="71"/>
      <c r="DG26" s="203"/>
      <c r="DH26" s="229">
        <v>7</v>
      </c>
      <c r="DI26" s="230">
        <v>9</v>
      </c>
      <c r="DJ26" s="230"/>
      <c r="DK26" s="27">
        <f t="shared" si="40"/>
        <v>8.1999999999999993</v>
      </c>
      <c r="DL26" s="28">
        <f t="shared" si="41"/>
        <v>8.1999999999999993</v>
      </c>
      <c r="DM26" s="30" t="str">
        <f t="shared" si="119"/>
        <v>8.2</v>
      </c>
      <c r="DN26" s="32" t="str">
        <f t="shared" si="42"/>
        <v>B+</v>
      </c>
      <c r="DO26" s="30">
        <f t="shared" si="43"/>
        <v>3.5</v>
      </c>
      <c r="DP26" s="30" t="str">
        <f t="shared" si="120"/>
        <v>3.5</v>
      </c>
      <c r="DQ26" s="71"/>
      <c r="DR26" s="203"/>
      <c r="DS26" s="204">
        <f t="shared" si="44"/>
        <v>8</v>
      </c>
      <c r="DT26" s="30" t="str">
        <f t="shared" si="121"/>
        <v>8.0</v>
      </c>
      <c r="DU26" s="32" t="str">
        <f t="shared" si="45"/>
        <v>B+</v>
      </c>
      <c r="DV26" s="30">
        <f t="shared" si="46"/>
        <v>3.5</v>
      </c>
      <c r="DW26" s="30" t="str">
        <f t="shared" si="122"/>
        <v>3.5</v>
      </c>
      <c r="DX26" s="71">
        <v>3</v>
      </c>
      <c r="DY26" s="203">
        <v>3</v>
      </c>
      <c r="DZ26" s="232">
        <v>6.8</v>
      </c>
      <c r="EA26" s="52">
        <v>6</v>
      </c>
      <c r="EB26" s="52"/>
      <c r="EC26" s="27">
        <f t="shared" si="47"/>
        <v>6.3</v>
      </c>
      <c r="ED26" s="28">
        <f t="shared" si="48"/>
        <v>6.3</v>
      </c>
      <c r="EE26" s="29" t="str">
        <f t="shared" si="123"/>
        <v>6.3</v>
      </c>
      <c r="EF26" s="32" t="str">
        <f t="shared" si="49"/>
        <v>C</v>
      </c>
      <c r="EG26" s="30">
        <f t="shared" si="50"/>
        <v>2</v>
      </c>
      <c r="EH26" s="29" t="str">
        <f t="shared" si="124"/>
        <v>2.0</v>
      </c>
      <c r="EI26" s="71">
        <v>3</v>
      </c>
      <c r="EJ26" s="203">
        <v>3</v>
      </c>
      <c r="EK26" s="232">
        <v>7.1</v>
      </c>
      <c r="EL26" s="52">
        <v>7</v>
      </c>
      <c r="EM26" s="52"/>
      <c r="EN26" s="27">
        <f t="shared" si="51"/>
        <v>7</v>
      </c>
      <c r="EO26" s="28">
        <f t="shared" si="52"/>
        <v>7</v>
      </c>
      <c r="EP26" s="29" t="str">
        <f t="shared" si="125"/>
        <v>7.0</v>
      </c>
      <c r="EQ26" s="32" t="str">
        <f t="shared" si="53"/>
        <v>B</v>
      </c>
      <c r="ER26" s="30">
        <f t="shared" si="54"/>
        <v>3</v>
      </c>
      <c r="ES26" s="29" t="str">
        <f t="shared" si="126"/>
        <v>3.0</v>
      </c>
      <c r="ET26" s="71">
        <v>3</v>
      </c>
      <c r="EU26" s="203">
        <v>3</v>
      </c>
      <c r="EV26" s="232">
        <v>6.8</v>
      </c>
      <c r="EW26" s="52">
        <v>8</v>
      </c>
      <c r="EX26" s="52"/>
      <c r="EY26" s="27">
        <f t="shared" si="55"/>
        <v>7.5</v>
      </c>
      <c r="EZ26" s="28">
        <f t="shared" si="56"/>
        <v>7.5</v>
      </c>
      <c r="FA26" s="29" t="str">
        <f t="shared" si="127"/>
        <v>7.5</v>
      </c>
      <c r="FB26" s="32" t="str">
        <f t="shared" si="57"/>
        <v>B</v>
      </c>
      <c r="FC26" s="29">
        <f t="shared" si="58"/>
        <v>3</v>
      </c>
      <c r="FD26" s="29" t="str">
        <f t="shared" si="128"/>
        <v>3.0</v>
      </c>
      <c r="FE26" s="71">
        <v>2</v>
      </c>
      <c r="FF26" s="203">
        <v>2</v>
      </c>
      <c r="FG26" s="232">
        <v>7.1</v>
      </c>
      <c r="FH26" s="52">
        <v>9</v>
      </c>
      <c r="FI26" s="52"/>
      <c r="FJ26" s="27">
        <f t="shared" si="59"/>
        <v>8.1999999999999993</v>
      </c>
      <c r="FK26" s="28">
        <f t="shared" si="60"/>
        <v>8.1999999999999993</v>
      </c>
      <c r="FL26" s="29" t="str">
        <f t="shared" si="129"/>
        <v>8.2</v>
      </c>
      <c r="FM26" s="32" t="str">
        <f t="shared" si="61"/>
        <v>B+</v>
      </c>
      <c r="FN26" s="30">
        <f t="shared" si="62"/>
        <v>3.5</v>
      </c>
      <c r="FO26" s="29" t="str">
        <f t="shared" si="130"/>
        <v>3.5</v>
      </c>
      <c r="FP26" s="71">
        <v>3</v>
      </c>
      <c r="FQ26" s="203">
        <v>3</v>
      </c>
      <c r="FR26" s="232">
        <v>8</v>
      </c>
      <c r="FS26" s="52">
        <v>9</v>
      </c>
      <c r="FT26" s="52"/>
      <c r="FU26" s="27">
        <f t="shared" si="63"/>
        <v>8.6</v>
      </c>
      <c r="FV26" s="28">
        <f t="shared" si="64"/>
        <v>8.6</v>
      </c>
      <c r="FW26" s="29" t="str">
        <f t="shared" si="131"/>
        <v>8.6</v>
      </c>
      <c r="FX26" s="32" t="str">
        <f t="shared" si="65"/>
        <v>A</v>
      </c>
      <c r="FY26" s="30">
        <f t="shared" si="66"/>
        <v>4</v>
      </c>
      <c r="FZ26" s="29" t="str">
        <f t="shared" si="132"/>
        <v>4.0</v>
      </c>
      <c r="GA26" s="71">
        <v>2</v>
      </c>
      <c r="GB26" s="203">
        <v>2</v>
      </c>
      <c r="GC26" s="232">
        <v>8</v>
      </c>
      <c r="GD26" s="52">
        <v>8</v>
      </c>
      <c r="GE26" s="52"/>
      <c r="GF26" s="27">
        <f t="shared" si="67"/>
        <v>8</v>
      </c>
      <c r="GG26" s="28">
        <f t="shared" si="68"/>
        <v>8</v>
      </c>
      <c r="GH26" s="29" t="str">
        <f t="shared" si="133"/>
        <v>8.0</v>
      </c>
      <c r="GI26" s="32" t="str">
        <f t="shared" si="69"/>
        <v>B+</v>
      </c>
      <c r="GJ26" s="30">
        <f t="shared" si="70"/>
        <v>3.5</v>
      </c>
      <c r="GK26" s="29" t="str">
        <f t="shared" si="134"/>
        <v>3.5</v>
      </c>
      <c r="GL26" s="71">
        <v>2</v>
      </c>
      <c r="GM26" s="203">
        <v>2</v>
      </c>
      <c r="GN26" s="232">
        <v>7</v>
      </c>
      <c r="GO26" s="52">
        <v>3</v>
      </c>
      <c r="GP26" s="52"/>
      <c r="GQ26" s="27">
        <f t="shared" si="71"/>
        <v>4.5999999999999996</v>
      </c>
      <c r="GR26" s="28">
        <f t="shared" si="72"/>
        <v>4.5999999999999996</v>
      </c>
      <c r="GS26" s="29" t="str">
        <f t="shared" si="135"/>
        <v>4.6</v>
      </c>
      <c r="GT26" s="32" t="str">
        <f t="shared" si="73"/>
        <v>D</v>
      </c>
      <c r="GU26" s="30">
        <f t="shared" si="74"/>
        <v>1</v>
      </c>
      <c r="GV26" s="29" t="str">
        <f t="shared" si="136"/>
        <v>1.0</v>
      </c>
      <c r="GW26" s="71">
        <v>2</v>
      </c>
      <c r="GX26" s="203">
        <v>2</v>
      </c>
      <c r="GY26" s="85">
        <f t="shared" si="75"/>
        <v>22</v>
      </c>
      <c r="GZ26" s="86">
        <f t="shared" si="76"/>
        <v>7.3227272727272714</v>
      </c>
      <c r="HA26" s="124" t="str">
        <f t="shared" si="137"/>
        <v>7.32</v>
      </c>
      <c r="HB26" s="86">
        <f t="shared" si="77"/>
        <v>2.9545454545454546</v>
      </c>
      <c r="HC26" s="124" t="str">
        <f t="shared" si="138"/>
        <v>2.95</v>
      </c>
      <c r="HD26" s="52" t="str">
        <f t="shared" si="78"/>
        <v>Lên lớp</v>
      </c>
      <c r="HE26" s="52">
        <f t="shared" si="79"/>
        <v>22</v>
      </c>
      <c r="HF26" s="86">
        <f t="shared" si="80"/>
        <v>7.3227272727272714</v>
      </c>
      <c r="HG26" s="127" t="str">
        <f t="shared" si="139"/>
        <v>7.32</v>
      </c>
      <c r="HH26" s="86">
        <f t="shared" si="81"/>
        <v>2.9545454545454546</v>
      </c>
      <c r="HI26" s="127" t="str">
        <f t="shared" si="140"/>
        <v>2.95</v>
      </c>
      <c r="HJ26" s="227">
        <f t="shared" si="141"/>
        <v>37</v>
      </c>
      <c r="HK26" s="268">
        <f t="shared" si="142"/>
        <v>37</v>
      </c>
      <c r="HL26" s="228">
        <f t="shared" si="143"/>
        <v>7.3351351351351344</v>
      </c>
      <c r="HM26" s="127" t="str">
        <f t="shared" si="144"/>
        <v>7.34</v>
      </c>
      <c r="HN26" s="228">
        <f t="shared" si="145"/>
        <v>2.9324324324324325</v>
      </c>
      <c r="HO26" s="127" t="str">
        <f t="shared" si="146"/>
        <v>2.93</v>
      </c>
      <c r="HP26" s="52" t="str">
        <f t="shared" si="82"/>
        <v>Lên lớp</v>
      </c>
      <c r="HQ26" s="58" t="s">
        <v>986</v>
      </c>
      <c r="HR26" s="21">
        <v>5.0999999999999996</v>
      </c>
      <c r="HS26" s="24">
        <v>5</v>
      </c>
      <c r="HT26" s="25"/>
      <c r="HU26" s="27">
        <f t="shared" si="181"/>
        <v>5</v>
      </c>
      <c r="HV26" s="282">
        <f t="shared" si="182"/>
        <v>5</v>
      </c>
      <c r="HW26" s="26" t="str">
        <f t="shared" si="198"/>
        <v>5.0</v>
      </c>
      <c r="HX26" s="283" t="str">
        <f t="shared" si="183"/>
        <v>D+</v>
      </c>
      <c r="HY26" s="281">
        <f t="shared" si="184"/>
        <v>1.5</v>
      </c>
      <c r="HZ26" s="44" t="str">
        <f t="shared" si="185"/>
        <v>1.5</v>
      </c>
      <c r="IA26" s="64">
        <v>3</v>
      </c>
      <c r="IB26" s="68">
        <v>3</v>
      </c>
      <c r="IC26" s="21">
        <v>6.2</v>
      </c>
      <c r="ID26" s="24">
        <v>7</v>
      </c>
      <c r="IE26" s="25"/>
      <c r="IF26" s="27">
        <f t="shared" si="186"/>
        <v>6.7</v>
      </c>
      <c r="IG26" s="282">
        <f t="shared" si="187"/>
        <v>6.7</v>
      </c>
      <c r="IH26" s="26" t="str">
        <f t="shared" si="199"/>
        <v>6.7</v>
      </c>
      <c r="II26" s="283" t="str">
        <f t="shared" si="188"/>
        <v>C+</v>
      </c>
      <c r="IJ26" s="281">
        <f t="shared" si="189"/>
        <v>2.5</v>
      </c>
      <c r="IK26" s="44" t="str">
        <f t="shared" si="190"/>
        <v>2.5</v>
      </c>
      <c r="IL26" s="64">
        <v>1</v>
      </c>
      <c r="IM26" s="68">
        <v>1</v>
      </c>
      <c r="IN26" s="21">
        <v>6.7</v>
      </c>
      <c r="IO26" s="24">
        <v>5</v>
      </c>
      <c r="IP26" s="25"/>
      <c r="IQ26" s="27">
        <f t="shared" si="191"/>
        <v>5.7</v>
      </c>
      <c r="IR26" s="28">
        <f t="shared" si="192"/>
        <v>5.7</v>
      </c>
      <c r="IS26" s="26" t="str">
        <f t="shared" si="193"/>
        <v>5.7</v>
      </c>
      <c r="IT26" s="32" t="str">
        <f t="shared" si="194"/>
        <v>C</v>
      </c>
      <c r="IU26" s="30">
        <f t="shared" si="195"/>
        <v>2</v>
      </c>
      <c r="IV26" s="37" t="str">
        <f t="shared" si="196"/>
        <v>2.0</v>
      </c>
      <c r="IW26" s="64">
        <v>2</v>
      </c>
      <c r="IX26" s="68">
        <v>2</v>
      </c>
      <c r="IY26" s="21">
        <v>6</v>
      </c>
      <c r="IZ26" s="24">
        <v>5</v>
      </c>
      <c r="JA26" s="25"/>
      <c r="JB26" s="19">
        <f t="shared" si="147"/>
        <v>5.4</v>
      </c>
      <c r="JC26" s="26">
        <f t="shared" si="148"/>
        <v>5.4</v>
      </c>
      <c r="JD26" s="26" t="str">
        <f t="shared" si="149"/>
        <v>5.4</v>
      </c>
      <c r="JE26" s="32" t="str">
        <f t="shared" si="150"/>
        <v>D+</v>
      </c>
      <c r="JF26" s="30">
        <f t="shared" si="151"/>
        <v>1.5</v>
      </c>
      <c r="JG26" s="37" t="str">
        <f t="shared" si="152"/>
        <v>1.5</v>
      </c>
      <c r="JH26" s="64">
        <v>2</v>
      </c>
      <c r="JI26" s="68">
        <v>2</v>
      </c>
      <c r="JJ26" s="98">
        <v>7.2</v>
      </c>
      <c r="JK26" s="99">
        <v>6</v>
      </c>
      <c r="JL26" s="187"/>
      <c r="JM26" s="19">
        <f t="shared" si="153"/>
        <v>6.5</v>
      </c>
      <c r="JN26" s="26">
        <f t="shared" si="154"/>
        <v>6.5</v>
      </c>
      <c r="JO26" s="26" t="str">
        <f t="shared" si="155"/>
        <v>6.5</v>
      </c>
      <c r="JP26" s="32" t="str">
        <f t="shared" si="156"/>
        <v>C+</v>
      </c>
      <c r="JQ26" s="30">
        <f t="shared" si="157"/>
        <v>2.5</v>
      </c>
      <c r="JR26" s="37" t="str">
        <f t="shared" si="158"/>
        <v>2.5</v>
      </c>
      <c r="JS26" s="64">
        <v>1</v>
      </c>
      <c r="JT26" s="68">
        <v>1</v>
      </c>
      <c r="JU26" s="98">
        <v>6.7</v>
      </c>
      <c r="JV26" s="99">
        <v>8</v>
      </c>
      <c r="JW26" s="187"/>
      <c r="JX26" s="27">
        <f t="shared" si="83"/>
        <v>7.5</v>
      </c>
      <c r="JY26" s="28">
        <f t="shared" si="84"/>
        <v>7.5</v>
      </c>
      <c r="JZ26" s="26" t="str">
        <f t="shared" si="159"/>
        <v>7.5</v>
      </c>
      <c r="KA26" s="32" t="str">
        <f t="shared" si="85"/>
        <v>B</v>
      </c>
      <c r="KB26" s="30">
        <f t="shared" si="86"/>
        <v>3</v>
      </c>
      <c r="KC26" s="37" t="str">
        <f t="shared" si="87"/>
        <v>3.0</v>
      </c>
      <c r="KD26" s="64">
        <v>2</v>
      </c>
      <c r="KE26" s="68">
        <v>2</v>
      </c>
      <c r="KF26" s="98">
        <v>6.8</v>
      </c>
      <c r="KG26" s="99">
        <v>7</v>
      </c>
      <c r="KH26" s="187"/>
      <c r="KI26" s="302">
        <f t="shared" si="88"/>
        <v>6.9</v>
      </c>
      <c r="KJ26" s="28">
        <f t="shared" si="89"/>
        <v>6.9</v>
      </c>
      <c r="KK26" s="28" t="str">
        <f t="shared" si="160"/>
        <v>6.9</v>
      </c>
      <c r="KL26" s="32" t="str">
        <f t="shared" si="90"/>
        <v>C+</v>
      </c>
      <c r="KM26" s="30">
        <f t="shared" si="91"/>
        <v>2.5</v>
      </c>
      <c r="KN26" s="37" t="str">
        <f t="shared" si="92"/>
        <v>2.5</v>
      </c>
      <c r="KO26" s="64">
        <v>2</v>
      </c>
      <c r="KP26" s="68">
        <v>2</v>
      </c>
      <c r="KQ26" s="98">
        <v>6.2</v>
      </c>
      <c r="KR26" s="99">
        <v>6</v>
      </c>
      <c r="KS26" s="187"/>
      <c r="KT26" s="27">
        <f t="shared" si="93"/>
        <v>6.1</v>
      </c>
      <c r="KU26" s="28">
        <f t="shared" si="94"/>
        <v>6.1</v>
      </c>
      <c r="KV26" s="28" t="str">
        <f t="shared" si="161"/>
        <v>6.1</v>
      </c>
      <c r="KW26" s="32" t="str">
        <f t="shared" si="200"/>
        <v>C</v>
      </c>
      <c r="KX26" s="30">
        <f t="shared" si="95"/>
        <v>2</v>
      </c>
      <c r="KY26" s="37" t="str">
        <f t="shared" si="96"/>
        <v>2.0</v>
      </c>
      <c r="KZ26" s="64">
        <v>2</v>
      </c>
      <c r="LA26" s="68">
        <v>2</v>
      </c>
      <c r="LB26" s="21">
        <v>7.3</v>
      </c>
      <c r="LC26" s="24">
        <v>5</v>
      </c>
      <c r="LD26" s="25"/>
      <c r="LE26" s="19">
        <f t="shared" si="197"/>
        <v>5.9</v>
      </c>
      <c r="LF26" s="26">
        <f t="shared" si="162"/>
        <v>5.9</v>
      </c>
      <c r="LG26" s="26" t="str">
        <f t="shared" si="201"/>
        <v>5.9</v>
      </c>
      <c r="LH26" s="32" t="str">
        <f t="shared" si="163"/>
        <v>C</v>
      </c>
      <c r="LI26" s="30">
        <f t="shared" si="164"/>
        <v>2</v>
      </c>
      <c r="LJ26" s="37" t="str">
        <f t="shared" si="165"/>
        <v>2.0</v>
      </c>
      <c r="LK26" s="62">
        <v>3</v>
      </c>
      <c r="LL26" s="279">
        <v>3</v>
      </c>
      <c r="LM26" s="85">
        <f t="shared" si="166"/>
        <v>18</v>
      </c>
      <c r="LN26" s="86">
        <f t="shared" si="167"/>
        <v>6.0611111111111118</v>
      </c>
      <c r="LO26" s="124" t="str">
        <f t="shared" si="168"/>
        <v>6.06</v>
      </c>
      <c r="LP26" s="86">
        <f t="shared" si="169"/>
        <v>2.0833333333333335</v>
      </c>
      <c r="LQ26" s="124" t="str">
        <f t="shared" si="170"/>
        <v>2.08</v>
      </c>
      <c r="LR26" s="330" t="str">
        <f t="shared" si="171"/>
        <v>Lên lớp</v>
      </c>
      <c r="LS26" s="331">
        <f t="shared" si="172"/>
        <v>18</v>
      </c>
      <c r="LT26" s="332">
        <f t="shared" si="173"/>
        <v>6.0611111111111118</v>
      </c>
      <c r="LU26" s="332">
        <f t="shared" si="174"/>
        <v>2.0833333333333335</v>
      </c>
      <c r="LV26" s="334">
        <f t="shared" si="175"/>
        <v>55</v>
      </c>
      <c r="LW26" s="335">
        <f t="shared" si="176"/>
        <v>55</v>
      </c>
      <c r="LX26" s="336">
        <f t="shared" si="177"/>
        <v>6.918181818181818</v>
      </c>
      <c r="LY26" s="337">
        <f t="shared" si="178"/>
        <v>2.6545454545454548</v>
      </c>
      <c r="LZ26" s="336" t="str">
        <f t="shared" si="179"/>
        <v>2.65</v>
      </c>
      <c r="MA26" s="330" t="str">
        <f t="shared" si="180"/>
        <v>Lên lớp</v>
      </c>
    </row>
    <row r="27" spans="1:339" s="233" customFormat="1" ht="18">
      <c r="A27" s="10">
        <v>26</v>
      </c>
      <c r="B27" s="76" t="s">
        <v>383</v>
      </c>
      <c r="C27" s="77" t="s">
        <v>476</v>
      </c>
      <c r="D27" s="78" t="s">
        <v>477</v>
      </c>
      <c r="E27" s="79" t="s">
        <v>288</v>
      </c>
      <c r="F27" s="50"/>
      <c r="G27" s="81" t="s">
        <v>702</v>
      </c>
      <c r="H27" s="50" t="s">
        <v>17</v>
      </c>
      <c r="I27" s="82" t="s">
        <v>606</v>
      </c>
      <c r="J27" s="82" t="s">
        <v>777</v>
      </c>
      <c r="K27" s="16"/>
      <c r="L27" s="28" t="str">
        <f t="shared" si="97"/>
        <v>0.0</v>
      </c>
      <c r="M27" s="32" t="str">
        <f t="shared" ref="M27:M29" si="202">IF(K27&gt;=8.5,"A",IF(K27&gt;=8,"B+",IF(K27&gt;=7,"B",IF(K27&gt;=6.5,"C+",IF(K27&gt;=5.5,"C",IF(K27&gt;=5,"D+",IF(K27&gt;=4,"D","F")))))))</f>
        <v>F</v>
      </c>
      <c r="N27" s="39">
        <f t="shared" ref="N27:N29" si="203">IF(M27="A",4,IF(M27="B+",3.5,IF(M27="B",3,IF(M27="C+",2.5,IF(M27="C",2,IF(M27="D+",1.5,IF(M27="D",1,0)))))))</f>
        <v>0</v>
      </c>
      <c r="O27" s="37" t="str">
        <f t="shared" si="98"/>
        <v>0.0</v>
      </c>
      <c r="P27" s="11">
        <v>2</v>
      </c>
      <c r="Q27" s="16">
        <v>6</v>
      </c>
      <c r="R27" s="28" t="str">
        <f t="shared" si="99"/>
        <v>6.0</v>
      </c>
      <c r="S27" s="32" t="str">
        <f t="shared" ref="S27:S29" si="204">IF(Q27&gt;=8.5,"A",IF(Q27&gt;=8,"B+",IF(Q27&gt;=7,"B",IF(Q27&gt;=6.5,"C+",IF(Q27&gt;=5.5,"C",IF(Q27&gt;=5,"D+",IF(Q27&gt;=4,"D","F")))))))</f>
        <v>C</v>
      </c>
      <c r="T27" s="39">
        <f t="shared" ref="T27:T29" si="205">IF(S27="A",4,IF(S27="B+",3.5,IF(S27="B",3,IF(S27="C+",2.5,IF(S27="C",2,IF(S27="D+",1.5,IF(S27="D",1,0)))))))</f>
        <v>2</v>
      </c>
      <c r="U27" s="37" t="str">
        <f t="shared" si="100"/>
        <v>2.0</v>
      </c>
      <c r="V27" s="11">
        <v>3</v>
      </c>
      <c r="W27" s="98">
        <v>8</v>
      </c>
      <c r="X27" s="99">
        <v>6</v>
      </c>
      <c r="Y27" s="25"/>
      <c r="Z27" s="27">
        <f t="shared" ref="Z27:Z29" si="206">ROUND((W27*0.4+X27*0.6),1)</f>
        <v>6.8</v>
      </c>
      <c r="AA27" s="28">
        <f t="shared" ref="AA27:AA29" si="207">ROUND(MAX((W27*0.4+X27*0.6),(W27*0.4+Y27*0.6)),1)</f>
        <v>6.8</v>
      </c>
      <c r="AB27" s="28" t="str">
        <f t="shared" si="101"/>
        <v>6.8</v>
      </c>
      <c r="AC27" s="32" t="str">
        <f t="shared" ref="AC27:AC29" si="208">IF(AA27&gt;=8.5,"A",IF(AA27&gt;=8,"B+",IF(AA27&gt;=7,"B",IF(AA27&gt;=6.5,"C+",IF(AA27&gt;=5.5,"C",IF(AA27&gt;=5,"D+",IF(AA27&gt;=4,"D","F")))))))</f>
        <v>C+</v>
      </c>
      <c r="AD27" s="30">
        <f t="shared" ref="AD27:AD29" si="209">IF(AC27="A",4,IF(AC27="B+",3.5,IF(AC27="B",3,IF(AC27="C+",2.5,IF(AC27="C",2,IF(AC27="D+",1.5,IF(AC27="D",1,0)))))))</f>
        <v>2.5</v>
      </c>
      <c r="AE27" s="37" t="str">
        <f t="shared" si="102"/>
        <v>2.5</v>
      </c>
      <c r="AF27" s="64">
        <v>4</v>
      </c>
      <c r="AG27" s="68">
        <v>4</v>
      </c>
      <c r="AH27" s="21">
        <v>5.7</v>
      </c>
      <c r="AI27" s="24">
        <v>5</v>
      </c>
      <c r="AJ27" s="25"/>
      <c r="AK27" s="27">
        <f t="shared" ref="AK27:AK29" si="210">ROUND((AH27*0.4+AI27*0.6),1)</f>
        <v>5.3</v>
      </c>
      <c r="AL27" s="28">
        <f t="shared" ref="AL27:AL29" si="211">ROUND(MAX((AH27*0.4+AI27*0.6),(AH27*0.4+AJ27*0.6)),1)</f>
        <v>5.3</v>
      </c>
      <c r="AM27" s="28" t="str">
        <f t="shared" si="103"/>
        <v>5.3</v>
      </c>
      <c r="AN27" s="32" t="str">
        <f t="shared" ref="AN27:AN29" si="212">IF(AL27&gt;=8.5,"A",IF(AL27&gt;=8,"B+",IF(AL27&gt;=7,"B",IF(AL27&gt;=6.5,"C+",IF(AL27&gt;=5.5,"C",IF(AL27&gt;=5,"D+",IF(AL27&gt;=4,"D","F")))))))</f>
        <v>D+</v>
      </c>
      <c r="AO27" s="30">
        <f t="shared" ref="AO27:AO29" si="213">IF(AN27="A",4,IF(AN27="B+",3.5,IF(AN27="B",3,IF(AN27="C+",2.5,IF(AN27="C",2,IF(AN27="D+",1.5,IF(AN27="D",1,0)))))))</f>
        <v>1.5</v>
      </c>
      <c r="AP27" s="37" t="str">
        <f t="shared" si="104"/>
        <v>1.5</v>
      </c>
      <c r="AQ27" s="64">
        <v>3</v>
      </c>
      <c r="AR27" s="68">
        <v>3</v>
      </c>
      <c r="AS27" s="98">
        <v>6.2</v>
      </c>
      <c r="AT27" s="99">
        <v>7</v>
      </c>
      <c r="AU27" s="25"/>
      <c r="AV27" s="27">
        <f t="shared" ref="AV27:AV29" si="214">ROUND((AS27*0.4+AT27*0.6),1)</f>
        <v>6.7</v>
      </c>
      <c r="AW27" s="28">
        <f t="shared" ref="AW27:AW29" si="215">ROUND(MAX((AS27*0.4+AT27*0.6),(AS27*0.4+AU27*0.6)),1)</f>
        <v>6.7</v>
      </c>
      <c r="AX27" s="28" t="str">
        <f t="shared" si="105"/>
        <v>6.7</v>
      </c>
      <c r="AY27" s="32" t="str">
        <f t="shared" ref="AY27:AY29" si="216">IF(AW27&gt;=8.5,"A",IF(AW27&gt;=8,"B+",IF(AW27&gt;=7,"B",IF(AW27&gt;=6.5,"C+",IF(AW27&gt;=5.5,"C",IF(AW27&gt;=5,"D+",IF(AW27&gt;=4,"D","F")))))))</f>
        <v>C+</v>
      </c>
      <c r="AZ27" s="30">
        <f t="shared" ref="AZ27:AZ29" si="217">IF(AY27="A",4,IF(AY27="B+",3.5,IF(AY27="B",3,IF(AY27="C+",2.5,IF(AY27="C",2,IF(AY27="D+",1.5,IF(AY27="D",1,0)))))))</f>
        <v>2.5</v>
      </c>
      <c r="BA27" s="37" t="str">
        <f t="shared" si="106"/>
        <v>2.5</v>
      </c>
      <c r="BB27" s="64">
        <v>3</v>
      </c>
      <c r="BC27" s="68">
        <v>3</v>
      </c>
      <c r="BD27" s="21">
        <v>6.8</v>
      </c>
      <c r="BE27" s="24">
        <v>7</v>
      </c>
      <c r="BF27" s="25"/>
      <c r="BG27" s="27">
        <f t="shared" ref="BG27:BG29" si="218">ROUND((BD27*0.4+BE27*0.6),1)</f>
        <v>6.9</v>
      </c>
      <c r="BH27" s="28">
        <f t="shared" ref="BH27:BH29" si="219">ROUND(MAX((BD27*0.4+BE27*0.6),(BD27*0.4+BF27*0.6)),1)</f>
        <v>6.9</v>
      </c>
      <c r="BI27" s="28" t="str">
        <f t="shared" si="107"/>
        <v>6.9</v>
      </c>
      <c r="BJ27" s="32" t="str">
        <f t="shared" ref="BJ27:BJ29" si="220">IF(BH27&gt;=8.5,"A",IF(BH27&gt;=8,"B+",IF(BH27&gt;=7,"B",IF(BH27&gt;=6.5,"C+",IF(BH27&gt;=5.5,"C",IF(BH27&gt;=5,"D+",IF(BH27&gt;=4,"D","F")))))))</f>
        <v>C+</v>
      </c>
      <c r="BK27" s="66">
        <f t="shared" ref="BK27:BK29" si="221">IF(BJ27="A",4,IF(BJ27="B+",3.5,IF(BJ27="B",3,IF(BJ27="C+",2.5,IF(BJ27="C",2,IF(BJ27="D+",1.5,IF(BJ27="D",1,0)))))))</f>
        <v>2.5</v>
      </c>
      <c r="BL27" s="37" t="str">
        <f t="shared" si="108"/>
        <v>2.5</v>
      </c>
      <c r="BM27" s="64">
        <v>2</v>
      </c>
      <c r="BN27" s="75">
        <v>2</v>
      </c>
      <c r="BO27" s="21">
        <v>6.2</v>
      </c>
      <c r="BP27" s="24">
        <v>5</v>
      </c>
      <c r="BQ27" s="25"/>
      <c r="BR27" s="27">
        <f t="shared" ref="BR27:BR29" si="222">ROUND((BO27*0.4+BP27*0.6),1)</f>
        <v>5.5</v>
      </c>
      <c r="BS27" s="28">
        <f t="shared" ref="BS27:BS29" si="223">ROUND(MAX((BO27*0.4+BP27*0.6),(BO27*0.4+BQ27*0.6)),1)</f>
        <v>5.5</v>
      </c>
      <c r="BT27" s="28" t="str">
        <f t="shared" si="109"/>
        <v>5.5</v>
      </c>
      <c r="BU27" s="32" t="str">
        <f t="shared" ref="BU27:BU29" si="224">IF(BS27&gt;=8.5,"A",IF(BS27&gt;=8,"B+",IF(BS27&gt;=7,"B",IF(BS27&gt;=6.5,"C+",IF(BS27&gt;=5.5,"C",IF(BS27&gt;=5,"D+",IF(BS27&gt;=4,"D","F")))))))</f>
        <v>C</v>
      </c>
      <c r="BV27" s="30">
        <f t="shared" ref="BV27:BV29" si="225">IF(BU27="A",4,IF(BU27="B+",3.5,IF(BU27="B",3,IF(BU27="C+",2.5,IF(BU27="C",2,IF(BU27="D+",1.5,IF(BU27="D",1,0)))))))</f>
        <v>2</v>
      </c>
      <c r="BW27" s="37" t="str">
        <f t="shared" si="110"/>
        <v>2.0</v>
      </c>
      <c r="BX27" s="64">
        <v>3</v>
      </c>
      <c r="BY27" s="68">
        <v>3</v>
      </c>
      <c r="BZ27" s="85">
        <f t="shared" si="24"/>
        <v>15</v>
      </c>
      <c r="CA27" s="86">
        <f t="shared" si="25"/>
        <v>6.2333333333333334</v>
      </c>
      <c r="CB27" s="87" t="str">
        <f t="shared" si="111"/>
        <v>6.23</v>
      </c>
      <c r="CC27" s="86">
        <f t="shared" si="26"/>
        <v>2.6</v>
      </c>
      <c r="CD27" s="87" t="str">
        <f t="shared" si="112"/>
        <v>2.60</v>
      </c>
      <c r="CE27" s="52" t="str">
        <f t="shared" si="27"/>
        <v>Lên lớp</v>
      </c>
      <c r="CF27" s="52">
        <f t="shared" si="28"/>
        <v>15</v>
      </c>
      <c r="CG27" s="86">
        <f t="shared" si="29"/>
        <v>6.2333333333333334</v>
      </c>
      <c r="CH27" s="127" t="str">
        <f t="shared" si="113"/>
        <v>6.23</v>
      </c>
      <c r="CI27" s="86">
        <f t="shared" si="30"/>
        <v>2.2000000000000002</v>
      </c>
      <c r="CJ27" s="52" t="str">
        <f t="shared" si="114"/>
        <v>2.20</v>
      </c>
      <c r="CK27" s="52" t="str">
        <f t="shared" si="31"/>
        <v>Lên lớp</v>
      </c>
      <c r="CL27" s="21">
        <v>8.6999999999999993</v>
      </c>
      <c r="CM27" s="24">
        <v>6</v>
      </c>
      <c r="CN27" s="25"/>
      <c r="CO27" s="27">
        <f t="shared" ref="CO27:CO29" si="226">ROUND((CL27*0.4+CM27*0.6),1)</f>
        <v>7.1</v>
      </c>
      <c r="CP27" s="28">
        <f t="shared" ref="CP27:CP29" si="227">ROUND(MAX((CL27*0.4+CM27*0.6),(CL27*0.4+CN27*0.6)),1)</f>
        <v>7.1</v>
      </c>
      <c r="CQ27" s="28" t="str">
        <f t="shared" si="115"/>
        <v>7.1</v>
      </c>
      <c r="CR27" s="32" t="str">
        <f t="shared" ref="CR27:CR29" si="228">IF(CP27&gt;=8.5,"A",IF(CP27&gt;=8,"B+",IF(CP27&gt;=7,"B",IF(CP27&gt;=6.5,"C+",IF(CP27&gt;=5.5,"C",IF(CP27&gt;=5,"D+",IF(CP27&gt;=4,"D","F")))))))</f>
        <v>B</v>
      </c>
      <c r="CS27" s="30">
        <f t="shared" ref="CS27:CS29" si="229">IF(CR27="A",4,IF(CR27="B+",3.5,IF(CR27="B",3,IF(CR27="C+",2.5,IF(CR27="C",2,IF(CR27="D+",1.5,IF(CR27="D",1,0)))))))</f>
        <v>3</v>
      </c>
      <c r="CT27" s="37" t="str">
        <f t="shared" si="116"/>
        <v>3.0</v>
      </c>
      <c r="CU27" s="71">
        <v>2</v>
      </c>
      <c r="CV27" s="73">
        <v>2</v>
      </c>
      <c r="CW27" s="232">
        <v>8</v>
      </c>
      <c r="CX27" s="52">
        <v>9</v>
      </c>
      <c r="CY27" s="52"/>
      <c r="CZ27" s="27">
        <f t="shared" ref="CZ27:CZ29" si="230">ROUND((CW27*0.4+CX27*0.6),1)</f>
        <v>8.6</v>
      </c>
      <c r="DA27" s="28">
        <f t="shared" ref="DA27:DA29" si="231">ROUND(MAX((CW27*0.4+CX27*0.6),(CW27*0.4+CY27*0.6)),1)</f>
        <v>8.6</v>
      </c>
      <c r="DB27" s="29" t="str">
        <f t="shared" si="117"/>
        <v>8.6</v>
      </c>
      <c r="DC27" s="32" t="str">
        <f t="shared" ref="DC27:DC29" si="232">IF(DA27&gt;=8.5,"A",IF(DA27&gt;=8,"B+",IF(DA27&gt;=7,"B",IF(DA27&gt;=6.5,"C+",IF(DA27&gt;=5.5,"C",IF(DA27&gt;=5,"D+",IF(DA27&gt;=4,"D","F")))))))</f>
        <v>A</v>
      </c>
      <c r="DD27" s="30">
        <f t="shared" si="39"/>
        <v>4</v>
      </c>
      <c r="DE27" s="29" t="str">
        <f t="shared" si="118"/>
        <v>4.0</v>
      </c>
      <c r="DF27" s="71"/>
      <c r="DG27" s="203"/>
      <c r="DH27" s="229">
        <v>7.4</v>
      </c>
      <c r="DI27" s="230">
        <v>10</v>
      </c>
      <c r="DJ27" s="230"/>
      <c r="DK27" s="27">
        <f t="shared" ref="DK27:DK29" si="233">ROUND((DH27*0.4+DI27*0.6),1)</f>
        <v>9</v>
      </c>
      <c r="DL27" s="28">
        <f t="shared" ref="DL27:DL29" si="234">ROUND(MAX((DH27*0.4+DI27*0.6),(DH27*0.4+DJ27*0.6)),1)</f>
        <v>9</v>
      </c>
      <c r="DM27" s="30" t="str">
        <f t="shared" si="119"/>
        <v>9.0</v>
      </c>
      <c r="DN27" s="32" t="str">
        <f t="shared" ref="DN27:DN29" si="235">IF(DL27&gt;=8.5,"A",IF(DL27&gt;=8,"B+",IF(DL27&gt;=7,"B",IF(DL27&gt;=6.5,"C+",IF(DL27&gt;=5.5,"C",IF(DL27&gt;=5,"D+",IF(DL27&gt;=4,"D","F")))))))</f>
        <v>A</v>
      </c>
      <c r="DO27" s="30">
        <f t="shared" si="43"/>
        <v>4</v>
      </c>
      <c r="DP27" s="30" t="str">
        <f t="shared" si="120"/>
        <v>4.0</v>
      </c>
      <c r="DQ27" s="71"/>
      <c r="DR27" s="203"/>
      <c r="DS27" s="204">
        <f t="shared" ref="DS27:DS29" si="236">(DA27+DL27)/2</f>
        <v>8.8000000000000007</v>
      </c>
      <c r="DT27" s="30" t="str">
        <f t="shared" si="121"/>
        <v>8.8</v>
      </c>
      <c r="DU27" s="32" t="str">
        <f t="shared" ref="DU27:DU29" si="237">IF(DS27&gt;=8.5,"A",IF(DS27&gt;=8,"B+",IF(DS27&gt;=7,"B",IF(DS27&gt;=6.5,"C+",IF(DS27&gt;=5.5,"C",IF(DS27&gt;=5,"D+",IF(DS27&gt;=4,"D","F")))))))</f>
        <v>A</v>
      </c>
      <c r="DV27" s="30">
        <f t="shared" si="46"/>
        <v>4</v>
      </c>
      <c r="DW27" s="30" t="str">
        <f t="shared" si="122"/>
        <v>4.0</v>
      </c>
      <c r="DX27" s="71">
        <v>3</v>
      </c>
      <c r="DY27" s="203">
        <v>3</v>
      </c>
      <c r="DZ27" s="232">
        <v>5</v>
      </c>
      <c r="EA27" s="52">
        <v>6</v>
      </c>
      <c r="EB27" s="52"/>
      <c r="EC27" s="27">
        <f t="shared" ref="EC27:EC29" si="238">ROUND((DZ27*0.4+EA27*0.6),1)</f>
        <v>5.6</v>
      </c>
      <c r="ED27" s="28">
        <f t="shared" ref="ED27:ED29" si="239">ROUND(MAX((DZ27*0.4+EA27*0.6),(DZ27*0.4+EB27*0.6)),1)</f>
        <v>5.6</v>
      </c>
      <c r="EE27" s="29" t="str">
        <f t="shared" si="123"/>
        <v>5.6</v>
      </c>
      <c r="EF27" s="32" t="str">
        <f t="shared" ref="EF27:EF29" si="240">IF(ED27&gt;=8.5,"A",IF(ED27&gt;=8,"B+",IF(ED27&gt;=7,"B",IF(ED27&gt;=6.5,"C+",IF(ED27&gt;=5.5,"C",IF(ED27&gt;=5,"D+",IF(ED27&gt;=4,"D","F")))))))</f>
        <v>C</v>
      </c>
      <c r="EG27" s="30">
        <f t="shared" si="50"/>
        <v>2</v>
      </c>
      <c r="EH27" s="29" t="str">
        <f t="shared" si="124"/>
        <v>2.0</v>
      </c>
      <c r="EI27" s="71">
        <v>3</v>
      </c>
      <c r="EJ27" s="203">
        <v>3</v>
      </c>
      <c r="EK27" s="232">
        <v>5.0999999999999996</v>
      </c>
      <c r="EL27" s="52">
        <v>1</v>
      </c>
      <c r="EM27" s="52">
        <v>5</v>
      </c>
      <c r="EN27" s="27">
        <f t="shared" ref="EN27:EN29" si="241">ROUND((EK27*0.4+EL27*0.6),1)</f>
        <v>2.6</v>
      </c>
      <c r="EO27" s="28">
        <f t="shared" ref="EO27:EO29" si="242">ROUND(MAX((EK27*0.4+EL27*0.6),(EK27*0.4+EM27*0.6)),1)</f>
        <v>5</v>
      </c>
      <c r="EP27" s="29" t="str">
        <f t="shared" si="125"/>
        <v>5.0</v>
      </c>
      <c r="EQ27" s="32" t="str">
        <f t="shared" ref="EQ27:EQ29" si="243">IF(EO27&gt;=8.5,"A",IF(EO27&gt;=8,"B+",IF(EO27&gt;=7,"B",IF(EO27&gt;=6.5,"C+",IF(EO27&gt;=5.5,"C",IF(EO27&gt;=5,"D+",IF(EO27&gt;=4,"D","F")))))))</f>
        <v>D+</v>
      </c>
      <c r="ER27" s="30">
        <f t="shared" si="54"/>
        <v>1.5</v>
      </c>
      <c r="ES27" s="29" t="str">
        <f t="shared" si="126"/>
        <v>1.5</v>
      </c>
      <c r="ET27" s="71">
        <v>3</v>
      </c>
      <c r="EU27" s="203">
        <v>3</v>
      </c>
      <c r="EV27" s="232">
        <v>6</v>
      </c>
      <c r="EW27" s="52">
        <v>8</v>
      </c>
      <c r="EX27" s="52"/>
      <c r="EY27" s="27">
        <f t="shared" ref="EY27:EY29" si="244">ROUND((EV27*0.4+EW27*0.6),1)</f>
        <v>7.2</v>
      </c>
      <c r="EZ27" s="28">
        <f t="shared" ref="EZ27:EZ29" si="245">ROUND(MAX((EV27*0.4+EW27*0.6),(EV27*0.4+EX27*0.6)),1)</f>
        <v>7.2</v>
      </c>
      <c r="FA27" s="29" t="str">
        <f t="shared" si="127"/>
        <v>7.2</v>
      </c>
      <c r="FB27" s="32" t="str">
        <f t="shared" ref="FB27:FB29" si="246">IF(EZ27&gt;=8.5,"A",IF(EZ27&gt;=8,"B+",IF(EZ27&gt;=7,"B",IF(EZ27&gt;=6.5,"C+",IF(EZ27&gt;=5.5,"C",IF(EZ27&gt;=5,"D+",IF(EZ27&gt;=4,"D","F")))))))</f>
        <v>B</v>
      </c>
      <c r="FC27" s="29">
        <f t="shared" si="58"/>
        <v>3</v>
      </c>
      <c r="FD27" s="29" t="str">
        <f t="shared" si="128"/>
        <v>3.0</v>
      </c>
      <c r="FE27" s="71">
        <v>2</v>
      </c>
      <c r="FF27" s="203">
        <v>2</v>
      </c>
      <c r="FG27" s="232">
        <v>7.1</v>
      </c>
      <c r="FH27" s="52">
        <v>6</v>
      </c>
      <c r="FI27" s="52"/>
      <c r="FJ27" s="27">
        <f t="shared" ref="FJ27:FJ29" si="247">ROUND((FG27*0.4+FH27*0.6),1)</f>
        <v>6.4</v>
      </c>
      <c r="FK27" s="28">
        <f t="shared" ref="FK27:FK29" si="248">ROUND(MAX((FG27*0.4+FH27*0.6),(FG27*0.4+FI27*0.6)),1)</f>
        <v>6.4</v>
      </c>
      <c r="FL27" s="29" t="str">
        <f t="shared" si="129"/>
        <v>6.4</v>
      </c>
      <c r="FM27" s="32" t="str">
        <f t="shared" ref="FM27:FM29" si="249">IF(FK27&gt;=8.5,"A",IF(FK27&gt;=8,"B+",IF(FK27&gt;=7,"B",IF(FK27&gt;=6.5,"C+",IF(FK27&gt;=5.5,"C",IF(FK27&gt;=5,"D+",IF(FK27&gt;=4,"D","F")))))))</f>
        <v>C</v>
      </c>
      <c r="FN27" s="30">
        <f t="shared" si="62"/>
        <v>2</v>
      </c>
      <c r="FO27" s="29" t="str">
        <f t="shared" si="130"/>
        <v>2.0</v>
      </c>
      <c r="FP27" s="71">
        <v>3</v>
      </c>
      <c r="FQ27" s="203">
        <v>3</v>
      </c>
      <c r="FR27" s="232">
        <v>8</v>
      </c>
      <c r="FS27" s="52">
        <v>9</v>
      </c>
      <c r="FT27" s="52"/>
      <c r="FU27" s="27">
        <f t="shared" ref="FU27:FU29" si="250">ROUND((FR27*0.4+FS27*0.6),1)</f>
        <v>8.6</v>
      </c>
      <c r="FV27" s="28">
        <f t="shared" ref="FV27:FV29" si="251">ROUND(MAX((FR27*0.4+FS27*0.6),(FR27*0.4+FT27*0.6)),1)</f>
        <v>8.6</v>
      </c>
      <c r="FW27" s="29" t="str">
        <f t="shared" si="131"/>
        <v>8.6</v>
      </c>
      <c r="FX27" s="32" t="str">
        <f t="shared" ref="FX27:FX29" si="252">IF(FV27&gt;=8.5,"A",IF(FV27&gt;=8,"B+",IF(FV27&gt;=7,"B",IF(FV27&gt;=6.5,"C+",IF(FV27&gt;=5.5,"C",IF(FV27&gt;=5,"D+",IF(FV27&gt;=4,"D","F")))))))</f>
        <v>A</v>
      </c>
      <c r="FY27" s="30">
        <f t="shared" si="66"/>
        <v>4</v>
      </c>
      <c r="FZ27" s="29" t="str">
        <f t="shared" si="132"/>
        <v>4.0</v>
      </c>
      <c r="GA27" s="71">
        <v>2</v>
      </c>
      <c r="GB27" s="203">
        <v>2</v>
      </c>
      <c r="GC27" s="232">
        <v>8</v>
      </c>
      <c r="GD27" s="52">
        <v>8</v>
      </c>
      <c r="GE27" s="52"/>
      <c r="GF27" s="27">
        <f t="shared" ref="GF27:GF29" si="253">ROUND((GC27*0.4+GD27*0.6),1)</f>
        <v>8</v>
      </c>
      <c r="GG27" s="28">
        <f t="shared" ref="GG27:GG29" si="254">ROUND(MAX((GC27*0.4+GD27*0.6),(GC27*0.4+GE27*0.6)),1)</f>
        <v>8</v>
      </c>
      <c r="GH27" s="29" t="str">
        <f t="shared" si="133"/>
        <v>8.0</v>
      </c>
      <c r="GI27" s="32" t="str">
        <f t="shared" ref="GI27:GI29" si="255">IF(GG27&gt;=8.5,"A",IF(GG27&gt;=8,"B+",IF(GG27&gt;=7,"B",IF(GG27&gt;=6.5,"C+",IF(GG27&gt;=5.5,"C",IF(GG27&gt;=5,"D+",IF(GG27&gt;=4,"D","F")))))))</f>
        <v>B+</v>
      </c>
      <c r="GJ27" s="30">
        <f t="shared" si="70"/>
        <v>3.5</v>
      </c>
      <c r="GK27" s="29" t="str">
        <f t="shared" si="134"/>
        <v>3.5</v>
      </c>
      <c r="GL27" s="71">
        <v>2</v>
      </c>
      <c r="GM27" s="203">
        <v>2</v>
      </c>
      <c r="GN27" s="232">
        <v>5</v>
      </c>
      <c r="GO27" s="52">
        <v>1</v>
      </c>
      <c r="GP27" s="52">
        <v>0</v>
      </c>
      <c r="GQ27" s="27">
        <f t="shared" ref="GQ27:GQ29" si="256">ROUND((GN27*0.4+GO27*0.6),1)</f>
        <v>2.6</v>
      </c>
      <c r="GR27" s="28">
        <f t="shared" ref="GR27:GR29" si="257">ROUND(MAX((GN27*0.4+GO27*0.6),(GN27*0.4+GP27*0.6)),1)</f>
        <v>2.6</v>
      </c>
      <c r="GS27" s="29" t="str">
        <f t="shared" si="135"/>
        <v>2.6</v>
      </c>
      <c r="GT27" s="32" t="str">
        <f t="shared" ref="GT27:GT29" si="258">IF(GR27&gt;=8.5,"A",IF(GR27&gt;=8,"B+",IF(GR27&gt;=7,"B",IF(GR27&gt;=6.5,"C+",IF(GR27&gt;=5.5,"C",IF(GR27&gt;=5,"D+",IF(GR27&gt;=4,"D","F")))))))</f>
        <v>F</v>
      </c>
      <c r="GU27" s="30">
        <f t="shared" si="74"/>
        <v>0</v>
      </c>
      <c r="GV27" s="29" t="str">
        <f t="shared" si="136"/>
        <v>0.0</v>
      </c>
      <c r="GW27" s="71">
        <v>2</v>
      </c>
      <c r="GX27" s="203"/>
      <c r="GY27" s="85">
        <f t="shared" si="75"/>
        <v>22</v>
      </c>
      <c r="GZ27" s="86">
        <f t="shared" si="76"/>
        <v>6.5636363636363626</v>
      </c>
      <c r="HA27" s="124" t="str">
        <f t="shared" si="137"/>
        <v>6.56</v>
      </c>
      <c r="HB27" s="86">
        <f t="shared" si="77"/>
        <v>2.5227272727272729</v>
      </c>
      <c r="HC27" s="124" t="str">
        <f t="shared" si="138"/>
        <v>2.52</v>
      </c>
      <c r="HD27" s="52" t="str">
        <f t="shared" si="78"/>
        <v>Lên lớp</v>
      </c>
      <c r="HE27" s="52">
        <f t="shared" si="79"/>
        <v>20</v>
      </c>
      <c r="HF27" s="86">
        <f t="shared" si="80"/>
        <v>6.9599999999999991</v>
      </c>
      <c r="HG27" s="127" t="str">
        <f t="shared" si="139"/>
        <v>6.96</v>
      </c>
      <c r="HH27" s="86">
        <f t="shared" si="81"/>
        <v>2.7749999999999999</v>
      </c>
      <c r="HI27" s="127" t="str">
        <f t="shared" si="140"/>
        <v>2.78</v>
      </c>
      <c r="HJ27" s="227">
        <f t="shared" si="141"/>
        <v>35</v>
      </c>
      <c r="HK27" s="268">
        <f t="shared" si="142"/>
        <v>35</v>
      </c>
      <c r="HL27" s="228">
        <f t="shared" si="143"/>
        <v>6.6485714285714286</v>
      </c>
      <c r="HM27" s="127" t="str">
        <f t="shared" si="144"/>
        <v>6.65</v>
      </c>
      <c r="HN27" s="228">
        <f t="shared" si="145"/>
        <v>2.5285714285714285</v>
      </c>
      <c r="HO27" s="127" t="str">
        <f t="shared" si="146"/>
        <v>2.53</v>
      </c>
      <c r="HP27" s="52" t="str">
        <f t="shared" si="82"/>
        <v>Lên lớp</v>
      </c>
      <c r="HQ27" s="58" t="s">
        <v>986</v>
      </c>
      <c r="HR27" s="98">
        <v>7.4</v>
      </c>
      <c r="HS27" s="99">
        <v>7</v>
      </c>
      <c r="HT27" s="187"/>
      <c r="HU27" s="27">
        <f t="shared" si="181"/>
        <v>7.2</v>
      </c>
      <c r="HV27" s="282">
        <f t="shared" si="182"/>
        <v>7.2</v>
      </c>
      <c r="HW27" s="26" t="str">
        <f t="shared" si="198"/>
        <v>7.2</v>
      </c>
      <c r="HX27" s="283" t="str">
        <f t="shared" si="183"/>
        <v>B</v>
      </c>
      <c r="HY27" s="281">
        <f t="shared" si="184"/>
        <v>3</v>
      </c>
      <c r="HZ27" s="44" t="str">
        <f t="shared" si="185"/>
        <v>3.0</v>
      </c>
      <c r="IA27" s="64">
        <v>3</v>
      </c>
      <c r="IB27" s="68">
        <v>3</v>
      </c>
      <c r="IC27" s="21">
        <v>7.4</v>
      </c>
      <c r="ID27" s="24">
        <v>7</v>
      </c>
      <c r="IE27" s="25"/>
      <c r="IF27" s="27">
        <f t="shared" si="186"/>
        <v>7.2</v>
      </c>
      <c r="IG27" s="282">
        <f t="shared" si="187"/>
        <v>7.2</v>
      </c>
      <c r="IH27" s="26" t="str">
        <f t="shared" si="199"/>
        <v>7.2</v>
      </c>
      <c r="II27" s="283" t="str">
        <f t="shared" si="188"/>
        <v>B</v>
      </c>
      <c r="IJ27" s="281">
        <f t="shared" si="189"/>
        <v>3</v>
      </c>
      <c r="IK27" s="44" t="str">
        <f t="shared" si="190"/>
        <v>3.0</v>
      </c>
      <c r="IL27" s="64">
        <v>1</v>
      </c>
      <c r="IM27" s="68">
        <v>1</v>
      </c>
      <c r="IN27" s="21">
        <v>7</v>
      </c>
      <c r="IO27" s="24">
        <v>6</v>
      </c>
      <c r="IP27" s="25"/>
      <c r="IQ27" s="27">
        <f t="shared" si="191"/>
        <v>6.4</v>
      </c>
      <c r="IR27" s="28">
        <f t="shared" si="192"/>
        <v>6.4</v>
      </c>
      <c r="IS27" s="26" t="str">
        <f t="shared" si="193"/>
        <v>6.4</v>
      </c>
      <c r="IT27" s="32" t="str">
        <f t="shared" si="194"/>
        <v>C</v>
      </c>
      <c r="IU27" s="30">
        <f t="shared" si="195"/>
        <v>2</v>
      </c>
      <c r="IV27" s="37" t="str">
        <f t="shared" si="196"/>
        <v>2.0</v>
      </c>
      <c r="IW27" s="64">
        <v>2</v>
      </c>
      <c r="IX27" s="68">
        <v>2</v>
      </c>
      <c r="IY27" s="21">
        <v>7.2</v>
      </c>
      <c r="IZ27" s="24">
        <v>7</v>
      </c>
      <c r="JA27" s="25"/>
      <c r="JB27" s="19">
        <f t="shared" si="147"/>
        <v>7.1</v>
      </c>
      <c r="JC27" s="26">
        <f t="shared" si="148"/>
        <v>7.1</v>
      </c>
      <c r="JD27" s="26" t="str">
        <f t="shared" si="149"/>
        <v>7.1</v>
      </c>
      <c r="JE27" s="32" t="str">
        <f t="shared" si="150"/>
        <v>B</v>
      </c>
      <c r="JF27" s="30">
        <f t="shared" si="151"/>
        <v>3</v>
      </c>
      <c r="JG27" s="37" t="str">
        <f t="shared" si="152"/>
        <v>3.0</v>
      </c>
      <c r="JH27" s="64">
        <v>2</v>
      </c>
      <c r="JI27" s="68">
        <v>2</v>
      </c>
      <c r="JJ27" s="98">
        <v>8.6</v>
      </c>
      <c r="JK27" s="99">
        <v>7</v>
      </c>
      <c r="JL27" s="187"/>
      <c r="JM27" s="19">
        <f t="shared" si="153"/>
        <v>7.6</v>
      </c>
      <c r="JN27" s="26">
        <f t="shared" si="154"/>
        <v>7.6</v>
      </c>
      <c r="JO27" s="26" t="str">
        <f t="shared" si="155"/>
        <v>7.6</v>
      </c>
      <c r="JP27" s="32" t="str">
        <f t="shared" si="156"/>
        <v>B</v>
      </c>
      <c r="JQ27" s="30">
        <f t="shared" si="157"/>
        <v>3</v>
      </c>
      <c r="JR27" s="37" t="str">
        <f t="shared" si="158"/>
        <v>3.0</v>
      </c>
      <c r="JS27" s="64">
        <v>1</v>
      </c>
      <c r="JT27" s="68">
        <v>1</v>
      </c>
      <c r="JU27" s="98">
        <v>7</v>
      </c>
      <c r="JV27" s="99">
        <v>9</v>
      </c>
      <c r="JW27" s="187"/>
      <c r="JX27" s="27">
        <f t="shared" si="83"/>
        <v>8.1999999999999993</v>
      </c>
      <c r="JY27" s="28">
        <f t="shared" si="84"/>
        <v>8.1999999999999993</v>
      </c>
      <c r="JZ27" s="26" t="str">
        <f t="shared" si="159"/>
        <v>8.2</v>
      </c>
      <c r="KA27" s="32" t="str">
        <f t="shared" si="85"/>
        <v>B+</v>
      </c>
      <c r="KB27" s="30">
        <f t="shared" si="86"/>
        <v>3.5</v>
      </c>
      <c r="KC27" s="37" t="str">
        <f t="shared" si="87"/>
        <v>3.5</v>
      </c>
      <c r="KD27" s="64">
        <v>2</v>
      </c>
      <c r="KE27" s="68">
        <v>2</v>
      </c>
      <c r="KF27" s="98">
        <v>7.4</v>
      </c>
      <c r="KG27" s="99">
        <v>6</v>
      </c>
      <c r="KH27" s="187"/>
      <c r="KI27" s="302">
        <f t="shared" si="88"/>
        <v>6.6</v>
      </c>
      <c r="KJ27" s="28">
        <f t="shared" si="89"/>
        <v>6.6</v>
      </c>
      <c r="KK27" s="26" t="str">
        <f t="shared" si="160"/>
        <v>6.6</v>
      </c>
      <c r="KL27" s="32" t="str">
        <f t="shared" si="90"/>
        <v>C+</v>
      </c>
      <c r="KM27" s="30">
        <f t="shared" si="91"/>
        <v>2.5</v>
      </c>
      <c r="KN27" s="37" t="str">
        <f t="shared" si="92"/>
        <v>2.5</v>
      </c>
      <c r="KO27" s="64">
        <v>2</v>
      </c>
      <c r="KP27" s="68">
        <v>2</v>
      </c>
      <c r="KQ27" s="98">
        <v>6.2</v>
      </c>
      <c r="KR27" s="99">
        <v>9</v>
      </c>
      <c r="KS27" s="187"/>
      <c r="KT27" s="27">
        <f t="shared" si="93"/>
        <v>7.9</v>
      </c>
      <c r="KU27" s="28">
        <f t="shared" si="94"/>
        <v>7.9</v>
      </c>
      <c r="KV27" s="26" t="str">
        <f t="shared" si="161"/>
        <v>7.9</v>
      </c>
      <c r="KW27" s="32" t="str">
        <f t="shared" si="200"/>
        <v>B</v>
      </c>
      <c r="KX27" s="30">
        <f t="shared" si="95"/>
        <v>3</v>
      </c>
      <c r="KY27" s="37" t="str">
        <f t="shared" si="96"/>
        <v>3.0</v>
      </c>
      <c r="KZ27" s="64">
        <v>2</v>
      </c>
      <c r="LA27" s="68">
        <v>2</v>
      </c>
      <c r="LB27" s="21">
        <v>8</v>
      </c>
      <c r="LC27" s="24">
        <v>7</v>
      </c>
      <c r="LD27" s="25"/>
      <c r="LE27" s="19">
        <f t="shared" si="197"/>
        <v>7.4</v>
      </c>
      <c r="LF27" s="26">
        <f t="shared" si="162"/>
        <v>7.4</v>
      </c>
      <c r="LG27" s="26" t="str">
        <f t="shared" si="201"/>
        <v>7.4</v>
      </c>
      <c r="LH27" s="32" t="str">
        <f t="shared" si="163"/>
        <v>B</v>
      </c>
      <c r="LI27" s="30">
        <f t="shared" si="164"/>
        <v>3</v>
      </c>
      <c r="LJ27" s="37" t="str">
        <f t="shared" si="165"/>
        <v>3.0</v>
      </c>
      <c r="LK27" s="62">
        <v>3</v>
      </c>
      <c r="LL27" s="279">
        <v>3</v>
      </c>
      <c r="LM27" s="85">
        <f t="shared" si="166"/>
        <v>18</v>
      </c>
      <c r="LN27" s="86">
        <f t="shared" si="167"/>
        <v>7.2777777777777777</v>
      </c>
      <c r="LO27" s="124" t="str">
        <f t="shared" si="168"/>
        <v>7.28</v>
      </c>
      <c r="LP27" s="86">
        <f t="shared" si="169"/>
        <v>2.8888888888888888</v>
      </c>
      <c r="LQ27" s="124" t="str">
        <f t="shared" si="170"/>
        <v>2.89</v>
      </c>
      <c r="LR27" s="330" t="str">
        <f t="shared" si="171"/>
        <v>Lên lớp</v>
      </c>
      <c r="LS27" s="331">
        <f t="shared" si="172"/>
        <v>18</v>
      </c>
      <c r="LT27" s="332">
        <f t="shared" si="173"/>
        <v>7.2777777777777777</v>
      </c>
      <c r="LU27" s="332">
        <f t="shared" si="174"/>
        <v>2.8888888888888888</v>
      </c>
      <c r="LV27" s="334">
        <f t="shared" si="175"/>
        <v>53</v>
      </c>
      <c r="LW27" s="335">
        <f t="shared" si="176"/>
        <v>53</v>
      </c>
      <c r="LX27" s="336">
        <f t="shared" si="177"/>
        <v>6.8622641509433961</v>
      </c>
      <c r="LY27" s="337">
        <f t="shared" si="178"/>
        <v>2.6509433962264151</v>
      </c>
      <c r="LZ27" s="336" t="str">
        <f t="shared" si="179"/>
        <v>2.65</v>
      </c>
      <c r="MA27" s="330" t="str">
        <f t="shared" si="180"/>
        <v>Lên lớp</v>
      </c>
    </row>
    <row r="28" spans="1:339" s="233" customFormat="1" ht="18">
      <c r="A28" s="10">
        <v>27</v>
      </c>
      <c r="B28" s="76" t="s">
        <v>383</v>
      </c>
      <c r="C28" s="77" t="s">
        <v>485</v>
      </c>
      <c r="D28" s="78" t="s">
        <v>486</v>
      </c>
      <c r="E28" s="79" t="s">
        <v>361</v>
      </c>
      <c r="F28" s="50"/>
      <c r="G28" s="81" t="s">
        <v>706</v>
      </c>
      <c r="H28" s="50" t="s">
        <v>17</v>
      </c>
      <c r="I28" s="82" t="s">
        <v>597</v>
      </c>
      <c r="J28" s="82" t="s">
        <v>787</v>
      </c>
      <c r="K28" s="16"/>
      <c r="L28" s="28" t="str">
        <f t="shared" si="97"/>
        <v>0.0</v>
      </c>
      <c r="M28" s="32" t="str">
        <f t="shared" si="202"/>
        <v>F</v>
      </c>
      <c r="N28" s="39">
        <f t="shared" si="203"/>
        <v>0</v>
      </c>
      <c r="O28" s="37" t="str">
        <f t="shared" si="98"/>
        <v>0.0</v>
      </c>
      <c r="P28" s="11">
        <v>2</v>
      </c>
      <c r="Q28" s="16"/>
      <c r="R28" s="28" t="str">
        <f t="shared" si="99"/>
        <v>0.0</v>
      </c>
      <c r="S28" s="32" t="str">
        <f t="shared" si="204"/>
        <v>F</v>
      </c>
      <c r="T28" s="39">
        <f t="shared" si="205"/>
        <v>0</v>
      </c>
      <c r="U28" s="37" t="str">
        <f t="shared" si="100"/>
        <v>0.0</v>
      </c>
      <c r="V28" s="11">
        <v>3</v>
      </c>
      <c r="W28" s="98">
        <v>9</v>
      </c>
      <c r="X28" s="99">
        <v>8</v>
      </c>
      <c r="Y28" s="25"/>
      <c r="Z28" s="27">
        <f t="shared" si="206"/>
        <v>8.4</v>
      </c>
      <c r="AA28" s="28">
        <f t="shared" si="207"/>
        <v>8.4</v>
      </c>
      <c r="AB28" s="28" t="str">
        <f t="shared" si="101"/>
        <v>8.4</v>
      </c>
      <c r="AC28" s="32" t="str">
        <f t="shared" si="208"/>
        <v>B+</v>
      </c>
      <c r="AD28" s="30">
        <f t="shared" si="209"/>
        <v>3.5</v>
      </c>
      <c r="AE28" s="37" t="str">
        <f t="shared" si="102"/>
        <v>3.5</v>
      </c>
      <c r="AF28" s="64">
        <v>4</v>
      </c>
      <c r="AG28" s="68">
        <v>4</v>
      </c>
      <c r="AH28" s="96">
        <v>0</v>
      </c>
      <c r="AI28" s="106"/>
      <c r="AJ28" s="25"/>
      <c r="AK28" s="27">
        <f t="shared" si="210"/>
        <v>0</v>
      </c>
      <c r="AL28" s="28">
        <f t="shared" si="211"/>
        <v>0</v>
      </c>
      <c r="AM28" s="28" t="str">
        <f t="shared" si="103"/>
        <v>0.0</v>
      </c>
      <c r="AN28" s="32" t="str">
        <f t="shared" si="212"/>
        <v>F</v>
      </c>
      <c r="AO28" s="30">
        <f t="shared" si="213"/>
        <v>0</v>
      </c>
      <c r="AP28" s="37" t="str">
        <f t="shared" si="104"/>
        <v>0.0</v>
      </c>
      <c r="AQ28" s="64">
        <v>3</v>
      </c>
      <c r="AR28" s="68"/>
      <c r="AS28" s="98">
        <v>5.4</v>
      </c>
      <c r="AT28" s="99">
        <v>8</v>
      </c>
      <c r="AU28" s="25"/>
      <c r="AV28" s="27">
        <f t="shared" si="214"/>
        <v>7</v>
      </c>
      <c r="AW28" s="28">
        <f t="shared" si="215"/>
        <v>7</v>
      </c>
      <c r="AX28" s="28" t="str">
        <f t="shared" si="105"/>
        <v>7.0</v>
      </c>
      <c r="AY28" s="32" t="str">
        <f t="shared" si="216"/>
        <v>B</v>
      </c>
      <c r="AZ28" s="30">
        <f t="shared" si="217"/>
        <v>3</v>
      </c>
      <c r="BA28" s="37" t="str">
        <f t="shared" si="106"/>
        <v>3.0</v>
      </c>
      <c r="BB28" s="64">
        <v>3</v>
      </c>
      <c r="BC28" s="68">
        <v>3</v>
      </c>
      <c r="BD28" s="108">
        <v>6.1</v>
      </c>
      <c r="BE28" s="109">
        <v>6</v>
      </c>
      <c r="BF28" s="111"/>
      <c r="BG28" s="27">
        <f t="shared" si="218"/>
        <v>6</v>
      </c>
      <c r="BH28" s="28">
        <f t="shared" si="219"/>
        <v>6</v>
      </c>
      <c r="BI28" s="28" t="str">
        <f t="shared" si="107"/>
        <v>6.0</v>
      </c>
      <c r="BJ28" s="32" t="str">
        <f t="shared" si="220"/>
        <v>C</v>
      </c>
      <c r="BK28" s="66">
        <f t="shared" si="221"/>
        <v>2</v>
      </c>
      <c r="BL28" s="37" t="str">
        <f t="shared" si="108"/>
        <v>2.0</v>
      </c>
      <c r="BM28" s="64">
        <v>2</v>
      </c>
      <c r="BN28" s="75">
        <v>2</v>
      </c>
      <c r="BO28" s="96">
        <v>0</v>
      </c>
      <c r="BP28" s="106"/>
      <c r="BQ28" s="25"/>
      <c r="BR28" s="27">
        <f t="shared" si="222"/>
        <v>0</v>
      </c>
      <c r="BS28" s="28">
        <f t="shared" si="223"/>
        <v>0</v>
      </c>
      <c r="BT28" s="28" t="str">
        <f t="shared" si="109"/>
        <v>0.0</v>
      </c>
      <c r="BU28" s="32" t="str">
        <f t="shared" si="224"/>
        <v>F</v>
      </c>
      <c r="BV28" s="30">
        <f t="shared" si="225"/>
        <v>0</v>
      </c>
      <c r="BW28" s="37" t="str">
        <f t="shared" si="110"/>
        <v>0.0</v>
      </c>
      <c r="BX28" s="64">
        <v>3</v>
      </c>
      <c r="BY28" s="68"/>
      <c r="BZ28" s="85">
        <f t="shared" si="24"/>
        <v>15</v>
      </c>
      <c r="CA28" s="86">
        <f t="shared" si="25"/>
        <v>4.4399999999999995</v>
      </c>
      <c r="CB28" s="87" t="str">
        <f t="shared" si="111"/>
        <v>4.44</v>
      </c>
      <c r="CC28" s="86">
        <f t="shared" si="26"/>
        <v>2.1333333333333333</v>
      </c>
      <c r="CD28" s="87" t="str">
        <f t="shared" si="112"/>
        <v>2.13</v>
      </c>
      <c r="CE28" s="188" t="str">
        <f t="shared" si="27"/>
        <v>Lên lớp</v>
      </c>
      <c r="CF28" s="52">
        <f t="shared" si="28"/>
        <v>9</v>
      </c>
      <c r="CG28" s="86">
        <f t="shared" si="29"/>
        <v>7.3999999999999995</v>
      </c>
      <c r="CH28" s="127" t="str">
        <f t="shared" si="113"/>
        <v>7.40</v>
      </c>
      <c r="CI28" s="86">
        <f t="shared" si="30"/>
        <v>3</v>
      </c>
      <c r="CJ28" s="52" t="str">
        <f t="shared" si="114"/>
        <v>3.00</v>
      </c>
      <c r="CK28" s="52" t="str">
        <f t="shared" si="31"/>
        <v>Lên lớp</v>
      </c>
      <c r="CL28" s="21">
        <v>6.7</v>
      </c>
      <c r="CM28" s="24">
        <v>7</v>
      </c>
      <c r="CN28" s="25"/>
      <c r="CO28" s="27">
        <f t="shared" si="226"/>
        <v>6.9</v>
      </c>
      <c r="CP28" s="28">
        <f t="shared" si="227"/>
        <v>6.9</v>
      </c>
      <c r="CQ28" s="28" t="str">
        <f t="shared" si="115"/>
        <v>6.9</v>
      </c>
      <c r="CR28" s="32" t="str">
        <f t="shared" si="228"/>
        <v>C+</v>
      </c>
      <c r="CS28" s="30">
        <f t="shared" si="229"/>
        <v>2.5</v>
      </c>
      <c r="CT28" s="37" t="str">
        <f t="shared" si="116"/>
        <v>2.5</v>
      </c>
      <c r="CU28" s="71">
        <v>2</v>
      </c>
      <c r="CV28" s="73">
        <v>2</v>
      </c>
      <c r="CW28" s="232">
        <v>7.2</v>
      </c>
      <c r="CX28" s="52">
        <v>8</v>
      </c>
      <c r="CY28" s="52"/>
      <c r="CZ28" s="27">
        <f t="shared" si="230"/>
        <v>7.7</v>
      </c>
      <c r="DA28" s="28">
        <f t="shared" si="231"/>
        <v>7.7</v>
      </c>
      <c r="DB28" s="29" t="str">
        <f t="shared" si="117"/>
        <v>7.7</v>
      </c>
      <c r="DC28" s="32" t="str">
        <f t="shared" si="232"/>
        <v>B</v>
      </c>
      <c r="DD28" s="30">
        <f t="shared" si="39"/>
        <v>3</v>
      </c>
      <c r="DE28" s="29" t="str">
        <f t="shared" si="118"/>
        <v>3.0</v>
      </c>
      <c r="DF28" s="71"/>
      <c r="DG28" s="203"/>
      <c r="DH28" s="229">
        <v>7</v>
      </c>
      <c r="DI28" s="230">
        <v>8</v>
      </c>
      <c r="DJ28" s="230"/>
      <c r="DK28" s="27">
        <f t="shared" si="233"/>
        <v>7.6</v>
      </c>
      <c r="DL28" s="28">
        <f t="shared" si="234"/>
        <v>7.6</v>
      </c>
      <c r="DM28" s="30" t="str">
        <f t="shared" si="119"/>
        <v>7.6</v>
      </c>
      <c r="DN28" s="32" t="str">
        <f t="shared" si="235"/>
        <v>B</v>
      </c>
      <c r="DO28" s="30">
        <f t="shared" si="43"/>
        <v>3</v>
      </c>
      <c r="DP28" s="30" t="str">
        <f t="shared" si="120"/>
        <v>3.0</v>
      </c>
      <c r="DQ28" s="71"/>
      <c r="DR28" s="203"/>
      <c r="DS28" s="204">
        <f t="shared" si="236"/>
        <v>7.65</v>
      </c>
      <c r="DT28" s="30" t="str">
        <f t="shared" si="121"/>
        <v>7.7</v>
      </c>
      <c r="DU28" s="32" t="str">
        <f t="shared" si="237"/>
        <v>B</v>
      </c>
      <c r="DV28" s="30">
        <f t="shared" si="46"/>
        <v>3</v>
      </c>
      <c r="DW28" s="30" t="str">
        <f t="shared" si="122"/>
        <v>3.0</v>
      </c>
      <c r="DX28" s="71">
        <v>3</v>
      </c>
      <c r="DY28" s="203">
        <v>3</v>
      </c>
      <c r="DZ28" s="232">
        <v>5</v>
      </c>
      <c r="EA28" s="52">
        <v>6</v>
      </c>
      <c r="EB28" s="52"/>
      <c r="EC28" s="27">
        <f t="shared" si="238"/>
        <v>5.6</v>
      </c>
      <c r="ED28" s="28">
        <f t="shared" si="239"/>
        <v>5.6</v>
      </c>
      <c r="EE28" s="29" t="str">
        <f t="shared" si="123"/>
        <v>5.6</v>
      </c>
      <c r="EF28" s="32" t="str">
        <f t="shared" si="240"/>
        <v>C</v>
      </c>
      <c r="EG28" s="30">
        <f t="shared" si="50"/>
        <v>2</v>
      </c>
      <c r="EH28" s="29" t="str">
        <f t="shared" si="124"/>
        <v>2.0</v>
      </c>
      <c r="EI28" s="71">
        <v>3</v>
      </c>
      <c r="EJ28" s="203">
        <v>3</v>
      </c>
      <c r="EK28" s="232">
        <v>5.7</v>
      </c>
      <c r="EL28" s="52">
        <v>5</v>
      </c>
      <c r="EM28" s="52"/>
      <c r="EN28" s="27">
        <f t="shared" si="241"/>
        <v>5.3</v>
      </c>
      <c r="EO28" s="28">
        <f t="shared" si="242"/>
        <v>5.3</v>
      </c>
      <c r="EP28" s="29" t="str">
        <f t="shared" si="125"/>
        <v>5.3</v>
      </c>
      <c r="EQ28" s="32" t="str">
        <f t="shared" si="243"/>
        <v>D+</v>
      </c>
      <c r="ER28" s="30">
        <f t="shared" si="54"/>
        <v>1.5</v>
      </c>
      <c r="ES28" s="29" t="str">
        <f t="shared" si="126"/>
        <v>1.5</v>
      </c>
      <c r="ET28" s="71">
        <v>3</v>
      </c>
      <c r="EU28" s="203">
        <v>3</v>
      </c>
      <c r="EV28" s="232">
        <v>5</v>
      </c>
      <c r="EW28" s="52">
        <v>5</v>
      </c>
      <c r="EX28" s="52"/>
      <c r="EY28" s="27">
        <f t="shared" si="244"/>
        <v>5</v>
      </c>
      <c r="EZ28" s="28">
        <f t="shared" si="245"/>
        <v>5</v>
      </c>
      <c r="FA28" s="29" t="str">
        <f t="shared" si="127"/>
        <v>5.0</v>
      </c>
      <c r="FB28" s="32" t="str">
        <f t="shared" si="246"/>
        <v>D+</v>
      </c>
      <c r="FC28" s="29">
        <f t="shared" si="58"/>
        <v>1.5</v>
      </c>
      <c r="FD28" s="29" t="str">
        <f t="shared" si="128"/>
        <v>1.5</v>
      </c>
      <c r="FE28" s="71">
        <v>2</v>
      </c>
      <c r="FF28" s="203">
        <v>2</v>
      </c>
      <c r="FG28" s="234">
        <v>7.1</v>
      </c>
      <c r="FH28" s="230">
        <v>1</v>
      </c>
      <c r="FI28" s="230">
        <v>6</v>
      </c>
      <c r="FJ28" s="27">
        <f t="shared" si="247"/>
        <v>3.4</v>
      </c>
      <c r="FK28" s="28">
        <f t="shared" si="248"/>
        <v>6.4</v>
      </c>
      <c r="FL28" s="29" t="str">
        <f t="shared" si="129"/>
        <v>6.4</v>
      </c>
      <c r="FM28" s="32" t="str">
        <f t="shared" si="249"/>
        <v>C</v>
      </c>
      <c r="FN28" s="30">
        <f t="shared" si="62"/>
        <v>2</v>
      </c>
      <c r="FO28" s="29" t="str">
        <f t="shared" si="130"/>
        <v>2.0</v>
      </c>
      <c r="FP28" s="71">
        <v>3</v>
      </c>
      <c r="FQ28" s="203">
        <v>3</v>
      </c>
      <c r="FR28" s="232">
        <v>7.7</v>
      </c>
      <c r="FS28" s="52">
        <v>5</v>
      </c>
      <c r="FT28" s="52"/>
      <c r="FU28" s="27">
        <f t="shared" si="250"/>
        <v>6.1</v>
      </c>
      <c r="FV28" s="28">
        <f t="shared" si="251"/>
        <v>6.1</v>
      </c>
      <c r="FW28" s="29" t="str">
        <f t="shared" si="131"/>
        <v>6.1</v>
      </c>
      <c r="FX28" s="32" t="str">
        <f t="shared" si="252"/>
        <v>C</v>
      </c>
      <c r="FY28" s="30">
        <f t="shared" si="66"/>
        <v>2</v>
      </c>
      <c r="FZ28" s="29" t="str">
        <f t="shared" si="132"/>
        <v>2.0</v>
      </c>
      <c r="GA28" s="71">
        <v>2</v>
      </c>
      <c r="GB28" s="203">
        <v>2</v>
      </c>
      <c r="GC28" s="232">
        <v>6.7</v>
      </c>
      <c r="GD28" s="52">
        <v>7</v>
      </c>
      <c r="GE28" s="52"/>
      <c r="GF28" s="27">
        <f t="shared" si="253"/>
        <v>6.9</v>
      </c>
      <c r="GG28" s="28">
        <f t="shared" si="254"/>
        <v>6.9</v>
      </c>
      <c r="GH28" s="29" t="str">
        <f t="shared" si="133"/>
        <v>6.9</v>
      </c>
      <c r="GI28" s="32" t="str">
        <f t="shared" si="255"/>
        <v>C+</v>
      </c>
      <c r="GJ28" s="30">
        <f t="shared" si="70"/>
        <v>2.5</v>
      </c>
      <c r="GK28" s="29" t="str">
        <f t="shared" si="134"/>
        <v>2.5</v>
      </c>
      <c r="GL28" s="71">
        <v>2</v>
      </c>
      <c r="GM28" s="203">
        <v>2</v>
      </c>
      <c r="GN28" s="246">
        <v>5.2</v>
      </c>
      <c r="GO28" s="247"/>
      <c r="GP28" s="247">
        <v>2</v>
      </c>
      <c r="GQ28" s="27">
        <f t="shared" si="256"/>
        <v>2.1</v>
      </c>
      <c r="GR28" s="28">
        <f t="shared" si="257"/>
        <v>3.3</v>
      </c>
      <c r="GS28" s="29" t="str">
        <f t="shared" si="135"/>
        <v>3.3</v>
      </c>
      <c r="GT28" s="32" t="str">
        <f t="shared" si="258"/>
        <v>F</v>
      </c>
      <c r="GU28" s="30">
        <f t="shared" si="74"/>
        <v>0</v>
      </c>
      <c r="GV28" s="29" t="str">
        <f t="shared" si="136"/>
        <v>0.0</v>
      </c>
      <c r="GW28" s="71">
        <v>2</v>
      </c>
      <c r="GX28" s="203"/>
      <c r="GY28" s="85">
        <f t="shared" si="75"/>
        <v>22</v>
      </c>
      <c r="GZ28" s="86">
        <f t="shared" si="76"/>
        <v>5.9659090909090908</v>
      </c>
      <c r="HA28" s="124" t="str">
        <f t="shared" si="137"/>
        <v>5.97</v>
      </c>
      <c r="HB28" s="86">
        <f t="shared" si="77"/>
        <v>1.9318181818181819</v>
      </c>
      <c r="HC28" s="124" t="str">
        <f t="shared" si="138"/>
        <v>1.93</v>
      </c>
      <c r="HD28" s="52" t="str">
        <f t="shared" si="78"/>
        <v>Lên lớp</v>
      </c>
      <c r="HE28" s="52">
        <f t="shared" si="79"/>
        <v>20</v>
      </c>
      <c r="HF28" s="86">
        <f t="shared" si="80"/>
        <v>6.2324999999999999</v>
      </c>
      <c r="HG28" s="127" t="str">
        <f t="shared" si="139"/>
        <v>6.23</v>
      </c>
      <c r="HH28" s="86">
        <f t="shared" si="81"/>
        <v>2.125</v>
      </c>
      <c r="HI28" s="127" t="str">
        <f t="shared" si="140"/>
        <v>2.13</v>
      </c>
      <c r="HJ28" s="227">
        <f t="shared" si="141"/>
        <v>35</v>
      </c>
      <c r="HK28" s="268">
        <f t="shared" si="142"/>
        <v>29</v>
      </c>
      <c r="HL28" s="228">
        <f t="shared" si="143"/>
        <v>6.5948275862068968</v>
      </c>
      <c r="HM28" s="127" t="str">
        <f t="shared" si="144"/>
        <v>6.59</v>
      </c>
      <c r="HN28" s="228">
        <f t="shared" si="145"/>
        <v>2.396551724137931</v>
      </c>
      <c r="HO28" s="127" t="str">
        <f t="shared" si="146"/>
        <v>2.40</v>
      </c>
      <c r="HP28" s="52" t="str">
        <f t="shared" si="82"/>
        <v>Lên lớp</v>
      </c>
      <c r="HQ28" s="58" t="s">
        <v>986</v>
      </c>
      <c r="HR28" s="98">
        <v>5.4</v>
      </c>
      <c r="HS28" s="99">
        <v>6</v>
      </c>
      <c r="HT28" s="187"/>
      <c r="HU28" s="27">
        <f t="shared" si="181"/>
        <v>5.8</v>
      </c>
      <c r="HV28" s="282">
        <f t="shared" si="182"/>
        <v>5.8</v>
      </c>
      <c r="HW28" s="28" t="str">
        <f t="shared" si="198"/>
        <v>5.8</v>
      </c>
      <c r="HX28" s="283" t="str">
        <f t="shared" si="183"/>
        <v>C</v>
      </c>
      <c r="HY28" s="281">
        <f t="shared" si="184"/>
        <v>2</v>
      </c>
      <c r="HZ28" s="44" t="str">
        <f t="shared" si="185"/>
        <v>2.0</v>
      </c>
      <c r="IA28" s="64">
        <v>3</v>
      </c>
      <c r="IB28" s="68">
        <v>3</v>
      </c>
      <c r="IC28" s="21">
        <v>5</v>
      </c>
      <c r="ID28" s="24">
        <v>6</v>
      </c>
      <c r="IE28" s="25"/>
      <c r="IF28" s="27">
        <f t="shared" si="186"/>
        <v>5.6</v>
      </c>
      <c r="IG28" s="282">
        <f t="shared" si="187"/>
        <v>5.6</v>
      </c>
      <c r="IH28" s="28" t="str">
        <f t="shared" si="199"/>
        <v>5.6</v>
      </c>
      <c r="II28" s="283" t="str">
        <f t="shared" si="188"/>
        <v>C</v>
      </c>
      <c r="IJ28" s="281">
        <f t="shared" si="189"/>
        <v>2</v>
      </c>
      <c r="IK28" s="44" t="str">
        <f t="shared" si="190"/>
        <v>2.0</v>
      </c>
      <c r="IL28" s="64">
        <v>1</v>
      </c>
      <c r="IM28" s="68">
        <v>1</v>
      </c>
      <c r="IN28" s="21">
        <v>5</v>
      </c>
      <c r="IO28" s="24">
        <v>5</v>
      </c>
      <c r="IP28" s="25"/>
      <c r="IQ28" s="27">
        <f t="shared" si="191"/>
        <v>5</v>
      </c>
      <c r="IR28" s="28">
        <f t="shared" si="192"/>
        <v>5</v>
      </c>
      <c r="IS28" s="28" t="str">
        <f t="shared" si="193"/>
        <v>5.0</v>
      </c>
      <c r="IT28" s="32" t="str">
        <f t="shared" si="194"/>
        <v>D+</v>
      </c>
      <c r="IU28" s="30">
        <f t="shared" si="195"/>
        <v>1.5</v>
      </c>
      <c r="IV28" s="37" t="str">
        <f t="shared" si="196"/>
        <v>1.5</v>
      </c>
      <c r="IW28" s="64">
        <v>2</v>
      </c>
      <c r="IX28" s="68">
        <v>2</v>
      </c>
      <c r="IY28" s="21">
        <v>6.8</v>
      </c>
      <c r="IZ28" s="24">
        <v>6</v>
      </c>
      <c r="JA28" s="25"/>
      <c r="JB28" s="19">
        <f t="shared" si="147"/>
        <v>6.3</v>
      </c>
      <c r="JC28" s="26">
        <f t="shared" si="148"/>
        <v>6.3</v>
      </c>
      <c r="JD28" s="26" t="str">
        <f t="shared" si="149"/>
        <v>6.3</v>
      </c>
      <c r="JE28" s="32" t="str">
        <f t="shared" si="150"/>
        <v>C</v>
      </c>
      <c r="JF28" s="30">
        <f t="shared" si="151"/>
        <v>2</v>
      </c>
      <c r="JG28" s="37" t="str">
        <f t="shared" si="152"/>
        <v>2.0</v>
      </c>
      <c r="JH28" s="64">
        <v>2</v>
      </c>
      <c r="JI28" s="68">
        <v>2</v>
      </c>
      <c r="JJ28" s="98">
        <v>6.4</v>
      </c>
      <c r="JK28" s="99">
        <v>5</v>
      </c>
      <c r="JL28" s="187"/>
      <c r="JM28" s="19">
        <f t="shared" si="153"/>
        <v>5.6</v>
      </c>
      <c r="JN28" s="26">
        <f t="shared" si="154"/>
        <v>5.6</v>
      </c>
      <c r="JO28" s="26" t="str">
        <f t="shared" si="155"/>
        <v>5.6</v>
      </c>
      <c r="JP28" s="32" t="str">
        <f t="shared" si="156"/>
        <v>C</v>
      </c>
      <c r="JQ28" s="30">
        <f t="shared" si="157"/>
        <v>2</v>
      </c>
      <c r="JR28" s="37" t="str">
        <f t="shared" si="158"/>
        <v>2.0</v>
      </c>
      <c r="JS28" s="64">
        <v>1</v>
      </c>
      <c r="JT28" s="68">
        <v>1</v>
      </c>
      <c r="JU28" s="110">
        <v>7</v>
      </c>
      <c r="JV28" s="94">
        <v>0</v>
      </c>
      <c r="JW28" s="216">
        <v>7</v>
      </c>
      <c r="JX28" s="27">
        <f t="shared" si="83"/>
        <v>2.8</v>
      </c>
      <c r="JY28" s="28">
        <f t="shared" si="84"/>
        <v>7</v>
      </c>
      <c r="JZ28" s="28" t="str">
        <f t="shared" si="159"/>
        <v>7.0</v>
      </c>
      <c r="KA28" s="32" t="str">
        <f t="shared" si="85"/>
        <v>B</v>
      </c>
      <c r="KB28" s="30">
        <f t="shared" si="86"/>
        <v>3</v>
      </c>
      <c r="KC28" s="37" t="str">
        <f t="shared" si="87"/>
        <v>3.0</v>
      </c>
      <c r="KD28" s="64">
        <v>2</v>
      </c>
      <c r="KE28" s="68">
        <v>2</v>
      </c>
      <c r="KF28" s="98">
        <v>7.4</v>
      </c>
      <c r="KG28" s="99">
        <v>7</v>
      </c>
      <c r="KH28" s="187"/>
      <c r="KI28" s="302">
        <f t="shared" si="88"/>
        <v>7.2</v>
      </c>
      <c r="KJ28" s="28">
        <f t="shared" si="89"/>
        <v>7.2</v>
      </c>
      <c r="KK28" s="28" t="str">
        <f t="shared" si="160"/>
        <v>7.2</v>
      </c>
      <c r="KL28" s="32" t="str">
        <f t="shared" si="90"/>
        <v>B</v>
      </c>
      <c r="KM28" s="30">
        <f t="shared" si="91"/>
        <v>3</v>
      </c>
      <c r="KN28" s="37" t="str">
        <f t="shared" si="92"/>
        <v>3.0</v>
      </c>
      <c r="KO28" s="64">
        <v>2</v>
      </c>
      <c r="KP28" s="68">
        <v>2</v>
      </c>
      <c r="KQ28" s="98">
        <v>7.4</v>
      </c>
      <c r="KR28" s="99">
        <v>5</v>
      </c>
      <c r="KS28" s="187"/>
      <c r="KT28" s="27">
        <f t="shared" si="93"/>
        <v>6</v>
      </c>
      <c r="KU28" s="28">
        <f t="shared" si="94"/>
        <v>6</v>
      </c>
      <c r="KV28" s="28" t="str">
        <f t="shared" si="161"/>
        <v>6.0</v>
      </c>
      <c r="KW28" s="32" t="str">
        <f t="shared" si="200"/>
        <v>C</v>
      </c>
      <c r="KX28" s="30">
        <f t="shared" si="95"/>
        <v>2</v>
      </c>
      <c r="KY28" s="37" t="str">
        <f t="shared" si="96"/>
        <v>2.0</v>
      </c>
      <c r="KZ28" s="64">
        <v>2</v>
      </c>
      <c r="LA28" s="68">
        <v>2</v>
      </c>
      <c r="LB28" s="21">
        <v>6.3</v>
      </c>
      <c r="LC28" s="24">
        <v>6</v>
      </c>
      <c r="LD28" s="25"/>
      <c r="LE28" s="27">
        <f t="shared" si="197"/>
        <v>6.1</v>
      </c>
      <c r="LF28" s="28">
        <f t="shared" si="162"/>
        <v>6.1</v>
      </c>
      <c r="LG28" s="28" t="str">
        <f t="shared" si="201"/>
        <v>6.1</v>
      </c>
      <c r="LH28" s="32" t="str">
        <f t="shared" si="163"/>
        <v>C</v>
      </c>
      <c r="LI28" s="30">
        <f t="shared" si="164"/>
        <v>2</v>
      </c>
      <c r="LJ28" s="37" t="str">
        <f t="shared" si="165"/>
        <v>2.0</v>
      </c>
      <c r="LK28" s="62">
        <v>3</v>
      </c>
      <c r="LL28" s="279">
        <v>3</v>
      </c>
      <c r="LM28" s="85">
        <f t="shared" si="166"/>
        <v>18</v>
      </c>
      <c r="LN28" s="86">
        <f t="shared" si="167"/>
        <v>6.1055555555555561</v>
      </c>
      <c r="LO28" s="124" t="str">
        <f t="shared" si="168"/>
        <v>6.11</v>
      </c>
      <c r="LP28" s="86">
        <f t="shared" si="169"/>
        <v>2.1666666666666665</v>
      </c>
      <c r="LQ28" s="124" t="str">
        <f t="shared" si="170"/>
        <v>2.17</v>
      </c>
      <c r="LR28" s="330" t="str">
        <f t="shared" si="171"/>
        <v>Lên lớp</v>
      </c>
      <c r="LS28" s="331">
        <f t="shared" si="172"/>
        <v>18</v>
      </c>
      <c r="LT28" s="332">
        <f t="shared" si="173"/>
        <v>6.1055555555555561</v>
      </c>
      <c r="LU28" s="332">
        <f t="shared" si="174"/>
        <v>2.1666666666666665</v>
      </c>
      <c r="LV28" s="334">
        <f t="shared" si="175"/>
        <v>53</v>
      </c>
      <c r="LW28" s="335">
        <f t="shared" si="176"/>
        <v>47</v>
      </c>
      <c r="LX28" s="336">
        <f t="shared" si="177"/>
        <v>6.4074468085106382</v>
      </c>
      <c r="LY28" s="337">
        <f t="shared" si="178"/>
        <v>2.3085106382978724</v>
      </c>
      <c r="LZ28" s="336" t="str">
        <f t="shared" si="179"/>
        <v>2.31</v>
      </c>
      <c r="MA28" s="330" t="str">
        <f t="shared" si="180"/>
        <v>Lên lớp</v>
      </c>
    </row>
    <row r="29" spans="1:339" s="233" customFormat="1" ht="18">
      <c r="A29" s="10">
        <v>28</v>
      </c>
      <c r="B29" s="76" t="s">
        <v>383</v>
      </c>
      <c r="C29" s="77" t="s">
        <v>487</v>
      </c>
      <c r="D29" s="78" t="s">
        <v>333</v>
      </c>
      <c r="E29" s="79" t="s">
        <v>285</v>
      </c>
      <c r="F29" s="50"/>
      <c r="G29" s="81" t="s">
        <v>707</v>
      </c>
      <c r="H29" s="50" t="s">
        <v>17</v>
      </c>
      <c r="I29" s="82" t="s">
        <v>653</v>
      </c>
      <c r="J29" s="82" t="s">
        <v>777</v>
      </c>
      <c r="K29" s="16"/>
      <c r="L29" s="28" t="str">
        <f t="shared" si="97"/>
        <v>0.0</v>
      </c>
      <c r="M29" s="32" t="str">
        <f t="shared" si="202"/>
        <v>F</v>
      </c>
      <c r="N29" s="39">
        <f t="shared" si="203"/>
        <v>0</v>
      </c>
      <c r="O29" s="37" t="str">
        <f t="shared" si="98"/>
        <v>0.0</v>
      </c>
      <c r="P29" s="11">
        <v>2</v>
      </c>
      <c r="Q29" s="16">
        <v>5</v>
      </c>
      <c r="R29" s="28" t="str">
        <f t="shared" si="99"/>
        <v>5.0</v>
      </c>
      <c r="S29" s="32" t="str">
        <f t="shared" si="204"/>
        <v>D+</v>
      </c>
      <c r="T29" s="39">
        <f t="shared" si="205"/>
        <v>1.5</v>
      </c>
      <c r="U29" s="37" t="str">
        <f t="shared" si="100"/>
        <v>1.5</v>
      </c>
      <c r="V29" s="11">
        <v>3</v>
      </c>
      <c r="W29" s="98">
        <v>8.5</v>
      </c>
      <c r="X29" s="99">
        <v>7</v>
      </c>
      <c r="Y29" s="25"/>
      <c r="Z29" s="27">
        <f t="shared" si="206"/>
        <v>7.6</v>
      </c>
      <c r="AA29" s="28">
        <f t="shared" si="207"/>
        <v>7.6</v>
      </c>
      <c r="AB29" s="28" t="str">
        <f t="shared" si="101"/>
        <v>7.6</v>
      </c>
      <c r="AC29" s="32" t="str">
        <f t="shared" si="208"/>
        <v>B</v>
      </c>
      <c r="AD29" s="30">
        <f t="shared" si="209"/>
        <v>3</v>
      </c>
      <c r="AE29" s="37" t="str">
        <f t="shared" si="102"/>
        <v>3.0</v>
      </c>
      <c r="AF29" s="64">
        <v>4</v>
      </c>
      <c r="AG29" s="68">
        <v>4</v>
      </c>
      <c r="AH29" s="96">
        <v>0</v>
      </c>
      <c r="AI29" s="106"/>
      <c r="AJ29" s="25"/>
      <c r="AK29" s="27">
        <f t="shared" si="210"/>
        <v>0</v>
      </c>
      <c r="AL29" s="28">
        <f t="shared" si="211"/>
        <v>0</v>
      </c>
      <c r="AM29" s="28" t="str">
        <f t="shared" si="103"/>
        <v>0.0</v>
      </c>
      <c r="AN29" s="32" t="str">
        <f t="shared" si="212"/>
        <v>F</v>
      </c>
      <c r="AO29" s="30">
        <f t="shared" si="213"/>
        <v>0</v>
      </c>
      <c r="AP29" s="37" t="str">
        <f t="shared" si="104"/>
        <v>0.0</v>
      </c>
      <c r="AQ29" s="64">
        <v>3</v>
      </c>
      <c r="AR29" s="68"/>
      <c r="AS29" s="98">
        <v>8.4</v>
      </c>
      <c r="AT29" s="99">
        <v>7</v>
      </c>
      <c r="AU29" s="25"/>
      <c r="AV29" s="27">
        <f t="shared" si="214"/>
        <v>7.6</v>
      </c>
      <c r="AW29" s="28">
        <f t="shared" si="215"/>
        <v>7.6</v>
      </c>
      <c r="AX29" s="28" t="str">
        <f t="shared" si="105"/>
        <v>7.6</v>
      </c>
      <c r="AY29" s="32" t="str">
        <f t="shared" si="216"/>
        <v>B</v>
      </c>
      <c r="AZ29" s="30">
        <f t="shared" si="217"/>
        <v>3</v>
      </c>
      <c r="BA29" s="37" t="str">
        <f t="shared" si="106"/>
        <v>3.0</v>
      </c>
      <c r="BB29" s="64">
        <v>3</v>
      </c>
      <c r="BC29" s="68">
        <v>3</v>
      </c>
      <c r="BD29" s="108">
        <v>6.6</v>
      </c>
      <c r="BE29" s="109">
        <v>5</v>
      </c>
      <c r="BF29" s="111"/>
      <c r="BG29" s="27">
        <f t="shared" si="218"/>
        <v>5.6</v>
      </c>
      <c r="BH29" s="28">
        <f t="shared" si="219"/>
        <v>5.6</v>
      </c>
      <c r="BI29" s="28" t="str">
        <f t="shared" si="107"/>
        <v>5.6</v>
      </c>
      <c r="BJ29" s="32" t="str">
        <f t="shared" si="220"/>
        <v>C</v>
      </c>
      <c r="BK29" s="66">
        <f t="shared" si="221"/>
        <v>2</v>
      </c>
      <c r="BL29" s="37" t="str">
        <f t="shared" si="108"/>
        <v>2.0</v>
      </c>
      <c r="BM29" s="64">
        <v>2</v>
      </c>
      <c r="BN29" s="75">
        <v>2</v>
      </c>
      <c r="BO29" s="96">
        <v>0</v>
      </c>
      <c r="BP29" s="106"/>
      <c r="BQ29" s="25"/>
      <c r="BR29" s="27">
        <f t="shared" si="222"/>
        <v>0</v>
      </c>
      <c r="BS29" s="28">
        <f t="shared" si="223"/>
        <v>0</v>
      </c>
      <c r="BT29" s="28" t="str">
        <f t="shared" si="109"/>
        <v>0.0</v>
      </c>
      <c r="BU29" s="32" t="str">
        <f t="shared" si="224"/>
        <v>F</v>
      </c>
      <c r="BV29" s="30">
        <f t="shared" si="225"/>
        <v>0</v>
      </c>
      <c r="BW29" s="37" t="str">
        <f t="shared" si="110"/>
        <v>0.0</v>
      </c>
      <c r="BX29" s="64">
        <v>3</v>
      </c>
      <c r="BY29" s="68"/>
      <c r="BZ29" s="85">
        <f t="shared" si="24"/>
        <v>15</v>
      </c>
      <c r="CA29" s="86">
        <f t="shared" si="25"/>
        <v>4.293333333333333</v>
      </c>
      <c r="CB29" s="87" t="str">
        <f t="shared" si="111"/>
        <v>4.29</v>
      </c>
      <c r="CC29" s="86">
        <f t="shared" si="26"/>
        <v>2.0666666666666669</v>
      </c>
      <c r="CD29" s="87" t="str">
        <f t="shared" si="112"/>
        <v>2.07</v>
      </c>
      <c r="CE29" s="188" t="str">
        <f t="shared" si="27"/>
        <v>Lên lớp</v>
      </c>
      <c r="CF29" s="52">
        <f t="shared" si="28"/>
        <v>9</v>
      </c>
      <c r="CG29" s="86">
        <f t="shared" si="29"/>
        <v>7.155555555555555</v>
      </c>
      <c r="CH29" s="127" t="str">
        <f t="shared" si="113"/>
        <v>7.16</v>
      </c>
      <c r="CI29" s="86">
        <f t="shared" si="30"/>
        <v>2.7777777777777777</v>
      </c>
      <c r="CJ29" s="52" t="str">
        <f t="shared" si="114"/>
        <v>2.78</v>
      </c>
      <c r="CK29" s="52" t="str">
        <f t="shared" si="31"/>
        <v>Lên lớp</v>
      </c>
      <c r="CL29" s="21">
        <v>6</v>
      </c>
      <c r="CM29" s="24">
        <v>8</v>
      </c>
      <c r="CN29" s="25"/>
      <c r="CO29" s="27">
        <f t="shared" si="226"/>
        <v>7.2</v>
      </c>
      <c r="CP29" s="28">
        <f t="shared" si="227"/>
        <v>7.2</v>
      </c>
      <c r="CQ29" s="28" t="str">
        <f t="shared" si="115"/>
        <v>7.2</v>
      </c>
      <c r="CR29" s="32" t="str">
        <f t="shared" si="228"/>
        <v>B</v>
      </c>
      <c r="CS29" s="30">
        <f t="shared" si="229"/>
        <v>3</v>
      </c>
      <c r="CT29" s="37" t="str">
        <f t="shared" si="116"/>
        <v>3.0</v>
      </c>
      <c r="CU29" s="71">
        <v>2</v>
      </c>
      <c r="CV29" s="73">
        <v>2</v>
      </c>
      <c r="CW29" s="232">
        <v>7.6</v>
      </c>
      <c r="CX29" s="52">
        <v>8</v>
      </c>
      <c r="CY29" s="52"/>
      <c r="CZ29" s="27">
        <f t="shared" si="230"/>
        <v>7.8</v>
      </c>
      <c r="DA29" s="28">
        <f t="shared" si="231"/>
        <v>7.8</v>
      </c>
      <c r="DB29" s="29" t="str">
        <f t="shared" si="117"/>
        <v>7.8</v>
      </c>
      <c r="DC29" s="32" t="str">
        <f t="shared" si="232"/>
        <v>B</v>
      </c>
      <c r="DD29" s="30">
        <f t="shared" si="39"/>
        <v>3</v>
      </c>
      <c r="DE29" s="29" t="str">
        <f t="shared" si="118"/>
        <v>3.0</v>
      </c>
      <c r="DF29" s="71"/>
      <c r="DG29" s="203"/>
      <c r="DH29" s="229">
        <v>7.4</v>
      </c>
      <c r="DI29" s="230">
        <v>8</v>
      </c>
      <c r="DJ29" s="230"/>
      <c r="DK29" s="27">
        <f t="shared" si="233"/>
        <v>7.8</v>
      </c>
      <c r="DL29" s="28">
        <f t="shared" si="234"/>
        <v>7.8</v>
      </c>
      <c r="DM29" s="30" t="str">
        <f t="shared" si="119"/>
        <v>7.8</v>
      </c>
      <c r="DN29" s="32" t="str">
        <f t="shared" si="235"/>
        <v>B</v>
      </c>
      <c r="DO29" s="30">
        <f t="shared" si="43"/>
        <v>3</v>
      </c>
      <c r="DP29" s="30" t="str">
        <f t="shared" si="120"/>
        <v>3.0</v>
      </c>
      <c r="DQ29" s="71"/>
      <c r="DR29" s="203"/>
      <c r="DS29" s="204">
        <f t="shared" si="236"/>
        <v>7.8</v>
      </c>
      <c r="DT29" s="30" t="str">
        <f t="shared" si="121"/>
        <v>7.8</v>
      </c>
      <c r="DU29" s="32" t="str">
        <f t="shared" si="237"/>
        <v>B</v>
      </c>
      <c r="DV29" s="30">
        <f t="shared" si="46"/>
        <v>3</v>
      </c>
      <c r="DW29" s="30" t="str">
        <f t="shared" si="122"/>
        <v>3.0</v>
      </c>
      <c r="DX29" s="71">
        <v>3</v>
      </c>
      <c r="DY29" s="203">
        <v>3</v>
      </c>
      <c r="DZ29" s="232">
        <v>6.6</v>
      </c>
      <c r="EA29" s="52">
        <v>7</v>
      </c>
      <c r="EB29" s="52"/>
      <c r="EC29" s="27">
        <f t="shared" si="238"/>
        <v>6.8</v>
      </c>
      <c r="ED29" s="28">
        <f t="shared" si="239"/>
        <v>6.8</v>
      </c>
      <c r="EE29" s="29" t="str">
        <f t="shared" si="123"/>
        <v>6.8</v>
      </c>
      <c r="EF29" s="32" t="str">
        <f t="shared" si="240"/>
        <v>C+</v>
      </c>
      <c r="EG29" s="30">
        <f t="shared" si="50"/>
        <v>2.5</v>
      </c>
      <c r="EH29" s="29" t="str">
        <f t="shared" si="124"/>
        <v>2.5</v>
      </c>
      <c r="EI29" s="71">
        <v>3</v>
      </c>
      <c r="EJ29" s="203">
        <v>3</v>
      </c>
      <c r="EK29" s="254">
        <v>7.1</v>
      </c>
      <c r="EL29" s="255">
        <v>6</v>
      </c>
      <c r="EM29" s="255"/>
      <c r="EN29" s="27">
        <f t="shared" si="241"/>
        <v>6.4</v>
      </c>
      <c r="EO29" s="28">
        <f t="shared" si="242"/>
        <v>6.4</v>
      </c>
      <c r="EP29" s="29" t="str">
        <f t="shared" si="125"/>
        <v>6.4</v>
      </c>
      <c r="EQ29" s="32" t="str">
        <f t="shared" si="243"/>
        <v>C</v>
      </c>
      <c r="ER29" s="30">
        <f t="shared" si="54"/>
        <v>2</v>
      </c>
      <c r="ES29" s="29" t="str">
        <f t="shared" si="126"/>
        <v>2.0</v>
      </c>
      <c r="ET29" s="71">
        <v>3</v>
      </c>
      <c r="EU29" s="203">
        <v>3</v>
      </c>
      <c r="EV29" s="232">
        <v>8</v>
      </c>
      <c r="EW29" s="52">
        <v>7</v>
      </c>
      <c r="EX29" s="52"/>
      <c r="EY29" s="27">
        <f t="shared" si="244"/>
        <v>7.4</v>
      </c>
      <c r="EZ29" s="28">
        <f t="shared" si="245"/>
        <v>7.4</v>
      </c>
      <c r="FA29" s="29" t="str">
        <f t="shared" si="127"/>
        <v>7.4</v>
      </c>
      <c r="FB29" s="32" t="str">
        <f t="shared" si="246"/>
        <v>B</v>
      </c>
      <c r="FC29" s="29">
        <f t="shared" si="58"/>
        <v>3</v>
      </c>
      <c r="FD29" s="29" t="str">
        <f t="shared" si="128"/>
        <v>3.0</v>
      </c>
      <c r="FE29" s="71">
        <v>2</v>
      </c>
      <c r="FF29" s="203">
        <v>2</v>
      </c>
      <c r="FG29" s="232">
        <v>7.1</v>
      </c>
      <c r="FH29" s="52">
        <v>7</v>
      </c>
      <c r="FI29" s="52"/>
      <c r="FJ29" s="27">
        <f t="shared" si="247"/>
        <v>7</v>
      </c>
      <c r="FK29" s="28">
        <f t="shared" si="248"/>
        <v>7</v>
      </c>
      <c r="FL29" s="29" t="str">
        <f t="shared" si="129"/>
        <v>7.0</v>
      </c>
      <c r="FM29" s="32" t="str">
        <f t="shared" si="249"/>
        <v>B</v>
      </c>
      <c r="FN29" s="30">
        <f t="shared" si="62"/>
        <v>3</v>
      </c>
      <c r="FO29" s="29" t="str">
        <f t="shared" si="130"/>
        <v>3.0</v>
      </c>
      <c r="FP29" s="71">
        <v>3</v>
      </c>
      <c r="FQ29" s="203">
        <v>3</v>
      </c>
      <c r="FR29" s="232">
        <v>8</v>
      </c>
      <c r="FS29" s="52">
        <v>8</v>
      </c>
      <c r="FT29" s="52"/>
      <c r="FU29" s="27">
        <f t="shared" si="250"/>
        <v>8</v>
      </c>
      <c r="FV29" s="28">
        <f t="shared" si="251"/>
        <v>8</v>
      </c>
      <c r="FW29" s="29" t="str">
        <f t="shared" si="131"/>
        <v>8.0</v>
      </c>
      <c r="FX29" s="32" t="str">
        <f t="shared" si="252"/>
        <v>B+</v>
      </c>
      <c r="FY29" s="30">
        <f t="shared" si="66"/>
        <v>3.5</v>
      </c>
      <c r="FZ29" s="29" t="str">
        <f t="shared" si="132"/>
        <v>3.5</v>
      </c>
      <c r="GA29" s="71">
        <v>2</v>
      </c>
      <c r="GB29" s="203">
        <v>2</v>
      </c>
      <c r="GC29" s="232">
        <v>7.3</v>
      </c>
      <c r="GD29" s="52">
        <v>7</v>
      </c>
      <c r="GE29" s="52"/>
      <c r="GF29" s="27">
        <f t="shared" si="253"/>
        <v>7.1</v>
      </c>
      <c r="GG29" s="28">
        <f t="shared" si="254"/>
        <v>7.1</v>
      </c>
      <c r="GH29" s="29" t="str">
        <f t="shared" si="133"/>
        <v>7.1</v>
      </c>
      <c r="GI29" s="32" t="str">
        <f t="shared" si="255"/>
        <v>B</v>
      </c>
      <c r="GJ29" s="30">
        <f t="shared" si="70"/>
        <v>3</v>
      </c>
      <c r="GK29" s="29" t="str">
        <f t="shared" si="134"/>
        <v>3.0</v>
      </c>
      <c r="GL29" s="71">
        <v>2</v>
      </c>
      <c r="GM29" s="203">
        <v>2</v>
      </c>
      <c r="GN29" s="232">
        <v>5.2</v>
      </c>
      <c r="GO29" s="52">
        <v>1</v>
      </c>
      <c r="GP29" s="52">
        <v>4</v>
      </c>
      <c r="GQ29" s="27">
        <f t="shared" si="256"/>
        <v>2.7</v>
      </c>
      <c r="GR29" s="28">
        <f t="shared" si="257"/>
        <v>4.5</v>
      </c>
      <c r="GS29" s="29" t="str">
        <f t="shared" si="135"/>
        <v>4.5</v>
      </c>
      <c r="GT29" s="32" t="str">
        <f t="shared" si="258"/>
        <v>D</v>
      </c>
      <c r="GU29" s="30">
        <f t="shared" si="74"/>
        <v>1</v>
      </c>
      <c r="GV29" s="29" t="str">
        <f t="shared" si="136"/>
        <v>1.0</v>
      </c>
      <c r="GW29" s="71">
        <v>2</v>
      </c>
      <c r="GX29" s="203">
        <v>2</v>
      </c>
      <c r="GY29" s="85">
        <f t="shared" si="75"/>
        <v>22</v>
      </c>
      <c r="GZ29" s="86">
        <f t="shared" si="76"/>
        <v>6.9272727272727259</v>
      </c>
      <c r="HA29" s="124" t="str">
        <f t="shared" si="137"/>
        <v>6.93</v>
      </c>
      <c r="HB29" s="86">
        <f t="shared" si="77"/>
        <v>2.6590909090909092</v>
      </c>
      <c r="HC29" s="124" t="str">
        <f t="shared" si="138"/>
        <v>2.66</v>
      </c>
      <c r="HD29" s="52" t="str">
        <f t="shared" si="78"/>
        <v>Lên lớp</v>
      </c>
      <c r="HE29" s="52">
        <f t="shared" si="79"/>
        <v>22</v>
      </c>
      <c r="HF29" s="86">
        <f t="shared" si="80"/>
        <v>6.9272727272727259</v>
      </c>
      <c r="HG29" s="127" t="str">
        <f t="shared" si="139"/>
        <v>6.93</v>
      </c>
      <c r="HH29" s="86">
        <f t="shared" si="81"/>
        <v>2.6590909090909092</v>
      </c>
      <c r="HI29" s="127" t="str">
        <f t="shared" si="140"/>
        <v>2.66</v>
      </c>
      <c r="HJ29" s="227">
        <f t="shared" si="141"/>
        <v>37</v>
      </c>
      <c r="HK29" s="268">
        <f t="shared" si="142"/>
        <v>31</v>
      </c>
      <c r="HL29" s="228">
        <f t="shared" si="143"/>
        <v>6.993548387096773</v>
      </c>
      <c r="HM29" s="127" t="str">
        <f t="shared" si="144"/>
        <v>6.99</v>
      </c>
      <c r="HN29" s="228">
        <f t="shared" si="145"/>
        <v>2.693548387096774</v>
      </c>
      <c r="HO29" s="127" t="str">
        <f t="shared" si="146"/>
        <v>2.69</v>
      </c>
      <c r="HP29" s="52" t="str">
        <f t="shared" si="82"/>
        <v>Lên lớp</v>
      </c>
      <c r="HQ29" s="58" t="s">
        <v>986</v>
      </c>
      <c r="HR29" s="98">
        <v>5.7</v>
      </c>
      <c r="HS29" s="99">
        <v>5</v>
      </c>
      <c r="HT29" s="187"/>
      <c r="HU29" s="19">
        <f t="shared" si="181"/>
        <v>5.3</v>
      </c>
      <c r="HV29" s="43">
        <f t="shared" si="182"/>
        <v>5.3</v>
      </c>
      <c r="HW29" s="26" t="str">
        <f t="shared" si="198"/>
        <v>5.3</v>
      </c>
      <c r="HX29" s="283" t="str">
        <f t="shared" si="183"/>
        <v>D+</v>
      </c>
      <c r="HY29" s="281">
        <f t="shared" si="184"/>
        <v>1.5</v>
      </c>
      <c r="HZ29" s="44" t="str">
        <f t="shared" si="185"/>
        <v>1.5</v>
      </c>
      <c r="IA29" s="64">
        <v>3</v>
      </c>
      <c r="IB29" s="68">
        <v>3</v>
      </c>
      <c r="IC29" s="21">
        <v>6.6</v>
      </c>
      <c r="ID29" s="24">
        <v>7</v>
      </c>
      <c r="IE29" s="25"/>
      <c r="IF29" s="19">
        <f t="shared" si="186"/>
        <v>6.8</v>
      </c>
      <c r="IG29" s="43">
        <f t="shared" si="187"/>
        <v>6.8</v>
      </c>
      <c r="IH29" s="26" t="str">
        <f t="shared" si="199"/>
        <v>6.8</v>
      </c>
      <c r="II29" s="283" t="str">
        <f t="shared" si="188"/>
        <v>C+</v>
      </c>
      <c r="IJ29" s="281">
        <f t="shared" si="189"/>
        <v>2.5</v>
      </c>
      <c r="IK29" s="44" t="str">
        <f t="shared" si="190"/>
        <v>2.5</v>
      </c>
      <c r="IL29" s="64">
        <v>1</v>
      </c>
      <c r="IM29" s="68">
        <v>1</v>
      </c>
      <c r="IN29" s="21">
        <v>7.7</v>
      </c>
      <c r="IO29" s="24">
        <v>7</v>
      </c>
      <c r="IP29" s="25"/>
      <c r="IQ29" s="19">
        <f t="shared" si="191"/>
        <v>7.3</v>
      </c>
      <c r="IR29" s="26">
        <f t="shared" si="192"/>
        <v>7.3</v>
      </c>
      <c r="IS29" s="26" t="str">
        <f t="shared" si="193"/>
        <v>7.3</v>
      </c>
      <c r="IT29" s="32" t="str">
        <f t="shared" si="194"/>
        <v>B</v>
      </c>
      <c r="IU29" s="30">
        <f t="shared" si="195"/>
        <v>3</v>
      </c>
      <c r="IV29" s="37" t="str">
        <f t="shared" si="196"/>
        <v>3.0</v>
      </c>
      <c r="IW29" s="64">
        <v>2</v>
      </c>
      <c r="IX29" s="68">
        <v>2</v>
      </c>
      <c r="IY29" s="21">
        <v>8</v>
      </c>
      <c r="IZ29" s="24">
        <v>7</v>
      </c>
      <c r="JA29" s="25"/>
      <c r="JB29" s="19">
        <f t="shared" si="147"/>
        <v>7.4</v>
      </c>
      <c r="JC29" s="26">
        <f t="shared" si="148"/>
        <v>7.4</v>
      </c>
      <c r="JD29" s="26" t="str">
        <f t="shared" si="149"/>
        <v>7.4</v>
      </c>
      <c r="JE29" s="32" t="str">
        <f t="shared" si="150"/>
        <v>B</v>
      </c>
      <c r="JF29" s="30">
        <f t="shared" si="151"/>
        <v>3</v>
      </c>
      <c r="JG29" s="37" t="str">
        <f t="shared" si="152"/>
        <v>3.0</v>
      </c>
      <c r="JH29" s="64">
        <v>2</v>
      </c>
      <c r="JI29" s="68">
        <v>2</v>
      </c>
      <c r="JJ29" s="98">
        <v>8.1999999999999993</v>
      </c>
      <c r="JK29" s="99">
        <v>6</v>
      </c>
      <c r="JL29" s="187"/>
      <c r="JM29" s="19">
        <f t="shared" si="153"/>
        <v>6.9</v>
      </c>
      <c r="JN29" s="26">
        <f t="shared" si="154"/>
        <v>6.9</v>
      </c>
      <c r="JO29" s="26" t="str">
        <f t="shared" si="155"/>
        <v>6.9</v>
      </c>
      <c r="JP29" s="32" t="str">
        <f t="shared" si="156"/>
        <v>C+</v>
      </c>
      <c r="JQ29" s="30">
        <f t="shared" si="157"/>
        <v>2.5</v>
      </c>
      <c r="JR29" s="37" t="str">
        <f t="shared" si="158"/>
        <v>2.5</v>
      </c>
      <c r="JS29" s="64">
        <v>1</v>
      </c>
      <c r="JT29" s="68">
        <v>1</v>
      </c>
      <c r="JU29" s="98">
        <v>7.7</v>
      </c>
      <c r="JV29" s="99">
        <v>8</v>
      </c>
      <c r="JW29" s="187"/>
      <c r="JX29" s="19">
        <f t="shared" si="83"/>
        <v>7.9</v>
      </c>
      <c r="JY29" s="26">
        <f t="shared" si="84"/>
        <v>7.9</v>
      </c>
      <c r="JZ29" s="26" t="str">
        <f t="shared" si="159"/>
        <v>7.9</v>
      </c>
      <c r="KA29" s="32" t="str">
        <f t="shared" si="85"/>
        <v>B</v>
      </c>
      <c r="KB29" s="30">
        <f t="shared" si="86"/>
        <v>3</v>
      </c>
      <c r="KC29" s="37" t="str">
        <f t="shared" si="87"/>
        <v>3.0</v>
      </c>
      <c r="KD29" s="64">
        <v>2</v>
      </c>
      <c r="KE29" s="68">
        <v>2</v>
      </c>
      <c r="KF29" s="98">
        <v>7</v>
      </c>
      <c r="KG29" s="99">
        <v>6</v>
      </c>
      <c r="KH29" s="187"/>
      <c r="KI29" s="302">
        <f>ROUND((KF29*0.4+KG29*0.6),1)</f>
        <v>6.4</v>
      </c>
      <c r="KJ29" s="28">
        <f>ROUND(MAX((KF29*0.4+KG29*0.6),(KF29*0.4+KH29*0.6)),1)</f>
        <v>6.4</v>
      </c>
      <c r="KK29" s="26" t="str">
        <f>TEXT(KJ29,"0.0")</f>
        <v>6.4</v>
      </c>
      <c r="KL29" s="32" t="str">
        <f>IF(KJ29&gt;=8.5,"A",IF(KJ29&gt;=8,"B+",IF(KJ29&gt;=7,"B",IF(KJ29&gt;=6.5,"C+",IF(KJ29&gt;=5.5,"C",IF(KJ29&gt;=5,"D+",IF(KJ29&gt;=4,"D","F")))))))</f>
        <v>C</v>
      </c>
      <c r="KM29" s="30">
        <f>IF(KL29="A",4,IF(KL29="B+",3.5,IF(KL29="B",3,IF(KL29="C+",2.5,IF(KL29="C",2,IF(KL29="D+",1.5,IF(KL29="D",1,0)))))))</f>
        <v>2</v>
      </c>
      <c r="KN29" s="37" t="str">
        <f>TEXT(KM29,"0.0")</f>
        <v>2.0</v>
      </c>
      <c r="KO29" s="64">
        <v>2</v>
      </c>
      <c r="KP29" s="68">
        <v>2</v>
      </c>
      <c r="KQ29" s="98">
        <v>7.4</v>
      </c>
      <c r="KR29" s="99">
        <v>7</v>
      </c>
      <c r="KS29" s="187"/>
      <c r="KT29" s="27">
        <f>ROUND((KQ29*0.4+KR29*0.6),1)</f>
        <v>7.2</v>
      </c>
      <c r="KU29" s="28">
        <f>ROUND(MAX((KQ29*0.4+KR29*0.6),(KQ29*0.4+KS29*0.6)),1)</f>
        <v>7.2</v>
      </c>
      <c r="KV29" s="26" t="str">
        <f>TEXT(KU29,"0.0")</f>
        <v>7.2</v>
      </c>
      <c r="KW29" s="32" t="str">
        <f>IF(KU29&gt;=8.5,"A",IF(KU29&gt;=8,"B+",IF(KU29&gt;=7,"B",IF(KU29&gt;=6.5,"C+",IF(KU29&gt;=5.5,"C",IF(KU29&gt;=5,"D+",IF(KU29&gt;=4,"D","F")))))))</f>
        <v>B</v>
      </c>
      <c r="KX29" s="30">
        <f>IF(KW29="A",4,IF(KW29="B+",3.5,IF(KW29="B",3,IF(KW29="C+",2.5,IF(KW29="C",2,IF(KW29="D+",1.5,IF(KW29="D",1,0)))))))</f>
        <v>3</v>
      </c>
      <c r="KY29" s="37" t="str">
        <f>TEXT(KX29,"0.0")</f>
        <v>3.0</v>
      </c>
      <c r="KZ29" s="64">
        <v>2</v>
      </c>
      <c r="LA29" s="68">
        <v>2</v>
      </c>
      <c r="LB29" s="21">
        <v>7.8</v>
      </c>
      <c r="LC29" s="24">
        <v>4</v>
      </c>
      <c r="LD29" s="25"/>
      <c r="LE29" s="19">
        <f>ROUND((LB29*0.4+LC29*0.6),1)</f>
        <v>5.5</v>
      </c>
      <c r="LF29" s="26">
        <f>ROUND(MAX((LB29*0.4+LC29*0.6),(LB29*0.4+LD29*0.6)),1)</f>
        <v>5.5</v>
      </c>
      <c r="LG29" s="26" t="str">
        <f>TEXT(LF29,"0.0")</f>
        <v>5.5</v>
      </c>
      <c r="LH29" s="32" t="str">
        <f>IF(LF29&gt;=8.5,"A",IF(LF29&gt;=8,"B+",IF(LF29&gt;=7,"B",IF(LF29&gt;=6.5,"C+",IF(LF29&gt;=5.5,"C",IF(LF29&gt;=5,"D+",IF(LF29&gt;=4,"D","F")))))))</f>
        <v>C</v>
      </c>
      <c r="LI29" s="30">
        <f>IF(LH29="A",4,IF(LH29="B+",3.5,IF(LH29="B",3,IF(LH29="C+",2.5,IF(LH29="C",2,IF(LH29="D+",1.5,IF(LH29="D",1,0)))))))</f>
        <v>2</v>
      </c>
      <c r="LJ29" s="37" t="str">
        <f>TEXT(LI29,"0.0")</f>
        <v>2.0</v>
      </c>
      <c r="LK29" s="62">
        <v>3</v>
      </c>
      <c r="LL29" s="279">
        <v>3</v>
      </c>
      <c r="LM29" s="85">
        <f t="shared" si="166"/>
        <v>18</v>
      </c>
      <c r="LN29" s="86">
        <f t="shared" si="167"/>
        <v>6.583333333333333</v>
      </c>
      <c r="LO29" s="124" t="str">
        <f t="shared" si="168"/>
        <v>6.58</v>
      </c>
      <c r="LP29" s="86">
        <f t="shared" si="169"/>
        <v>2.4166666666666665</v>
      </c>
      <c r="LQ29" s="124" t="str">
        <f t="shared" si="170"/>
        <v>2.42</v>
      </c>
      <c r="LR29" s="330" t="str">
        <f t="shared" si="171"/>
        <v>Lên lớp</v>
      </c>
      <c r="LS29" s="331">
        <f t="shared" si="172"/>
        <v>18</v>
      </c>
      <c r="LT29" s="332">
        <f t="shared" si="173"/>
        <v>6.583333333333333</v>
      </c>
      <c r="LU29" s="332">
        <f t="shared" si="174"/>
        <v>2.4166666666666665</v>
      </c>
      <c r="LV29" s="334">
        <f t="shared" si="175"/>
        <v>55</v>
      </c>
      <c r="LW29" s="335">
        <f t="shared" si="176"/>
        <v>49</v>
      </c>
      <c r="LX29" s="336">
        <f t="shared" si="177"/>
        <v>6.8428571428571416</v>
      </c>
      <c r="LY29" s="337">
        <f t="shared" si="178"/>
        <v>2.5918367346938775</v>
      </c>
      <c r="LZ29" s="336" t="str">
        <f t="shared" si="179"/>
        <v>2.59</v>
      </c>
      <c r="MA29" s="330" t="str">
        <f t="shared" si="180"/>
        <v>Lên lớp</v>
      </c>
    </row>
    <row r="30" spans="1:339" s="233" customFormat="1" ht="18">
      <c r="A30" s="10">
        <v>29</v>
      </c>
      <c r="B30" s="76" t="s">
        <v>383</v>
      </c>
      <c r="C30" s="77" t="s">
        <v>976</v>
      </c>
      <c r="D30" s="78" t="s">
        <v>208</v>
      </c>
      <c r="E30" s="79" t="s">
        <v>977</v>
      </c>
      <c r="F30" s="50" t="s">
        <v>1074</v>
      </c>
      <c r="G30" s="288" t="s">
        <v>1075</v>
      </c>
      <c r="H30" s="50" t="s">
        <v>17</v>
      </c>
      <c r="I30" s="82" t="s">
        <v>548</v>
      </c>
      <c r="J30" s="82" t="s">
        <v>785</v>
      </c>
      <c r="K30" s="12">
        <v>5.3</v>
      </c>
      <c r="L30" s="28" t="str">
        <f t="shared" si="97"/>
        <v>5.3</v>
      </c>
      <c r="M30" s="32" t="str">
        <f t="shared" ref="M30" si="259">IF(K30&gt;=8.5,"A",IF(K30&gt;=8,"B+",IF(K30&gt;=7,"B",IF(K30&gt;=6.5,"C+",IF(K30&gt;=5.5,"C",IF(K30&gt;=5,"D+",IF(K30&gt;=4,"D","F")))))))</f>
        <v>D+</v>
      </c>
      <c r="N30" s="39">
        <f t="shared" ref="N30" si="260">IF(M30="A",4,IF(M30="B+",3.5,IF(M30="B",3,IF(M30="C+",2.5,IF(M30="C",2,IF(M30="D+",1.5,IF(M30="D",1,0)))))))</f>
        <v>1.5</v>
      </c>
      <c r="O30" s="37" t="str">
        <f t="shared" si="98"/>
        <v>1.5</v>
      </c>
      <c r="P30" s="11">
        <v>2</v>
      </c>
      <c r="Q30" s="16">
        <v>6.4</v>
      </c>
      <c r="R30" s="28" t="str">
        <f t="shared" si="99"/>
        <v>6.4</v>
      </c>
      <c r="S30" s="32" t="str">
        <f t="shared" ref="S30" si="261">IF(Q30&gt;=8.5,"A",IF(Q30&gt;=8,"B+",IF(Q30&gt;=7,"B",IF(Q30&gt;=6.5,"C+",IF(Q30&gt;=5.5,"C",IF(Q30&gt;=5,"D+",IF(Q30&gt;=4,"D","F")))))))</f>
        <v>C</v>
      </c>
      <c r="T30" s="39">
        <f t="shared" ref="T30" si="262">IF(S30="A",4,IF(S30="B+",3.5,IF(S30="B",3,IF(S30="C+",2.5,IF(S30="C",2,IF(S30="D+",1.5,IF(S30="D",1,0)))))))</f>
        <v>2</v>
      </c>
      <c r="U30" s="37" t="str">
        <f>TEXT(T30,"0.0")</f>
        <v>2.0</v>
      </c>
      <c r="V30" s="11">
        <v>3</v>
      </c>
      <c r="W30" s="98">
        <v>6.3</v>
      </c>
      <c r="X30" s="99">
        <v>6</v>
      </c>
      <c r="Y30" s="25"/>
      <c r="Z30" s="27">
        <f t="shared" ref="Z30" si="263">ROUND((W30*0.4+X30*0.6),1)</f>
        <v>6.1</v>
      </c>
      <c r="AA30" s="28">
        <f t="shared" ref="AA30" si="264">ROUND(MAX((W30*0.4+X30*0.6),(W30*0.4+Y30*0.6)),1)</f>
        <v>6.1</v>
      </c>
      <c r="AB30" s="28" t="str">
        <f t="shared" si="101"/>
        <v>6.1</v>
      </c>
      <c r="AC30" s="32" t="str">
        <f t="shared" ref="AC30" si="265">IF(AA30&gt;=8.5,"A",IF(AA30&gt;=8,"B+",IF(AA30&gt;=7,"B",IF(AA30&gt;=6.5,"C+",IF(AA30&gt;=5.5,"C",IF(AA30&gt;=5,"D+",IF(AA30&gt;=4,"D","F")))))))</f>
        <v>C</v>
      </c>
      <c r="AD30" s="30">
        <f t="shared" ref="AD30" si="266">IF(AC30="A",4,IF(AC30="B+",3.5,IF(AC30="B",3,IF(AC30="C+",2.5,IF(AC30="C",2,IF(AC30="D+",1.5,IF(AC30="D",1,0)))))))</f>
        <v>2</v>
      </c>
      <c r="AE30" s="37" t="str">
        <f t="shared" si="102"/>
        <v>2.0</v>
      </c>
      <c r="AF30" s="64">
        <v>4</v>
      </c>
      <c r="AG30" s="68">
        <v>4</v>
      </c>
      <c r="AH30" s="21">
        <v>5</v>
      </c>
      <c r="AI30" s="24">
        <v>4</v>
      </c>
      <c r="AJ30" s="25"/>
      <c r="AK30" s="27">
        <f t="shared" ref="AK30" si="267">ROUND((AH30*0.4+AI30*0.6),1)</f>
        <v>4.4000000000000004</v>
      </c>
      <c r="AL30" s="28">
        <f t="shared" ref="AL30" si="268">ROUND(MAX((AH30*0.4+AI30*0.6),(AH30*0.4+AJ30*0.6)),1)</f>
        <v>4.4000000000000004</v>
      </c>
      <c r="AM30" s="28" t="str">
        <f t="shared" si="103"/>
        <v>4.4</v>
      </c>
      <c r="AN30" s="32" t="str">
        <f t="shared" ref="AN30" si="269">IF(AL30&gt;=8.5,"A",IF(AL30&gt;=8,"B+",IF(AL30&gt;=7,"B",IF(AL30&gt;=6.5,"C+",IF(AL30&gt;=5.5,"C",IF(AL30&gt;=5,"D+",IF(AL30&gt;=4,"D","F")))))))</f>
        <v>D</v>
      </c>
      <c r="AO30" s="30">
        <f t="shared" ref="AO30" si="270">IF(AN30="A",4,IF(AN30="B+",3.5,IF(AN30="B",3,IF(AN30="C+",2.5,IF(AN30="C",2,IF(AN30="D+",1.5,IF(AN30="D",1,0)))))))</f>
        <v>1</v>
      </c>
      <c r="AP30" s="37" t="str">
        <f t="shared" si="104"/>
        <v>1.0</v>
      </c>
      <c r="AQ30" s="64">
        <v>3</v>
      </c>
      <c r="AR30" s="68">
        <v>3</v>
      </c>
      <c r="AS30" s="98">
        <v>5.2</v>
      </c>
      <c r="AT30" s="99">
        <v>4</v>
      </c>
      <c r="AU30" s="25"/>
      <c r="AV30" s="27">
        <f t="shared" ref="AV30" si="271">ROUND((AS30*0.4+AT30*0.6),1)</f>
        <v>4.5</v>
      </c>
      <c r="AW30" s="28">
        <f t="shared" ref="AW30" si="272">ROUND(MAX((AS30*0.4+AT30*0.6),(AS30*0.4+AU30*0.6)),1)</f>
        <v>4.5</v>
      </c>
      <c r="AX30" s="28" t="str">
        <f t="shared" si="105"/>
        <v>4.5</v>
      </c>
      <c r="AY30" s="32" t="str">
        <f t="shared" ref="AY30" si="273">IF(AW30&gt;=8.5,"A",IF(AW30&gt;=8,"B+",IF(AW30&gt;=7,"B",IF(AW30&gt;=6.5,"C+",IF(AW30&gt;=5.5,"C",IF(AW30&gt;=5,"D+",IF(AW30&gt;=4,"D","F")))))))</f>
        <v>D</v>
      </c>
      <c r="AZ30" s="30">
        <f t="shared" ref="AZ30" si="274">IF(AY30="A",4,IF(AY30="B+",3.5,IF(AY30="B",3,IF(AY30="C+",2.5,IF(AY30="C",2,IF(AY30="D+",1.5,IF(AY30="D",1,0)))))))</f>
        <v>1</v>
      </c>
      <c r="BA30" s="37" t="str">
        <f t="shared" si="106"/>
        <v>1.0</v>
      </c>
      <c r="BB30" s="64">
        <v>3</v>
      </c>
      <c r="BC30" s="68">
        <v>3</v>
      </c>
      <c r="BD30" s="98">
        <v>6</v>
      </c>
      <c r="BE30" s="99">
        <v>3</v>
      </c>
      <c r="BF30" s="187"/>
      <c r="BG30" s="27">
        <f t="shared" ref="BG30" si="275">ROUND((BD30*0.4+BE30*0.6),1)</f>
        <v>4.2</v>
      </c>
      <c r="BH30" s="28">
        <f t="shared" ref="BH30" si="276">ROUND(MAX((BD30*0.4+BE30*0.6),(BD30*0.4+BF30*0.6)),1)</f>
        <v>4.2</v>
      </c>
      <c r="BI30" s="28" t="str">
        <f t="shared" si="107"/>
        <v>4.2</v>
      </c>
      <c r="BJ30" s="32" t="str">
        <f t="shared" ref="BJ30" si="277">IF(BH30&gt;=8.5,"A",IF(BH30&gt;=8,"B+",IF(BH30&gt;=7,"B",IF(BH30&gt;=6.5,"C+",IF(BH30&gt;=5.5,"C",IF(BH30&gt;=5,"D+",IF(BH30&gt;=4,"D","F")))))))</f>
        <v>D</v>
      </c>
      <c r="BK30" s="66">
        <f t="shared" ref="BK30" si="278">IF(BJ30="A",4,IF(BJ30="B+",3.5,IF(BJ30="B",3,IF(BJ30="C+",2.5,IF(BJ30="C",2,IF(BJ30="D+",1.5,IF(BJ30="D",1,0)))))))</f>
        <v>1</v>
      </c>
      <c r="BL30" s="37" t="str">
        <f t="shared" si="108"/>
        <v>1.0</v>
      </c>
      <c r="BM30" s="64">
        <v>2</v>
      </c>
      <c r="BN30" s="75">
        <v>2</v>
      </c>
      <c r="BO30" s="115">
        <v>5.8</v>
      </c>
      <c r="BP30" s="116">
        <v>6</v>
      </c>
      <c r="BQ30" s="25"/>
      <c r="BR30" s="27">
        <f t="shared" ref="BR30" si="279">ROUND((BO30*0.4+BP30*0.6),1)</f>
        <v>5.9</v>
      </c>
      <c r="BS30" s="28">
        <f t="shared" ref="BS30" si="280">ROUND(MAX((BO30*0.4+BP30*0.6),(BO30*0.4+BQ30*0.6)),1)</f>
        <v>5.9</v>
      </c>
      <c r="BT30" s="28" t="str">
        <f t="shared" si="109"/>
        <v>5.9</v>
      </c>
      <c r="BU30" s="32" t="str">
        <f t="shared" ref="BU30" si="281">IF(BS30&gt;=8.5,"A",IF(BS30&gt;=8,"B+",IF(BS30&gt;=7,"B",IF(BS30&gt;=6.5,"C+",IF(BS30&gt;=5.5,"C",IF(BS30&gt;=5,"D+",IF(BS30&gt;=4,"D","F")))))))</f>
        <v>C</v>
      </c>
      <c r="BV30" s="30">
        <f t="shared" ref="BV30" si="282">IF(BU30="A",4,IF(BU30="B+",3.5,IF(BU30="B",3,IF(BU30="C+",2.5,IF(BU30="C",2,IF(BU30="D+",1.5,IF(BU30="D",1,0)))))))</f>
        <v>2</v>
      </c>
      <c r="BW30" s="37" t="str">
        <f t="shared" si="110"/>
        <v>2.0</v>
      </c>
      <c r="BX30" s="64">
        <v>3</v>
      </c>
      <c r="BY30" s="68">
        <v>3</v>
      </c>
      <c r="BZ30" s="85">
        <f t="shared" ref="BZ30" si="283">AF30+AQ30+BB30+BM30+BX30</f>
        <v>15</v>
      </c>
      <c r="CA30" s="86">
        <f t="shared" ref="CA30" si="284">(AA30*AF30+AL30*AQ30+AW30*BB30+BH30*BM30+BS30*BX30)/BZ30</f>
        <v>5.1466666666666665</v>
      </c>
      <c r="CB30" s="87" t="str">
        <f t="shared" si="111"/>
        <v>5.15</v>
      </c>
      <c r="CC30" s="86">
        <f t="shared" ref="CC30" si="285">(AD30*AF30+CS30*CU30+AO30*AQ30+AZ30*BB30+BK30*BM30+BV30*BX30)/BZ30</f>
        <v>1.8666666666666667</v>
      </c>
      <c r="CD30" s="87" t="str">
        <f t="shared" si="112"/>
        <v>1.87</v>
      </c>
      <c r="CE30" s="52" t="str">
        <f t="shared" ref="CE30" si="286">IF(AND(CC30&lt;0.8),"Cảnh báo KQHT","Lên lớp")</f>
        <v>Lên lớp</v>
      </c>
      <c r="CF30" s="52">
        <f t="shared" ref="CF30" si="287">BY30+BN30+BC30+AR30+AG30</f>
        <v>15</v>
      </c>
      <c r="CG30" s="86">
        <f t="shared" ref="CG30" si="288">(AA30*AG30+AL30*AR30+AW30*BC30+BH30*BN30+BS30*BY30)/CF30</f>
        <v>5.1466666666666665</v>
      </c>
      <c r="CH30" s="127" t="str">
        <f t="shared" si="113"/>
        <v>5.15</v>
      </c>
      <c r="CI30" s="86">
        <f t="shared" si="30"/>
        <v>1.4666666666666666</v>
      </c>
      <c r="CJ30" s="52" t="str">
        <f t="shared" si="114"/>
        <v>1.47</v>
      </c>
      <c r="CK30" s="52" t="str">
        <f t="shared" ref="CK30" si="289">IF(AND(CI30&lt;1.2),"Cảnh báo KQHT","Lên lớp")</f>
        <v>Lên lớp</v>
      </c>
      <c r="CL30" s="110">
        <v>7.3</v>
      </c>
      <c r="CM30" s="94">
        <v>8</v>
      </c>
      <c r="CN30" s="25">
        <v>7</v>
      </c>
      <c r="CO30" s="27">
        <f t="shared" ref="CO30" si="290">ROUND((CL30*0.4+CM30*0.6),1)</f>
        <v>7.7</v>
      </c>
      <c r="CP30" s="28">
        <f t="shared" ref="CP30" si="291">ROUND(MAX((CL30*0.4+CM30*0.6),(CL30*0.4+CN30*0.6)),1)</f>
        <v>7.7</v>
      </c>
      <c r="CQ30" s="28" t="str">
        <f t="shared" si="115"/>
        <v>7.7</v>
      </c>
      <c r="CR30" s="32" t="str">
        <f t="shared" ref="CR30" si="292">IF(CP30&gt;=8.5,"A",IF(CP30&gt;=8,"B+",IF(CP30&gt;=7,"B",IF(CP30&gt;=6.5,"C+",IF(CP30&gt;=5.5,"C",IF(CP30&gt;=5,"D+",IF(CP30&gt;=4,"D","F")))))))</f>
        <v>B</v>
      </c>
      <c r="CS30" s="30">
        <f t="shared" ref="CS30" si="293">IF(CR30="A",4,IF(CR30="B+",3.5,IF(CR30="B",3,IF(CR30="C+",2.5,IF(CR30="C",2,IF(CR30="D+",1.5,IF(CR30="D",1,0)))))))</f>
        <v>3</v>
      </c>
      <c r="CT30" s="37" t="str">
        <f t="shared" si="116"/>
        <v>3.0</v>
      </c>
      <c r="CU30" s="71">
        <v>2</v>
      </c>
      <c r="CV30" s="73">
        <v>2</v>
      </c>
      <c r="CW30" s="254"/>
      <c r="CX30" s="255"/>
      <c r="CY30" s="255"/>
      <c r="CZ30" s="27">
        <f t="shared" ref="CZ30" si="294">ROUND((CW30*0.4+CX30*0.6),1)</f>
        <v>0</v>
      </c>
      <c r="DA30" s="28">
        <f t="shared" ref="DA30" si="295">ROUND(MAX((CW30*0.4+CX30*0.6),(CW30*0.4+CY30*0.6)),1)</f>
        <v>0</v>
      </c>
      <c r="DB30" s="29" t="str">
        <f t="shared" si="117"/>
        <v>0.0</v>
      </c>
      <c r="DC30" s="32" t="str">
        <f t="shared" ref="DC30" si="296">IF(DA30&gt;=8.5,"A",IF(DA30&gt;=8,"B+",IF(DA30&gt;=7,"B",IF(DA30&gt;=6.5,"C+",IF(DA30&gt;=5.5,"C",IF(DA30&gt;=5,"D+",IF(DA30&gt;=4,"D","F")))))))</f>
        <v>F</v>
      </c>
      <c r="DD30" s="30">
        <f t="shared" ref="DD30" si="297">IF(DC30="A",4,IF(DC30="B+",3.5,IF(DC30="B",3,IF(DC30="C+",2.5,IF(DC30="C",2,IF(DC30="D+",1.5,IF(DC30="D",1,0)))))))</f>
        <v>0</v>
      </c>
      <c r="DE30" s="29" t="str">
        <f t="shared" si="118"/>
        <v>0.0</v>
      </c>
      <c r="DF30" s="71"/>
      <c r="DG30" s="203"/>
      <c r="DH30" s="256"/>
      <c r="DI30" s="255"/>
      <c r="DJ30" s="230"/>
      <c r="DK30" s="27">
        <f t="shared" ref="DK30" si="298">ROUND((DH30*0.4+DI30*0.6),1)</f>
        <v>0</v>
      </c>
      <c r="DL30" s="28">
        <f t="shared" ref="DL30" si="299">ROUND(MAX((DH30*0.4+DI30*0.6),(DH30*0.4+DJ30*0.6)),1)</f>
        <v>0</v>
      </c>
      <c r="DM30" s="30" t="str">
        <f t="shared" si="119"/>
        <v>0.0</v>
      </c>
      <c r="DN30" s="32" t="str">
        <f t="shared" ref="DN30" si="300">IF(DL30&gt;=8.5,"A",IF(DL30&gt;=8,"B+",IF(DL30&gt;=7,"B",IF(DL30&gt;=6.5,"C+",IF(DL30&gt;=5.5,"C",IF(DL30&gt;=5,"D+",IF(DL30&gt;=4,"D","F")))))))</f>
        <v>F</v>
      </c>
      <c r="DO30" s="30">
        <f t="shared" ref="DO30" si="301">IF(DN30="A",4,IF(DN30="B+",3.5,IF(DN30="B",3,IF(DN30="C+",2.5,IF(DN30="C",2,IF(DN30="D+",1.5,IF(DN30="D",1,0)))))))</f>
        <v>0</v>
      </c>
      <c r="DP30" s="30" t="str">
        <f t="shared" si="120"/>
        <v>0.0</v>
      </c>
      <c r="DQ30" s="71"/>
      <c r="DR30" s="203"/>
      <c r="DS30" s="204">
        <f t="shared" ref="DS30" si="302">(DA30+DL30)/2</f>
        <v>0</v>
      </c>
      <c r="DT30" s="30" t="str">
        <f t="shared" si="121"/>
        <v>0.0</v>
      </c>
      <c r="DU30" s="32" t="str">
        <f t="shared" ref="DU30" si="303">IF(DS30&gt;=8.5,"A",IF(DS30&gt;=8,"B+",IF(DS30&gt;=7,"B",IF(DS30&gt;=6.5,"C+",IF(DS30&gt;=5.5,"C",IF(DS30&gt;=5,"D+",IF(DS30&gt;=4,"D","F")))))))</f>
        <v>F</v>
      </c>
      <c r="DV30" s="30">
        <f t="shared" ref="DV30" si="304">IF(DU30="A",4,IF(DU30="B+",3.5,IF(DU30="B",3,IF(DU30="C+",2.5,IF(DU30="C",2,IF(DU30="D+",1.5,IF(DU30="D",1,0)))))))</f>
        <v>0</v>
      </c>
      <c r="DW30" s="30" t="str">
        <f t="shared" si="122"/>
        <v>0.0</v>
      </c>
      <c r="DX30" s="71">
        <v>3</v>
      </c>
      <c r="DY30" s="203"/>
      <c r="DZ30" s="234"/>
      <c r="EA30" s="230"/>
      <c r="EB30" s="52"/>
      <c r="EC30" s="27">
        <f t="shared" ref="EC30" si="305">ROUND((DZ30*0.4+EA30*0.6),1)</f>
        <v>0</v>
      </c>
      <c r="ED30" s="28">
        <f t="shared" ref="ED30" si="306">ROUND(MAX((DZ30*0.4+EA30*0.6),(DZ30*0.4+EB30*0.6)),1)</f>
        <v>0</v>
      </c>
      <c r="EE30" s="29" t="str">
        <f t="shared" si="123"/>
        <v>0.0</v>
      </c>
      <c r="EF30" s="32" t="str">
        <f t="shared" ref="EF30" si="307">IF(ED30&gt;=8.5,"A",IF(ED30&gt;=8,"B+",IF(ED30&gt;=7,"B",IF(ED30&gt;=6.5,"C+",IF(ED30&gt;=5.5,"C",IF(ED30&gt;=5,"D+",IF(ED30&gt;=4,"D","F")))))))</f>
        <v>F</v>
      </c>
      <c r="EG30" s="30">
        <f t="shared" ref="EG30" si="308">IF(EF30="A",4,IF(EF30="B+",3.5,IF(EF30="B",3,IF(EF30="C+",2.5,IF(EF30="C",2,IF(EF30="D+",1.5,IF(EF30="D",1,0)))))))</f>
        <v>0</v>
      </c>
      <c r="EH30" s="29" t="str">
        <f t="shared" si="124"/>
        <v>0.0</v>
      </c>
      <c r="EI30" s="71">
        <v>3</v>
      </c>
      <c r="EJ30" s="203"/>
      <c r="EK30" s="235">
        <v>5.0999999999999996</v>
      </c>
      <c r="EL30" s="188">
        <v>0</v>
      </c>
      <c r="EM30" s="52">
        <v>4</v>
      </c>
      <c r="EN30" s="27">
        <f t="shared" ref="EN30" si="309">ROUND((EK30*0.4+EL30*0.6),1)</f>
        <v>2</v>
      </c>
      <c r="EO30" s="28">
        <f t="shared" ref="EO30" si="310">ROUND(MAX((EK30*0.4+EL30*0.6),(EK30*0.4+EM30*0.6)),1)</f>
        <v>4.4000000000000004</v>
      </c>
      <c r="EP30" s="29" t="str">
        <f t="shared" si="125"/>
        <v>4.4</v>
      </c>
      <c r="EQ30" s="32" t="str">
        <f t="shared" ref="EQ30" si="311">IF(EO30&gt;=8.5,"A",IF(EO30&gt;=8,"B+",IF(EO30&gt;=7,"B",IF(EO30&gt;=6.5,"C+",IF(EO30&gt;=5.5,"C",IF(EO30&gt;=5,"D+",IF(EO30&gt;=4,"D","F")))))))</f>
        <v>D</v>
      </c>
      <c r="ER30" s="30">
        <f t="shared" ref="ER30" si="312">IF(EQ30="A",4,IF(EQ30="B+",3.5,IF(EQ30="B",3,IF(EQ30="C+",2.5,IF(EQ30="C",2,IF(EQ30="D+",1.5,IF(EQ30="D",1,0)))))))</f>
        <v>1</v>
      </c>
      <c r="ES30" s="29" t="str">
        <f t="shared" si="126"/>
        <v>1.0</v>
      </c>
      <c r="ET30" s="71">
        <v>3</v>
      </c>
      <c r="EU30" s="203">
        <v>3</v>
      </c>
      <c r="EV30" s="232">
        <v>5.6</v>
      </c>
      <c r="EW30" s="52">
        <v>0</v>
      </c>
      <c r="EX30" s="52">
        <v>0</v>
      </c>
      <c r="EY30" s="27">
        <f t="shared" ref="EY30" si="313">ROUND((EV30*0.4+EW30*0.6),1)</f>
        <v>2.2000000000000002</v>
      </c>
      <c r="EZ30" s="28">
        <f t="shared" ref="EZ30" si="314">ROUND(MAX((EV30*0.4+EW30*0.6),(EV30*0.4+EX30*0.6)),1)</f>
        <v>2.2000000000000002</v>
      </c>
      <c r="FA30" s="29" t="str">
        <f t="shared" si="127"/>
        <v>2.2</v>
      </c>
      <c r="FB30" s="32" t="str">
        <f t="shared" ref="FB30" si="315">IF(EZ30&gt;=8.5,"A",IF(EZ30&gt;=8,"B+",IF(EZ30&gt;=7,"B",IF(EZ30&gt;=6.5,"C+",IF(EZ30&gt;=5.5,"C",IF(EZ30&gt;=5,"D+",IF(EZ30&gt;=4,"D","F")))))))</f>
        <v>F</v>
      </c>
      <c r="FC30" s="29">
        <f t="shared" si="58"/>
        <v>0</v>
      </c>
      <c r="FD30" s="29" t="str">
        <f t="shared" si="128"/>
        <v>0.0</v>
      </c>
      <c r="FE30" s="71">
        <v>2</v>
      </c>
      <c r="FF30" s="203"/>
      <c r="FG30" s="234">
        <v>6</v>
      </c>
      <c r="FH30" s="230">
        <v>1</v>
      </c>
      <c r="FI30" s="230">
        <v>6</v>
      </c>
      <c r="FJ30" s="27">
        <f t="shared" ref="FJ30" si="316">ROUND((FG30*0.4+FH30*0.6),1)</f>
        <v>3</v>
      </c>
      <c r="FK30" s="28">
        <f t="shared" ref="FK30" si="317">ROUND(MAX((FG30*0.4+FH30*0.6),(FG30*0.4+FI30*0.6)),1)</f>
        <v>6</v>
      </c>
      <c r="FL30" s="29" t="str">
        <f t="shared" si="129"/>
        <v>6.0</v>
      </c>
      <c r="FM30" s="32" t="str">
        <f t="shared" ref="FM30" si="318">IF(FK30&gt;=8.5,"A",IF(FK30&gt;=8,"B+",IF(FK30&gt;=7,"B",IF(FK30&gt;=6.5,"C+",IF(FK30&gt;=5.5,"C",IF(FK30&gt;=5,"D+",IF(FK30&gt;=4,"D","F")))))))</f>
        <v>C</v>
      </c>
      <c r="FN30" s="30">
        <f t="shared" ref="FN30" si="319">IF(FM30="A",4,IF(FM30="B+",3.5,IF(FM30="B",3,IF(FM30="C+",2.5,IF(FM30="C",2,IF(FM30="D+",1.5,IF(FM30="D",1,0)))))))</f>
        <v>2</v>
      </c>
      <c r="FO30" s="29" t="str">
        <f t="shared" si="130"/>
        <v>2.0</v>
      </c>
      <c r="FP30" s="71">
        <v>3</v>
      </c>
      <c r="FQ30" s="203">
        <v>3</v>
      </c>
      <c r="FR30" s="234">
        <v>7</v>
      </c>
      <c r="FS30" s="230">
        <v>9</v>
      </c>
      <c r="FT30" s="52"/>
      <c r="FU30" s="27">
        <f t="shared" ref="FU30" si="320">ROUND((FR30*0.4+FS30*0.6),1)</f>
        <v>8.1999999999999993</v>
      </c>
      <c r="FV30" s="28">
        <f t="shared" ref="FV30" si="321">ROUND(MAX((FR30*0.4+FS30*0.6),(FR30*0.4+FT30*0.6)),1)</f>
        <v>8.1999999999999993</v>
      </c>
      <c r="FW30" s="29" t="str">
        <f t="shared" si="131"/>
        <v>8.2</v>
      </c>
      <c r="FX30" s="32" t="str">
        <f t="shared" ref="FX30" si="322">IF(FV30&gt;=8.5,"A",IF(FV30&gt;=8,"B+",IF(FV30&gt;=7,"B",IF(FV30&gt;=6.5,"C+",IF(FV30&gt;=5.5,"C",IF(FV30&gt;=5,"D+",IF(FV30&gt;=4,"D","F")))))))</f>
        <v>B+</v>
      </c>
      <c r="FY30" s="30">
        <f t="shared" ref="FY30" si="323">IF(FX30="A",4,IF(FX30="B+",3.5,IF(FX30="B",3,IF(FX30="C+",2.5,IF(FX30="C",2,IF(FX30="D+",1.5,IF(FX30="D",1,0)))))))</f>
        <v>3.5</v>
      </c>
      <c r="FZ30" s="29" t="str">
        <f t="shared" si="132"/>
        <v>3.5</v>
      </c>
      <c r="GA30" s="71">
        <v>2</v>
      </c>
      <c r="GB30" s="203">
        <v>2</v>
      </c>
      <c r="GC30" s="232">
        <v>5</v>
      </c>
      <c r="GD30" s="52">
        <v>2</v>
      </c>
      <c r="GE30" s="52"/>
      <c r="GF30" s="27">
        <f t="shared" ref="GF30" si="324">ROUND((GC30*0.4+GD30*0.6),1)</f>
        <v>3.2</v>
      </c>
      <c r="GG30" s="28">
        <f t="shared" ref="GG30" si="325">ROUND(MAX((GC30*0.4+GD30*0.6),(GC30*0.4+GE30*0.6)),1)</f>
        <v>3.2</v>
      </c>
      <c r="GH30" s="29" t="str">
        <f t="shared" si="133"/>
        <v>3.2</v>
      </c>
      <c r="GI30" s="32" t="str">
        <f t="shared" ref="GI30" si="326">IF(GG30&gt;=8.5,"A",IF(GG30&gt;=8,"B+",IF(GG30&gt;=7,"B",IF(GG30&gt;=6.5,"C+",IF(GG30&gt;=5.5,"C",IF(GG30&gt;=5,"D+",IF(GG30&gt;=4,"D","F")))))))</f>
        <v>F</v>
      </c>
      <c r="GJ30" s="30">
        <f t="shared" ref="GJ30" si="327">IF(GI30="A",4,IF(GI30="B+",3.5,IF(GI30="B",3,IF(GI30="C+",2.5,IF(GI30="C",2,IF(GI30="D+",1.5,IF(GI30="D",1,0)))))))</f>
        <v>0</v>
      </c>
      <c r="GK30" s="29" t="str">
        <f t="shared" si="134"/>
        <v>0.0</v>
      </c>
      <c r="GL30" s="71">
        <v>2</v>
      </c>
      <c r="GM30" s="203"/>
      <c r="GN30" s="234">
        <v>6.7</v>
      </c>
      <c r="GO30" s="230">
        <v>5</v>
      </c>
      <c r="GP30" s="230"/>
      <c r="GQ30" s="27">
        <f t="shared" ref="GQ30" si="328">ROUND((GN30*0.4+GO30*0.6),1)</f>
        <v>5.7</v>
      </c>
      <c r="GR30" s="28">
        <f t="shared" ref="GR30" si="329">ROUND(MAX((GN30*0.4+GO30*0.6),(GN30*0.4+GP30*0.6)),1)</f>
        <v>5.7</v>
      </c>
      <c r="GS30" s="29" t="str">
        <f t="shared" si="135"/>
        <v>5.7</v>
      </c>
      <c r="GT30" s="32" t="str">
        <f t="shared" ref="GT30" si="330">IF(GR30&gt;=8.5,"A",IF(GR30&gt;=8,"B+",IF(GR30&gt;=7,"B",IF(GR30&gt;=6.5,"C+",IF(GR30&gt;=5.5,"C",IF(GR30&gt;=5,"D+",IF(GR30&gt;=4,"D","F")))))))</f>
        <v>C</v>
      </c>
      <c r="GU30" s="30">
        <f t="shared" ref="GU30" si="331">IF(GT30="A",4,IF(GT30="B+",3.5,IF(GT30="B",3,IF(GT30="C+",2.5,IF(GT30="C",2,IF(GT30="D+",1.5,IF(GT30="D",1,0)))))))</f>
        <v>2</v>
      </c>
      <c r="GV30" s="29" t="str">
        <f t="shared" si="136"/>
        <v>2.0</v>
      </c>
      <c r="GW30" s="71">
        <v>2</v>
      </c>
      <c r="GX30" s="203">
        <v>2</v>
      </c>
      <c r="GY30" s="85">
        <f t="shared" ref="GY30" si="332">CU30+DX30+EI30+ET30+FE30+FP30+GA30+GL30+GW30</f>
        <v>22</v>
      </c>
      <c r="GZ30" s="86">
        <f t="shared" ref="GZ30" si="333">(CP30*CU30+DS30*DX30+ED30*EI30+EZ30*FE30+EO30*ET30+FK30*FP30+FV30*GA30+GG30*GL30+GR30*GW30)/GY30</f>
        <v>3.8727272727272735</v>
      </c>
      <c r="HA30" s="124" t="str">
        <f t="shared" si="137"/>
        <v>3.87</v>
      </c>
      <c r="HB30" s="86">
        <f t="shared" ref="HB30" si="334">(CS30*CU30+DV30*DX30+EG30*EI30+FC30*FE30+ER30*ET30+FN30*FP30+FY30*GA30+GJ30*GL30+GU30*GW30)/GY30</f>
        <v>1.1818181818181819</v>
      </c>
      <c r="HC30" s="124" t="str">
        <f t="shared" si="138"/>
        <v>1.18</v>
      </c>
      <c r="HD30" s="52" t="str">
        <f t="shared" ref="HD30" si="335">IF(AND(HB30&lt;1),"Cảnh báo KQHT","Lên lớp")</f>
        <v>Lên lớp</v>
      </c>
      <c r="HE30" s="52">
        <f t="shared" ref="HE30" si="336">CV30+DY30+EJ30+GX30+GM30+GB30+FQ30+EU30+FF30</f>
        <v>12</v>
      </c>
      <c r="HF30" s="86">
        <f t="shared" ref="HF30" si="337">(CP30*CV30+DS30*DY30+ED30*EJ30+EZ30*FF30+EO30*EU30+FK30*FQ30+FV30*GB30+GG30*GM30+GR30*GX30)/HE30</f>
        <v>6.2</v>
      </c>
      <c r="HG30" s="127" t="str">
        <f t="shared" si="139"/>
        <v>6.20</v>
      </c>
      <c r="HH30" s="86">
        <f t="shared" ref="HH30" si="338">(CS30*CV30+DV30*DY30+EG30*EJ30+FC30*FF30+ER30*EU30+FN30*FQ30+FY30*GB30+GJ30*GM30+GU30*GX30)/HE30</f>
        <v>2.1666666666666665</v>
      </c>
      <c r="HI30" s="127" t="str">
        <f t="shared" si="140"/>
        <v>2.17</v>
      </c>
      <c r="HJ30" s="227">
        <f t="shared" si="141"/>
        <v>27</v>
      </c>
      <c r="HK30" s="268">
        <f t="shared" si="142"/>
        <v>27</v>
      </c>
      <c r="HL30" s="228">
        <f t="shared" si="143"/>
        <v>5.6148148148148156</v>
      </c>
      <c r="HM30" s="127" t="str">
        <f t="shared" si="144"/>
        <v>5.61</v>
      </c>
      <c r="HN30" s="228">
        <f t="shared" si="145"/>
        <v>1.7777777777777777</v>
      </c>
      <c r="HO30" s="127" t="str">
        <f t="shared" si="146"/>
        <v>1.78</v>
      </c>
      <c r="HP30" s="52" t="str">
        <f t="shared" si="82"/>
        <v>Lên lớp</v>
      </c>
      <c r="HQ30" s="58" t="s">
        <v>987</v>
      </c>
      <c r="HR30" s="115">
        <v>5.4</v>
      </c>
      <c r="HS30" s="116">
        <v>0</v>
      </c>
      <c r="HT30" s="128">
        <v>8</v>
      </c>
      <c r="HU30" s="27">
        <f t="shared" si="181"/>
        <v>2.2000000000000002</v>
      </c>
      <c r="HV30" s="282">
        <f t="shared" si="182"/>
        <v>7</v>
      </c>
      <c r="HW30" s="26" t="str">
        <f t="shared" si="198"/>
        <v>7.0</v>
      </c>
      <c r="HX30" s="283" t="str">
        <f t="shared" si="183"/>
        <v>B</v>
      </c>
      <c r="HY30" s="281">
        <f t="shared" si="184"/>
        <v>3</v>
      </c>
      <c r="HZ30" s="44" t="str">
        <f t="shared" si="185"/>
        <v>3.0</v>
      </c>
      <c r="IA30" s="64">
        <v>3</v>
      </c>
      <c r="IB30" s="68">
        <v>3</v>
      </c>
      <c r="IC30" s="21">
        <v>5.8</v>
      </c>
      <c r="ID30" s="24">
        <v>7</v>
      </c>
      <c r="IE30" s="25"/>
      <c r="IF30" s="27">
        <f t="shared" si="186"/>
        <v>6.5</v>
      </c>
      <c r="IG30" s="282">
        <f t="shared" si="187"/>
        <v>6.5</v>
      </c>
      <c r="IH30" s="26" t="str">
        <f t="shared" si="199"/>
        <v>6.5</v>
      </c>
      <c r="II30" s="283" t="str">
        <f t="shared" si="188"/>
        <v>C+</v>
      </c>
      <c r="IJ30" s="281">
        <f t="shared" si="189"/>
        <v>2.5</v>
      </c>
      <c r="IK30" s="44" t="str">
        <f t="shared" si="190"/>
        <v>2.5</v>
      </c>
      <c r="IL30" s="64">
        <v>1</v>
      </c>
      <c r="IM30" s="68">
        <v>1</v>
      </c>
      <c r="IN30" s="96">
        <v>0</v>
      </c>
      <c r="IO30" s="106"/>
      <c r="IP30" s="285"/>
      <c r="IQ30" s="27">
        <f t="shared" si="191"/>
        <v>0</v>
      </c>
      <c r="IR30" s="28">
        <f t="shared" si="192"/>
        <v>0</v>
      </c>
      <c r="IS30" s="28" t="str">
        <f t="shared" si="193"/>
        <v>0.0</v>
      </c>
      <c r="IT30" s="32" t="str">
        <f t="shared" si="194"/>
        <v>F</v>
      </c>
      <c r="IU30" s="30">
        <f t="shared" si="195"/>
        <v>0</v>
      </c>
      <c r="IV30" s="37" t="str">
        <f t="shared" si="196"/>
        <v>0.0</v>
      </c>
      <c r="IW30" s="64">
        <v>2</v>
      </c>
      <c r="IX30" s="68">
        <v>2</v>
      </c>
      <c r="IY30" s="96">
        <v>0</v>
      </c>
      <c r="IZ30" s="106"/>
      <c r="JA30" s="285"/>
      <c r="JB30" s="19">
        <f t="shared" ref="JB30" si="339">ROUND((IY30*0.4+IZ30*0.6),1)</f>
        <v>0</v>
      </c>
      <c r="JC30" s="26">
        <f t="shared" ref="JC30" si="340">ROUND(MAX((IY30*0.4+IZ30*0.6),(IY30*0.4+JA30*0.6)),1)</f>
        <v>0</v>
      </c>
      <c r="JD30" s="26" t="str">
        <f t="shared" si="149"/>
        <v>0.0</v>
      </c>
      <c r="JE30" s="32" t="str">
        <f t="shared" ref="JE30" si="341">IF(JC30&gt;=8.5,"A",IF(JC30&gt;=8,"B+",IF(JC30&gt;=7,"B",IF(JC30&gt;=6.5,"C+",IF(JC30&gt;=5.5,"C",IF(JC30&gt;=5,"D+",IF(JC30&gt;=4,"D","F")))))))</f>
        <v>F</v>
      </c>
      <c r="JF30" s="30">
        <f t="shared" si="151"/>
        <v>0</v>
      </c>
      <c r="JG30" s="37" t="str">
        <f t="shared" si="152"/>
        <v>0.0</v>
      </c>
      <c r="JH30" s="64">
        <v>2</v>
      </c>
      <c r="JI30" s="68">
        <v>2</v>
      </c>
      <c r="JJ30" s="96">
        <v>0</v>
      </c>
      <c r="JK30" s="106"/>
      <c r="JL30" s="285"/>
      <c r="JM30" s="19">
        <f t="shared" si="153"/>
        <v>0</v>
      </c>
      <c r="JN30" s="26">
        <f t="shared" si="154"/>
        <v>0</v>
      </c>
      <c r="JO30" s="26" t="str">
        <f t="shared" si="155"/>
        <v>0.0</v>
      </c>
      <c r="JP30" s="32" t="str">
        <f t="shared" si="156"/>
        <v>F</v>
      </c>
      <c r="JQ30" s="30">
        <f t="shared" si="157"/>
        <v>0</v>
      </c>
      <c r="JR30" s="37" t="str">
        <f t="shared" si="158"/>
        <v>0.0</v>
      </c>
      <c r="JS30" s="64">
        <v>1</v>
      </c>
      <c r="JT30" s="68">
        <v>1</v>
      </c>
      <c r="JU30" s="98">
        <v>7</v>
      </c>
      <c r="JV30" s="99">
        <v>8</v>
      </c>
      <c r="JW30" s="187"/>
      <c r="JX30" s="19">
        <f t="shared" si="83"/>
        <v>7.6</v>
      </c>
      <c r="JY30" s="26">
        <f t="shared" si="84"/>
        <v>7.6</v>
      </c>
      <c r="JZ30" s="26" t="str">
        <f t="shared" si="159"/>
        <v>7.6</v>
      </c>
      <c r="KA30" s="32" t="str">
        <f t="shared" si="85"/>
        <v>B</v>
      </c>
      <c r="KB30" s="30">
        <f t="shared" si="86"/>
        <v>3</v>
      </c>
      <c r="KC30" s="37" t="str">
        <f t="shared" si="87"/>
        <v>3.0</v>
      </c>
      <c r="KD30" s="64">
        <v>2</v>
      </c>
      <c r="KE30" s="68">
        <v>2</v>
      </c>
      <c r="KF30" s="98">
        <v>6</v>
      </c>
      <c r="KG30" s="99">
        <v>7</v>
      </c>
      <c r="KH30" s="187"/>
      <c r="KI30" s="302">
        <f t="shared" ref="KI30:KI52" si="342">ROUND((KF30*0.4+KG30*0.6),1)</f>
        <v>6.6</v>
      </c>
      <c r="KJ30" s="28">
        <f t="shared" ref="KJ30:KJ52" si="343">ROUND(MAX((KF30*0.4+KG30*0.6),(KF30*0.4+KH30*0.6)),1)</f>
        <v>6.6</v>
      </c>
      <c r="KK30" s="28" t="str">
        <f t="shared" ref="KK30:KK52" si="344">TEXT(KJ30,"0.0")</f>
        <v>6.6</v>
      </c>
      <c r="KL30" s="32" t="str">
        <f t="shared" ref="KL30:KL52" si="345">IF(KJ30&gt;=8.5,"A",IF(KJ30&gt;=8,"B+",IF(KJ30&gt;=7,"B",IF(KJ30&gt;=6.5,"C+",IF(KJ30&gt;=5.5,"C",IF(KJ30&gt;=5,"D+",IF(KJ30&gt;=4,"D","F")))))))</f>
        <v>C+</v>
      </c>
      <c r="KM30" s="30">
        <f t="shared" ref="KM30:KM52" si="346">IF(KL30="A",4,IF(KL30="B+",3.5,IF(KL30="B",3,IF(KL30="C+",2.5,IF(KL30="C",2,IF(KL30="D+",1.5,IF(KL30="D",1,0)))))))</f>
        <v>2.5</v>
      </c>
      <c r="KN30" s="37" t="str">
        <f t="shared" ref="KN30:KN52" si="347">TEXT(KM30,"0.0")</f>
        <v>2.5</v>
      </c>
      <c r="KO30" s="64">
        <v>2</v>
      </c>
      <c r="KP30" s="68">
        <v>2</v>
      </c>
      <c r="KQ30" s="98">
        <v>8.4</v>
      </c>
      <c r="KR30" s="99">
        <v>8</v>
      </c>
      <c r="KS30" s="187"/>
      <c r="KT30" s="19">
        <f t="shared" ref="KT30:KT52" si="348">ROUND((KQ30*0.4+KR30*0.6),1)</f>
        <v>8.1999999999999993</v>
      </c>
      <c r="KU30" s="26">
        <f t="shared" ref="KU30:KU52" si="349">ROUND(MAX((KQ30*0.4+KR30*0.6),(KQ30*0.4+KS30*0.6)),1)</f>
        <v>8.1999999999999993</v>
      </c>
      <c r="KV30" s="26" t="str">
        <f t="shared" ref="KV30:KV52" si="350">TEXT(KU30,"0.0")</f>
        <v>8.2</v>
      </c>
      <c r="KW30" s="32" t="str">
        <f t="shared" ref="KW30:KW52" si="351">IF(KU30&gt;=8.5,"A",IF(KU30&gt;=8,"B+",IF(KU30&gt;=7,"B",IF(KU30&gt;=6.5,"C+",IF(KU30&gt;=5.5,"C",IF(KU30&gt;=5,"D+",IF(KU30&gt;=4,"D","F")))))))</f>
        <v>B+</v>
      </c>
      <c r="KX30" s="30">
        <f t="shared" ref="KX30:KX52" si="352">IF(KW30="A",4,IF(KW30="B+",3.5,IF(KW30="B",3,IF(KW30="C+",2.5,IF(KW30="C",2,IF(KW30="D+",1.5,IF(KW30="D",1,0)))))))</f>
        <v>3.5</v>
      </c>
      <c r="KY30" s="37" t="str">
        <f t="shared" ref="KY30:KY52" si="353">TEXT(KX30,"0.0")</f>
        <v>3.5</v>
      </c>
      <c r="KZ30" s="64">
        <v>2</v>
      </c>
      <c r="LA30" s="68">
        <v>2</v>
      </c>
      <c r="LB30" s="21">
        <v>6.7</v>
      </c>
      <c r="LC30" s="24">
        <v>3</v>
      </c>
      <c r="LD30" s="25"/>
      <c r="LE30" s="27">
        <f t="shared" ref="LE30:LE52" si="354">ROUND((LB30*0.4+LC30*0.6),1)</f>
        <v>4.5</v>
      </c>
      <c r="LF30" s="28">
        <f t="shared" ref="LF30:LF52" si="355">ROUND(MAX((LB30*0.4+LC30*0.6),(LB30*0.4+LD30*0.6)),1)</f>
        <v>4.5</v>
      </c>
      <c r="LG30" s="28" t="str">
        <f t="shared" ref="LG30:LG52" si="356">TEXT(LF30,"0.0")</f>
        <v>4.5</v>
      </c>
      <c r="LH30" s="32" t="str">
        <f t="shared" ref="LH30:LH52" si="357">IF(LF30&gt;=8.5,"A",IF(LF30&gt;=8,"B+",IF(LF30&gt;=7,"B",IF(LF30&gt;=6.5,"C+",IF(LF30&gt;=5.5,"C",IF(LF30&gt;=5,"D+",IF(LF30&gt;=4,"D","F")))))))</f>
        <v>D</v>
      </c>
      <c r="LI30" s="30">
        <f t="shared" ref="LI30:LI52" si="358">IF(LH30="A",4,IF(LH30="B+",3.5,IF(LH30="B",3,IF(LH30="C+",2.5,IF(LH30="C",2,IF(LH30="D+",1.5,IF(LH30="D",1,0)))))))</f>
        <v>1</v>
      </c>
      <c r="LJ30" s="37" t="str">
        <f t="shared" ref="LJ30:LJ52" si="359">TEXT(LI30,"0.0")</f>
        <v>1.0</v>
      </c>
      <c r="LK30" s="62">
        <v>3</v>
      </c>
      <c r="LL30" s="279">
        <v>3</v>
      </c>
      <c r="LM30" s="85">
        <f t="shared" si="166"/>
        <v>18</v>
      </c>
      <c r="LN30" s="86">
        <f t="shared" si="167"/>
        <v>4.7666666666666675</v>
      </c>
      <c r="LO30" s="124" t="str">
        <f t="shared" si="168"/>
        <v>4.77</v>
      </c>
      <c r="LP30" s="86">
        <f t="shared" si="169"/>
        <v>1.8055555555555556</v>
      </c>
      <c r="LQ30" s="124" t="str">
        <f t="shared" si="170"/>
        <v>1.81</v>
      </c>
      <c r="LR30" s="330" t="str">
        <f>IF(AND(LP30&lt;1),"Cảnh báo KQHT","Lên lớp")</f>
        <v>Lên lớp</v>
      </c>
      <c r="LS30" s="331">
        <f t="shared" si="172"/>
        <v>18</v>
      </c>
      <c r="LT30" s="332">
        <f t="shared" si="173"/>
        <v>4.7666666666666675</v>
      </c>
      <c r="LU30" s="332">
        <f t="shared" si="174"/>
        <v>1.8055555555555556</v>
      </c>
      <c r="LV30" s="334">
        <f t="shared" si="175"/>
        <v>45</v>
      </c>
      <c r="LW30" s="335">
        <f t="shared" si="176"/>
        <v>45</v>
      </c>
      <c r="LX30" s="336">
        <f t="shared" si="177"/>
        <v>5.275555555555556</v>
      </c>
      <c r="LY30" s="337">
        <f t="shared" si="178"/>
        <v>1.788888888888889</v>
      </c>
      <c r="LZ30" s="336" t="str">
        <f t="shared" si="179"/>
        <v>1.79</v>
      </c>
      <c r="MA30" s="330" t="str">
        <f>IF(AND(LY30&lt;1.4),"Cảnh báo KQHT","Lên lớp")</f>
        <v>Lên lớp</v>
      </c>
    </row>
    <row r="31" spans="1:339" s="233" customFormat="1" ht="18">
      <c r="A31" s="10">
        <v>30</v>
      </c>
      <c r="B31" s="76" t="s">
        <v>383</v>
      </c>
      <c r="C31" s="77" t="s">
        <v>1088</v>
      </c>
      <c r="D31" s="78" t="s">
        <v>1091</v>
      </c>
      <c r="E31" s="79" t="s">
        <v>301</v>
      </c>
      <c r="F31" s="50" t="s">
        <v>1095</v>
      </c>
      <c r="CF31" s="240"/>
      <c r="CG31" s="240"/>
      <c r="CH31" s="240"/>
      <c r="CI31" s="240"/>
      <c r="CJ31" s="240"/>
      <c r="CW31" s="238"/>
      <c r="CX31" s="238"/>
      <c r="CY31" s="238"/>
      <c r="CZ31" s="238"/>
      <c r="DA31" s="238"/>
      <c r="DB31" s="238"/>
      <c r="DC31" s="238"/>
      <c r="DD31" s="238"/>
      <c r="DE31" s="238"/>
      <c r="DF31" s="238"/>
      <c r="DG31" s="238"/>
      <c r="DH31" s="238"/>
      <c r="DI31" s="238"/>
      <c r="DJ31" s="238"/>
      <c r="DK31" s="238"/>
      <c r="DL31" s="238"/>
      <c r="DM31" s="238"/>
      <c r="DN31" s="238"/>
      <c r="DO31" s="238"/>
      <c r="DP31" s="238"/>
      <c r="DQ31" s="238"/>
      <c r="DR31" s="238"/>
      <c r="HJ31" s="227"/>
      <c r="HK31" s="268"/>
      <c r="HL31" s="228"/>
      <c r="HM31" s="52"/>
      <c r="HN31" s="228"/>
      <c r="HO31" s="52"/>
      <c r="HP31" s="52"/>
      <c r="HQ31" s="5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JU31" s="96"/>
      <c r="JV31" s="106"/>
      <c r="JW31" s="285"/>
      <c r="JX31" s="19">
        <f t="shared" si="83"/>
        <v>0</v>
      </c>
      <c r="JY31" s="26">
        <f t="shared" si="84"/>
        <v>0</v>
      </c>
      <c r="JZ31" s="26" t="str">
        <f t="shared" si="159"/>
        <v>0.0</v>
      </c>
      <c r="KA31" s="32" t="str">
        <f t="shared" si="85"/>
        <v>F</v>
      </c>
      <c r="KB31" s="30">
        <f t="shared" si="86"/>
        <v>0</v>
      </c>
      <c r="KC31" s="37" t="str">
        <f t="shared" si="87"/>
        <v>0.0</v>
      </c>
      <c r="KD31" s="64">
        <v>2</v>
      </c>
      <c r="KE31" s="68">
        <v>2</v>
      </c>
      <c r="KF31" s="98"/>
      <c r="KG31" s="99"/>
      <c r="KH31" s="187"/>
      <c r="KI31" s="302">
        <f t="shared" si="342"/>
        <v>0</v>
      </c>
      <c r="KJ31" s="28">
        <f t="shared" si="343"/>
        <v>0</v>
      </c>
      <c r="KK31" s="28" t="str">
        <f t="shared" si="344"/>
        <v>0.0</v>
      </c>
      <c r="KL31" s="32" t="str">
        <f t="shared" si="345"/>
        <v>F</v>
      </c>
      <c r="KM31" s="30">
        <f t="shared" si="346"/>
        <v>0</v>
      </c>
      <c r="KN31" s="37" t="str">
        <f t="shared" si="347"/>
        <v>0.0</v>
      </c>
      <c r="KO31" s="64">
        <v>2</v>
      </c>
      <c r="KP31" s="68">
        <v>2</v>
      </c>
      <c r="KQ31" s="96"/>
      <c r="KR31" s="106"/>
      <c r="KS31" s="285"/>
      <c r="KT31" s="19">
        <f t="shared" si="348"/>
        <v>0</v>
      </c>
      <c r="KU31" s="26">
        <f t="shared" si="349"/>
        <v>0</v>
      </c>
      <c r="KV31" s="26" t="str">
        <f t="shared" si="350"/>
        <v>0.0</v>
      </c>
      <c r="KW31" s="32" t="str">
        <f t="shared" si="351"/>
        <v>F</v>
      </c>
      <c r="KX31" s="30">
        <f t="shared" si="352"/>
        <v>0</v>
      </c>
      <c r="KY31" s="37" t="str">
        <f t="shared" si="353"/>
        <v>0.0</v>
      </c>
      <c r="KZ31" s="64">
        <v>2</v>
      </c>
      <c r="LA31" s="68">
        <v>2</v>
      </c>
      <c r="LB31" s="21"/>
      <c r="LC31" s="24"/>
      <c r="LD31" s="25"/>
      <c r="LE31" s="27">
        <f t="shared" si="354"/>
        <v>0</v>
      </c>
      <c r="LF31" s="28">
        <f t="shared" si="355"/>
        <v>0</v>
      </c>
      <c r="LG31" s="28" t="str">
        <f t="shared" si="356"/>
        <v>0.0</v>
      </c>
      <c r="LH31" s="32" t="str">
        <f t="shared" si="357"/>
        <v>F</v>
      </c>
      <c r="LI31" s="30">
        <f t="shared" si="358"/>
        <v>0</v>
      </c>
      <c r="LJ31" s="37" t="str">
        <f t="shared" si="359"/>
        <v>0.0</v>
      </c>
      <c r="LK31" s="62">
        <v>3</v>
      </c>
      <c r="LL31" s="279">
        <v>3</v>
      </c>
      <c r="LR31" s="330" t="str">
        <f>IF(AND(LP31&lt;1),"Cảnh báo KQHT","Lên lớp")</f>
        <v>Cảnh báo KQHT</v>
      </c>
      <c r="LS31" s="331">
        <f t="shared" si="172"/>
        <v>9</v>
      </c>
      <c r="LT31" s="332">
        <f t="shared" si="173"/>
        <v>0</v>
      </c>
      <c r="LU31" s="332">
        <f t="shared" si="174"/>
        <v>0</v>
      </c>
      <c r="LV31" s="334">
        <f t="shared" si="175"/>
        <v>0</v>
      </c>
      <c r="LW31" s="335">
        <f t="shared" si="176"/>
        <v>9</v>
      </c>
      <c r="LX31" s="336">
        <f t="shared" si="177"/>
        <v>0</v>
      </c>
      <c r="LY31" s="337">
        <f t="shared" si="178"/>
        <v>0</v>
      </c>
      <c r="LZ31" s="336" t="str">
        <f t="shared" si="179"/>
        <v>0.00</v>
      </c>
      <c r="MA31" s="330" t="str">
        <f>IF(AND(LY31&lt;1.4),"Cảnh báo KQHT","Lên lớp")</f>
        <v>Cảnh báo KQHT</v>
      </c>
    </row>
    <row r="32" spans="1:339" s="233" customFormat="1" ht="18">
      <c r="A32" s="10">
        <v>31</v>
      </c>
      <c r="B32" s="76" t="s">
        <v>383</v>
      </c>
      <c r="C32" s="77" t="s">
        <v>1089</v>
      </c>
      <c r="D32" s="78" t="s">
        <v>1092</v>
      </c>
      <c r="E32" s="79" t="s">
        <v>342</v>
      </c>
      <c r="F32" s="50" t="s">
        <v>1095</v>
      </c>
      <c r="CF32" s="240"/>
      <c r="CG32" s="240"/>
      <c r="CH32" s="240"/>
      <c r="CI32" s="240"/>
      <c r="CJ32" s="240"/>
      <c r="CW32" s="238"/>
      <c r="CX32" s="238"/>
      <c r="CY32" s="238"/>
      <c r="CZ32" s="238"/>
      <c r="DA32" s="238"/>
      <c r="DB32" s="238"/>
      <c r="DC32" s="238"/>
      <c r="DD32" s="238"/>
      <c r="DE32" s="238"/>
      <c r="DF32" s="238"/>
      <c r="DG32" s="238"/>
      <c r="DH32" s="238"/>
      <c r="DI32" s="238"/>
      <c r="DJ32" s="238"/>
      <c r="DK32" s="238"/>
      <c r="DL32" s="238"/>
      <c r="DM32" s="238"/>
      <c r="DN32" s="238"/>
      <c r="DO32" s="238"/>
      <c r="DP32" s="238"/>
      <c r="DQ32" s="238"/>
      <c r="DR32" s="238"/>
      <c r="HK32" s="269"/>
      <c r="HL32" s="239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JU32" s="96"/>
      <c r="JV32" s="106"/>
      <c r="JW32" s="285"/>
      <c r="JX32" s="27">
        <f t="shared" si="83"/>
        <v>0</v>
      </c>
      <c r="JY32" s="28">
        <f t="shared" si="84"/>
        <v>0</v>
      </c>
      <c r="JZ32" s="28" t="str">
        <f t="shared" si="159"/>
        <v>0.0</v>
      </c>
      <c r="KA32" s="32" t="str">
        <f t="shared" si="85"/>
        <v>F</v>
      </c>
      <c r="KB32" s="30">
        <f t="shared" si="86"/>
        <v>0</v>
      </c>
      <c r="KC32" s="37" t="str">
        <f t="shared" si="87"/>
        <v>0.0</v>
      </c>
      <c r="KD32" s="64">
        <v>2</v>
      </c>
      <c r="KE32" s="68">
        <v>2</v>
      </c>
      <c r="KF32" s="98"/>
      <c r="KG32" s="99"/>
      <c r="KH32" s="187"/>
      <c r="KI32" s="302">
        <f t="shared" si="342"/>
        <v>0</v>
      </c>
      <c r="KJ32" s="28">
        <f t="shared" si="343"/>
        <v>0</v>
      </c>
      <c r="KK32" s="28" t="str">
        <f t="shared" si="344"/>
        <v>0.0</v>
      </c>
      <c r="KL32" s="32" t="str">
        <f t="shared" si="345"/>
        <v>F</v>
      </c>
      <c r="KM32" s="30">
        <f t="shared" si="346"/>
        <v>0</v>
      </c>
      <c r="KN32" s="37" t="str">
        <f t="shared" si="347"/>
        <v>0.0</v>
      </c>
      <c r="KO32" s="64">
        <v>2</v>
      </c>
      <c r="KP32" s="68">
        <v>2</v>
      </c>
      <c r="KQ32" s="96"/>
      <c r="KR32" s="106"/>
      <c r="KS32" s="285"/>
      <c r="KT32" s="19">
        <f t="shared" si="348"/>
        <v>0</v>
      </c>
      <c r="KU32" s="26">
        <f t="shared" si="349"/>
        <v>0</v>
      </c>
      <c r="KV32" s="26" t="str">
        <f t="shared" si="350"/>
        <v>0.0</v>
      </c>
      <c r="KW32" s="32" t="str">
        <f t="shared" si="351"/>
        <v>F</v>
      </c>
      <c r="KX32" s="30">
        <f t="shared" si="352"/>
        <v>0</v>
      </c>
      <c r="KY32" s="37" t="str">
        <f t="shared" si="353"/>
        <v>0.0</v>
      </c>
      <c r="KZ32" s="64">
        <v>2</v>
      </c>
      <c r="LA32" s="68">
        <v>2</v>
      </c>
      <c r="LB32" s="21"/>
      <c r="LC32" s="24"/>
      <c r="LD32" s="25"/>
      <c r="LE32" s="27">
        <f t="shared" si="354"/>
        <v>0</v>
      </c>
      <c r="LF32" s="28">
        <f t="shared" si="355"/>
        <v>0</v>
      </c>
      <c r="LG32" s="28" t="str">
        <f t="shared" si="356"/>
        <v>0.0</v>
      </c>
      <c r="LH32" s="32" t="str">
        <f t="shared" si="357"/>
        <v>F</v>
      </c>
      <c r="LI32" s="30">
        <f t="shared" si="358"/>
        <v>0</v>
      </c>
      <c r="LJ32" s="37" t="str">
        <f t="shared" si="359"/>
        <v>0.0</v>
      </c>
      <c r="LK32" s="62">
        <v>3</v>
      </c>
      <c r="LL32" s="279">
        <v>3</v>
      </c>
      <c r="LR32" s="8"/>
      <c r="LS32" s="8"/>
      <c r="LT32" s="8"/>
      <c r="LU32" s="8"/>
      <c r="LV32" s="8"/>
      <c r="LW32" s="8"/>
      <c r="LX32" s="8"/>
      <c r="LY32" s="8"/>
      <c r="LZ32" s="8"/>
      <c r="MA32" s="8"/>
    </row>
    <row r="33" spans="1:339" s="233" customFormat="1" ht="18">
      <c r="A33" s="10">
        <v>32</v>
      </c>
      <c r="B33" s="76" t="s">
        <v>383</v>
      </c>
      <c r="C33" s="77" t="s">
        <v>1090</v>
      </c>
      <c r="D33" s="78" t="s">
        <v>1093</v>
      </c>
      <c r="E33" s="79" t="s">
        <v>1094</v>
      </c>
      <c r="F33" s="50" t="s">
        <v>1096</v>
      </c>
      <c r="CF33" s="240"/>
      <c r="CG33" s="240"/>
      <c r="CH33" s="240"/>
      <c r="CI33" s="240"/>
      <c r="CJ33" s="240"/>
      <c r="CW33" s="238"/>
      <c r="CX33" s="238"/>
      <c r="CY33" s="238"/>
      <c r="CZ33" s="238"/>
      <c r="DA33" s="238"/>
      <c r="DB33" s="238"/>
      <c r="DC33" s="238"/>
      <c r="DD33" s="238"/>
      <c r="DE33" s="238"/>
      <c r="DF33" s="238"/>
      <c r="DG33" s="238"/>
      <c r="DH33" s="238"/>
      <c r="DI33" s="238"/>
      <c r="DJ33" s="238"/>
      <c r="DK33" s="238"/>
      <c r="DL33" s="238"/>
      <c r="DM33" s="238"/>
      <c r="DN33" s="238"/>
      <c r="DO33" s="238"/>
      <c r="DP33" s="238"/>
      <c r="DQ33" s="238"/>
      <c r="DR33" s="238"/>
      <c r="HK33" s="269"/>
      <c r="HL33" s="239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JU33" s="96"/>
      <c r="JV33" s="106"/>
      <c r="JW33" s="285"/>
      <c r="JX33" s="27">
        <f t="shared" si="83"/>
        <v>0</v>
      </c>
      <c r="JY33" s="28">
        <f t="shared" si="84"/>
        <v>0</v>
      </c>
      <c r="JZ33" s="26" t="str">
        <f t="shared" si="159"/>
        <v>0.0</v>
      </c>
      <c r="KA33" s="32" t="str">
        <f t="shared" si="85"/>
        <v>F</v>
      </c>
      <c r="KB33" s="30">
        <f t="shared" si="86"/>
        <v>0</v>
      </c>
      <c r="KC33" s="37" t="str">
        <f t="shared" si="87"/>
        <v>0.0</v>
      </c>
      <c r="KD33" s="64">
        <v>2</v>
      </c>
      <c r="KE33" s="68">
        <v>2</v>
      </c>
      <c r="KF33" s="98"/>
      <c r="KG33" s="99"/>
      <c r="KH33" s="187"/>
      <c r="KI33" s="302">
        <f t="shared" si="342"/>
        <v>0</v>
      </c>
      <c r="KJ33" s="28">
        <f t="shared" si="343"/>
        <v>0</v>
      </c>
      <c r="KK33" s="28" t="str">
        <f t="shared" si="344"/>
        <v>0.0</v>
      </c>
      <c r="KL33" s="32" t="str">
        <f t="shared" si="345"/>
        <v>F</v>
      </c>
      <c r="KM33" s="30">
        <f t="shared" si="346"/>
        <v>0</v>
      </c>
      <c r="KN33" s="37" t="str">
        <f t="shared" si="347"/>
        <v>0.0</v>
      </c>
      <c r="KO33" s="64">
        <v>2</v>
      </c>
      <c r="KP33" s="68">
        <v>2</v>
      </c>
      <c r="KQ33" s="96"/>
      <c r="KR33" s="106"/>
      <c r="KS33" s="285"/>
      <c r="KT33" s="19">
        <f t="shared" si="348"/>
        <v>0</v>
      </c>
      <c r="KU33" s="26">
        <f t="shared" si="349"/>
        <v>0</v>
      </c>
      <c r="KV33" s="26" t="str">
        <f t="shared" si="350"/>
        <v>0.0</v>
      </c>
      <c r="KW33" s="32" t="str">
        <f t="shared" si="351"/>
        <v>F</v>
      </c>
      <c r="KX33" s="30">
        <f t="shared" si="352"/>
        <v>0</v>
      </c>
      <c r="KY33" s="37" t="str">
        <f t="shared" si="353"/>
        <v>0.0</v>
      </c>
      <c r="KZ33" s="64">
        <v>2</v>
      </c>
      <c r="LA33" s="68">
        <v>2</v>
      </c>
      <c r="LB33" s="21"/>
      <c r="LC33" s="24"/>
      <c r="LD33" s="25"/>
      <c r="LE33" s="27">
        <f t="shared" si="354"/>
        <v>0</v>
      </c>
      <c r="LF33" s="28">
        <f t="shared" si="355"/>
        <v>0</v>
      </c>
      <c r="LG33" s="28" t="str">
        <f t="shared" si="356"/>
        <v>0.0</v>
      </c>
      <c r="LH33" s="32" t="str">
        <f t="shared" si="357"/>
        <v>F</v>
      </c>
      <c r="LI33" s="30">
        <f t="shared" si="358"/>
        <v>0</v>
      </c>
      <c r="LJ33" s="37" t="str">
        <f t="shared" si="359"/>
        <v>0.0</v>
      </c>
      <c r="LK33" s="64">
        <v>3</v>
      </c>
      <c r="LL33" s="68">
        <v>3</v>
      </c>
      <c r="LR33" s="8"/>
      <c r="LS33" s="8"/>
      <c r="LT33" s="8"/>
      <c r="LU33" s="8"/>
      <c r="LV33" s="8"/>
      <c r="LW33" s="8"/>
      <c r="LX33" s="8"/>
      <c r="LY33" s="8"/>
      <c r="LZ33" s="8"/>
      <c r="MA33" s="8"/>
    </row>
    <row r="34" spans="1:339" s="233" customFormat="1" ht="18">
      <c r="A34" s="10">
        <v>33</v>
      </c>
      <c r="B34" s="233" t="s">
        <v>383</v>
      </c>
      <c r="C34" s="233" t="s">
        <v>1128</v>
      </c>
      <c r="D34" s="233" t="s">
        <v>1129</v>
      </c>
      <c r="E34" s="233" t="s">
        <v>1130</v>
      </c>
      <c r="F34" s="50" t="s">
        <v>1131</v>
      </c>
      <c r="CF34" s="240"/>
      <c r="CG34" s="240"/>
      <c r="CH34" s="240"/>
      <c r="CI34" s="240"/>
      <c r="CJ34" s="240"/>
      <c r="CW34" s="238"/>
      <c r="CX34" s="238"/>
      <c r="CY34" s="238"/>
      <c r="CZ34" s="238"/>
      <c r="DA34" s="238"/>
      <c r="DB34" s="238"/>
      <c r="DC34" s="238"/>
      <c r="DD34" s="238"/>
      <c r="DE34" s="238"/>
      <c r="DF34" s="238"/>
      <c r="DG34" s="238"/>
      <c r="DH34" s="238"/>
      <c r="DI34" s="238"/>
      <c r="DJ34" s="238"/>
      <c r="DK34" s="238"/>
      <c r="DL34" s="238"/>
      <c r="DM34" s="238"/>
      <c r="DN34" s="238"/>
      <c r="DO34" s="238"/>
      <c r="DP34" s="238"/>
      <c r="DQ34" s="238"/>
      <c r="DR34" s="238"/>
      <c r="HK34" s="269"/>
      <c r="HL34" s="239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JU34" s="98"/>
      <c r="JV34" s="99"/>
      <c r="JW34" s="187"/>
      <c r="JX34" s="27">
        <f t="shared" si="83"/>
        <v>0</v>
      </c>
      <c r="JY34" s="28">
        <f t="shared" si="84"/>
        <v>0</v>
      </c>
      <c r="JZ34" s="26" t="str">
        <f t="shared" si="159"/>
        <v>0.0</v>
      </c>
      <c r="KA34" s="32" t="str">
        <f t="shared" si="85"/>
        <v>F</v>
      </c>
      <c r="KB34" s="30">
        <f t="shared" si="86"/>
        <v>0</v>
      </c>
      <c r="KC34" s="37" t="str">
        <f t="shared" si="87"/>
        <v>0.0</v>
      </c>
      <c r="KD34" s="64">
        <v>2</v>
      </c>
      <c r="KE34" s="68">
        <v>2</v>
      </c>
      <c r="KF34" s="98"/>
      <c r="KG34" s="99"/>
      <c r="KH34" s="187"/>
      <c r="KI34" s="302">
        <f t="shared" si="342"/>
        <v>0</v>
      </c>
      <c r="KJ34" s="28">
        <f t="shared" si="343"/>
        <v>0</v>
      </c>
      <c r="KK34" s="28" t="str">
        <f t="shared" si="344"/>
        <v>0.0</v>
      </c>
      <c r="KL34" s="32" t="str">
        <f t="shared" si="345"/>
        <v>F</v>
      </c>
      <c r="KM34" s="30">
        <f t="shared" si="346"/>
        <v>0</v>
      </c>
      <c r="KN34" s="37" t="str">
        <f t="shared" si="347"/>
        <v>0.0</v>
      </c>
      <c r="KO34" s="64">
        <v>2</v>
      </c>
      <c r="KP34" s="68">
        <v>2</v>
      </c>
      <c r="KQ34" s="98"/>
      <c r="KR34" s="99"/>
      <c r="KS34" s="187"/>
      <c r="KT34" s="19">
        <f t="shared" si="348"/>
        <v>0</v>
      </c>
      <c r="KU34" s="26">
        <f t="shared" si="349"/>
        <v>0</v>
      </c>
      <c r="KV34" s="26" t="str">
        <f t="shared" si="350"/>
        <v>0.0</v>
      </c>
      <c r="KW34" s="32" t="str">
        <f t="shared" si="351"/>
        <v>F</v>
      </c>
      <c r="KX34" s="30">
        <f t="shared" si="352"/>
        <v>0</v>
      </c>
      <c r="KY34" s="37" t="str">
        <f t="shared" si="353"/>
        <v>0.0</v>
      </c>
      <c r="KZ34" s="64">
        <v>2</v>
      </c>
      <c r="LA34" s="68">
        <v>2</v>
      </c>
      <c r="LB34" s="21"/>
      <c r="LC34" s="24"/>
      <c r="LD34" s="25"/>
      <c r="LE34" s="27">
        <f t="shared" si="354"/>
        <v>0</v>
      </c>
      <c r="LF34" s="28">
        <f t="shared" si="355"/>
        <v>0</v>
      </c>
      <c r="LG34" s="28" t="str">
        <f t="shared" si="356"/>
        <v>0.0</v>
      </c>
      <c r="LH34" s="32" t="str">
        <f t="shared" si="357"/>
        <v>F</v>
      </c>
      <c r="LI34" s="30">
        <f t="shared" si="358"/>
        <v>0</v>
      </c>
      <c r="LJ34" s="37" t="str">
        <f t="shared" si="359"/>
        <v>0.0</v>
      </c>
      <c r="LK34" s="64">
        <v>3</v>
      </c>
      <c r="LL34" s="68">
        <v>3</v>
      </c>
      <c r="LR34" s="8"/>
      <c r="LS34" s="8"/>
      <c r="LT34" s="8"/>
      <c r="LU34" s="8"/>
      <c r="LV34" s="8"/>
      <c r="LW34" s="8"/>
      <c r="LX34" s="8"/>
      <c r="LY34" s="8"/>
      <c r="LZ34" s="8"/>
      <c r="MA34" s="8"/>
    </row>
    <row r="35" spans="1:339" s="233" customFormat="1" ht="18">
      <c r="A35" s="263"/>
      <c r="F35" s="265"/>
      <c r="CF35" s="240"/>
      <c r="CG35" s="240"/>
      <c r="CH35" s="240"/>
      <c r="CI35" s="240"/>
      <c r="CJ35" s="240"/>
      <c r="CW35" s="238"/>
      <c r="CX35" s="238"/>
      <c r="CY35" s="238"/>
      <c r="CZ35" s="238"/>
      <c r="DA35" s="238"/>
      <c r="DB35" s="238"/>
      <c r="DC35" s="238"/>
      <c r="DD35" s="238"/>
      <c r="DE35" s="238"/>
      <c r="DF35" s="238"/>
      <c r="DG35" s="238"/>
      <c r="DH35" s="238"/>
      <c r="DI35" s="238"/>
      <c r="DJ35" s="238"/>
      <c r="DK35" s="238"/>
      <c r="DL35" s="238"/>
      <c r="DM35" s="238"/>
      <c r="DN35" s="238"/>
      <c r="DO35" s="238"/>
      <c r="DP35" s="238"/>
      <c r="DQ35" s="238"/>
      <c r="DR35" s="238"/>
      <c r="HK35" s="269"/>
      <c r="HL35" s="239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JU35" s="98"/>
      <c r="JV35" s="99"/>
      <c r="JW35" s="187"/>
      <c r="JX35" s="19"/>
      <c r="JY35" s="26"/>
      <c r="JZ35" s="26"/>
      <c r="KA35" s="32"/>
      <c r="KB35" s="30"/>
      <c r="KC35" s="37"/>
      <c r="KD35" s="64">
        <v>2</v>
      </c>
      <c r="KE35" s="68">
        <v>2</v>
      </c>
      <c r="KF35" s="98"/>
      <c r="KG35" s="99"/>
      <c r="KH35" s="187"/>
      <c r="KI35" s="302"/>
      <c r="KJ35" s="28"/>
      <c r="KK35" s="28"/>
      <c r="KL35" s="32"/>
      <c r="KM35" s="30"/>
      <c r="KN35" s="37"/>
      <c r="KO35" s="64"/>
      <c r="KP35" s="68"/>
      <c r="KQ35" s="98"/>
      <c r="KR35" s="99"/>
      <c r="KS35" s="187"/>
      <c r="KT35" s="19"/>
      <c r="KU35" s="26"/>
      <c r="KV35" s="26"/>
      <c r="KW35" s="32"/>
      <c r="KX35" s="30"/>
      <c r="KY35" s="37"/>
      <c r="KZ35" s="64">
        <v>2</v>
      </c>
      <c r="LA35" s="68">
        <v>2</v>
      </c>
      <c r="LB35" s="21"/>
      <c r="LC35" s="24"/>
      <c r="LD35" s="25"/>
      <c r="LE35" s="27"/>
      <c r="LF35" s="28"/>
      <c r="LG35" s="28"/>
      <c r="LH35" s="32"/>
      <c r="LI35" s="30"/>
      <c r="LJ35" s="37"/>
      <c r="LK35" s="64"/>
      <c r="LL35" s="68"/>
      <c r="LR35" s="330" t="str">
        <f>IF(AND(LP35&lt;1),"Cảnh báo KQHT","Lên lớp")</f>
        <v>Cảnh báo KQHT</v>
      </c>
      <c r="LS35" s="331">
        <f>IC35+IN35+IY35+JJ35+JU35+KF35+KQ35+LB35+LM35</f>
        <v>0</v>
      </c>
      <c r="LT35" s="332" t="e">
        <f>(HW35*IC35+IH35*IN35+IS35*IY35+JD35*JJ35+JO35*JU35+JZ35*KF35+KK35*KQ35+KV35*LB35+LG35*LM35)/LS35</f>
        <v>#DIV/0!</v>
      </c>
      <c r="LU35" s="333" t="e">
        <f xml:space="preserve"> (HZ35*IC35+IK35*IN35+IV35*IY35+JG35*JJ35+JR35*JU35+KC35*KF35+KN35*KQ35+KY35*LB35+LJ35*LM35)/LS35</f>
        <v>#DIV/0!</v>
      </c>
      <c r="LV35" s="334">
        <f>HL35+LN35</f>
        <v>0</v>
      </c>
      <c r="LW35" s="335">
        <f>HM35+LS35</f>
        <v>0</v>
      </c>
      <c r="LX35" s="335"/>
      <c r="LY35" s="337" t="e">
        <f>(HO35*HM35+LU35*LS35)/LW35</f>
        <v>#DIV/0!</v>
      </c>
      <c r="LZ35" s="336" t="e">
        <f>TEXT(LY35,"0.00")</f>
        <v>#DIV/0!</v>
      </c>
      <c r="MA35" s="330" t="e">
        <f>IF(AND(LY35&lt;1.4),"Cảnh báo KQHT","Lên lớp")</f>
        <v>#DIV/0!</v>
      </c>
    </row>
    <row r="36" spans="1:339" s="233" customFormat="1" ht="18">
      <c r="A36" s="263"/>
      <c r="F36" s="265"/>
      <c r="CF36" s="240"/>
      <c r="CG36" s="240"/>
      <c r="CH36" s="240"/>
      <c r="CI36" s="240"/>
      <c r="CJ36" s="240"/>
      <c r="CW36" s="238"/>
      <c r="CX36" s="238"/>
      <c r="CY36" s="238"/>
      <c r="CZ36" s="238"/>
      <c r="DA36" s="238"/>
      <c r="DB36" s="238"/>
      <c r="DC36" s="238"/>
      <c r="DD36" s="238"/>
      <c r="DE36" s="238"/>
      <c r="DF36" s="238"/>
      <c r="DG36" s="238"/>
      <c r="DH36" s="238"/>
      <c r="DI36" s="238"/>
      <c r="DJ36" s="238"/>
      <c r="DK36" s="238"/>
      <c r="DL36" s="238"/>
      <c r="DM36" s="238"/>
      <c r="DN36" s="238"/>
      <c r="DO36" s="238"/>
      <c r="DP36" s="238"/>
      <c r="DQ36" s="238"/>
      <c r="DR36" s="238"/>
      <c r="HK36" s="269"/>
      <c r="HL36" s="239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JU36" s="98"/>
      <c r="JV36" s="99"/>
      <c r="JW36" s="187"/>
      <c r="JX36" s="19"/>
      <c r="JY36" s="26"/>
      <c r="JZ36" s="26"/>
      <c r="KA36" s="32"/>
      <c r="KB36" s="30"/>
      <c r="KC36" s="37"/>
      <c r="KD36" s="64"/>
      <c r="KE36" s="68"/>
      <c r="KF36" s="98"/>
      <c r="KG36" s="99"/>
      <c r="KH36" s="187"/>
      <c r="KI36" s="302"/>
      <c r="KJ36" s="28"/>
      <c r="KK36" s="28"/>
      <c r="KL36" s="32"/>
      <c r="KM36" s="30"/>
      <c r="KN36" s="37"/>
      <c r="KO36" s="64"/>
      <c r="KP36" s="68"/>
      <c r="KQ36" s="98"/>
      <c r="KR36" s="99"/>
      <c r="KS36" s="187"/>
      <c r="KT36" s="19"/>
      <c r="KU36" s="26"/>
      <c r="KV36" s="26"/>
      <c r="KW36" s="32"/>
      <c r="KX36" s="30"/>
      <c r="KY36" s="37"/>
      <c r="KZ36" s="64">
        <v>2</v>
      </c>
      <c r="LA36" s="68">
        <v>2</v>
      </c>
      <c r="LB36" s="21"/>
      <c r="LC36" s="24"/>
      <c r="LD36" s="25"/>
      <c r="LE36" s="27"/>
      <c r="LF36" s="28"/>
      <c r="LG36" s="28"/>
      <c r="LH36" s="32"/>
      <c r="LI36" s="30"/>
      <c r="LJ36" s="37"/>
      <c r="LK36" s="64"/>
      <c r="LL36" s="68"/>
      <c r="LR36" s="8"/>
      <c r="LS36" s="8"/>
      <c r="LT36" s="8"/>
      <c r="LU36" s="8"/>
      <c r="LV36" s="8"/>
      <c r="LW36" s="8"/>
      <c r="LX36" s="8"/>
      <c r="LY36" s="8"/>
      <c r="LZ36" s="8"/>
      <c r="MA36" s="8"/>
    </row>
    <row r="37" spans="1:339" s="233" customFormat="1">
      <c r="A37" s="263"/>
      <c r="F37" s="265"/>
      <c r="CF37" s="240"/>
      <c r="CG37" s="240"/>
      <c r="CH37" s="240"/>
      <c r="CI37" s="240"/>
      <c r="CJ37" s="240"/>
      <c r="CW37" s="238"/>
      <c r="CX37" s="238"/>
      <c r="CY37" s="238"/>
      <c r="CZ37" s="238"/>
      <c r="DA37" s="238"/>
      <c r="DB37" s="238"/>
      <c r="DC37" s="238"/>
      <c r="DD37" s="238"/>
      <c r="DE37" s="238"/>
      <c r="DF37" s="238"/>
      <c r="DG37" s="238"/>
      <c r="DH37" s="238"/>
      <c r="DI37" s="238"/>
      <c r="DJ37" s="238"/>
      <c r="DK37" s="238"/>
      <c r="DL37" s="238"/>
      <c r="DM37" s="238"/>
      <c r="DN37" s="238"/>
      <c r="DO37" s="238"/>
      <c r="DP37" s="238"/>
      <c r="DQ37" s="238"/>
      <c r="DR37" s="238"/>
      <c r="HK37" s="269"/>
      <c r="HL37" s="239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JU37" s="98"/>
      <c r="JV37" s="99"/>
      <c r="JW37" s="187"/>
      <c r="JX37" s="19"/>
      <c r="JY37" s="26"/>
      <c r="JZ37" s="26"/>
      <c r="KA37" s="32"/>
      <c r="KB37" s="30"/>
      <c r="KC37" s="37"/>
      <c r="KD37" s="64"/>
      <c r="KE37" s="68"/>
      <c r="KF37" s="98"/>
      <c r="KG37" s="99"/>
      <c r="KH37" s="187"/>
      <c r="KI37" s="302"/>
      <c r="KJ37" s="28"/>
      <c r="KK37" s="28"/>
      <c r="KL37" s="32"/>
      <c r="KM37" s="30"/>
      <c r="KN37" s="37"/>
      <c r="KO37" s="64"/>
      <c r="KP37" s="68"/>
      <c r="KQ37" s="98"/>
      <c r="KR37" s="99"/>
      <c r="KS37" s="187"/>
      <c r="KT37" s="19"/>
      <c r="KU37" s="26"/>
      <c r="KV37" s="26"/>
      <c r="KW37" s="32"/>
      <c r="KX37" s="30"/>
      <c r="KY37" s="37"/>
      <c r="KZ37" s="64"/>
      <c r="LA37" s="68"/>
      <c r="LB37" s="21"/>
      <c r="LC37" s="24"/>
      <c r="LD37" s="25"/>
      <c r="LE37" s="27"/>
      <c r="LF37" s="28"/>
      <c r="LG37" s="28"/>
      <c r="LH37" s="32"/>
      <c r="LI37" s="30"/>
      <c r="LJ37" s="37"/>
      <c r="LK37" s="64"/>
      <c r="LL37" s="68"/>
      <c r="LR37" s="8"/>
      <c r="LS37" s="8"/>
      <c r="LT37" s="8"/>
      <c r="LU37" s="8"/>
      <c r="LV37" s="8"/>
      <c r="LW37" s="8"/>
      <c r="LX37" s="8"/>
      <c r="LY37" s="8"/>
      <c r="LZ37" s="8"/>
      <c r="MA37" s="8"/>
    </row>
    <row r="38" spans="1:339" s="233" customFormat="1">
      <c r="A38" s="263"/>
      <c r="F38" s="265"/>
      <c r="CF38" s="240"/>
      <c r="CG38" s="240"/>
      <c r="CH38" s="240"/>
      <c r="CI38" s="240"/>
      <c r="CJ38" s="240"/>
      <c r="CW38" s="238"/>
      <c r="CX38" s="238"/>
      <c r="CY38" s="238"/>
      <c r="CZ38" s="238"/>
      <c r="DA38" s="238"/>
      <c r="DB38" s="238"/>
      <c r="DC38" s="238"/>
      <c r="DD38" s="238"/>
      <c r="DE38" s="238"/>
      <c r="DF38" s="238"/>
      <c r="DG38" s="238"/>
      <c r="DH38" s="238"/>
      <c r="DI38" s="238"/>
      <c r="DJ38" s="238"/>
      <c r="DK38" s="238"/>
      <c r="DL38" s="238"/>
      <c r="DM38" s="238"/>
      <c r="DN38" s="238"/>
      <c r="DO38" s="238"/>
      <c r="DP38" s="238"/>
      <c r="DQ38" s="238"/>
      <c r="DR38" s="238"/>
      <c r="HK38" s="269"/>
      <c r="HL38" s="239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JU38" s="98"/>
      <c r="JV38" s="99"/>
      <c r="JW38" s="187"/>
      <c r="JX38" s="19"/>
      <c r="JY38" s="26"/>
      <c r="JZ38" s="26"/>
      <c r="KA38" s="32"/>
      <c r="KB38" s="30"/>
      <c r="KC38" s="37"/>
      <c r="KD38" s="64"/>
      <c r="KE38" s="68"/>
      <c r="KF38" s="98"/>
      <c r="KG38" s="99"/>
      <c r="KH38" s="187"/>
      <c r="KI38" s="302"/>
      <c r="KJ38" s="28"/>
      <c r="KK38" s="28"/>
      <c r="KL38" s="32"/>
      <c r="KM38" s="30"/>
      <c r="KN38" s="37"/>
      <c r="KO38" s="64"/>
      <c r="KP38" s="68"/>
      <c r="KQ38" s="98"/>
      <c r="KR38" s="99"/>
      <c r="KS38" s="187"/>
      <c r="KT38" s="19"/>
      <c r="KU38" s="26"/>
      <c r="KV38" s="26"/>
      <c r="KW38" s="32"/>
      <c r="KX38" s="30"/>
      <c r="KY38" s="37"/>
      <c r="KZ38" s="64"/>
      <c r="LA38" s="68"/>
      <c r="LB38" s="21"/>
      <c r="LC38" s="24"/>
      <c r="LD38" s="25"/>
      <c r="LE38" s="27"/>
      <c r="LF38" s="28"/>
      <c r="LG38" s="28"/>
      <c r="LH38" s="32"/>
      <c r="LI38" s="30"/>
      <c r="LJ38" s="37"/>
      <c r="LK38" s="64"/>
      <c r="LL38" s="68"/>
      <c r="LR38" s="8"/>
      <c r="LS38" s="8"/>
      <c r="LT38" s="8"/>
      <c r="LU38" s="8"/>
      <c r="LV38" s="8"/>
      <c r="LW38" s="8"/>
      <c r="LX38" s="8"/>
      <c r="LY38" s="8"/>
      <c r="LZ38" s="8"/>
      <c r="MA38" s="8"/>
    </row>
    <row r="39" spans="1:339" s="233" customFormat="1">
      <c r="A39" s="263"/>
      <c r="F39" s="265"/>
      <c r="CF39" s="240"/>
      <c r="CG39" s="240"/>
      <c r="CH39" s="240"/>
      <c r="CI39" s="240"/>
      <c r="CJ39" s="240"/>
      <c r="CW39" s="238"/>
      <c r="CX39" s="238"/>
      <c r="CY39" s="238"/>
      <c r="CZ39" s="238"/>
      <c r="DA39" s="238"/>
      <c r="DB39" s="238"/>
      <c r="DC39" s="238"/>
      <c r="DD39" s="238"/>
      <c r="DE39" s="238"/>
      <c r="DF39" s="238"/>
      <c r="DG39" s="238"/>
      <c r="DH39" s="238"/>
      <c r="DI39" s="238"/>
      <c r="DJ39" s="238"/>
      <c r="DK39" s="238"/>
      <c r="DL39" s="238"/>
      <c r="DM39" s="238"/>
      <c r="DN39" s="238"/>
      <c r="DO39" s="238"/>
      <c r="DP39" s="238"/>
      <c r="DQ39" s="238"/>
      <c r="DR39" s="238"/>
      <c r="HK39" s="269"/>
      <c r="HL39" s="239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JU39" s="98"/>
      <c r="JV39" s="99"/>
      <c r="JW39" s="187"/>
      <c r="JX39" s="19"/>
      <c r="JY39" s="26"/>
      <c r="JZ39" s="26"/>
      <c r="KA39" s="32"/>
      <c r="KB39" s="30"/>
      <c r="KC39" s="37"/>
      <c r="KD39" s="64"/>
      <c r="KE39" s="68"/>
      <c r="KF39" s="98"/>
      <c r="KG39" s="99"/>
      <c r="KH39" s="187"/>
      <c r="KI39" s="302"/>
      <c r="KJ39" s="28"/>
      <c r="KK39" s="28"/>
      <c r="KL39" s="32"/>
      <c r="KM39" s="30"/>
      <c r="KN39" s="37"/>
      <c r="KO39" s="64"/>
      <c r="KP39" s="68"/>
      <c r="KQ39" s="98"/>
      <c r="KR39" s="99"/>
      <c r="KS39" s="187"/>
      <c r="KT39" s="19"/>
      <c r="KU39" s="26"/>
      <c r="KV39" s="26"/>
      <c r="KW39" s="32"/>
      <c r="KX39" s="30"/>
      <c r="KY39" s="37"/>
      <c r="KZ39" s="64"/>
      <c r="LA39" s="68"/>
      <c r="LB39" s="21"/>
      <c r="LC39" s="24"/>
      <c r="LD39" s="25"/>
      <c r="LE39" s="27"/>
      <c r="LF39" s="28"/>
      <c r="LG39" s="28"/>
      <c r="LH39" s="32"/>
      <c r="LI39" s="30"/>
      <c r="LJ39" s="37"/>
      <c r="LK39" s="64"/>
      <c r="LL39" s="68"/>
      <c r="LR39" s="8"/>
      <c r="LS39" s="8"/>
      <c r="LT39" s="8"/>
      <c r="LU39" s="8"/>
      <c r="LV39" s="8"/>
      <c r="LW39" s="8"/>
      <c r="LX39" s="8"/>
      <c r="LY39" s="8"/>
      <c r="LZ39" s="8"/>
      <c r="MA39" s="8"/>
    </row>
    <row r="40" spans="1:339" s="233" customFormat="1">
      <c r="A40" s="263"/>
      <c r="F40" s="265"/>
      <c r="CF40" s="240"/>
      <c r="CG40" s="240"/>
      <c r="CH40" s="240"/>
      <c r="CI40" s="240"/>
      <c r="CJ40" s="240"/>
      <c r="CW40" s="238"/>
      <c r="CX40" s="238"/>
      <c r="CY40" s="238"/>
      <c r="CZ40" s="238"/>
      <c r="DA40" s="238"/>
      <c r="DB40" s="238"/>
      <c r="DC40" s="238"/>
      <c r="DD40" s="238"/>
      <c r="DE40" s="238"/>
      <c r="DF40" s="238"/>
      <c r="DG40" s="238"/>
      <c r="DH40" s="238"/>
      <c r="DI40" s="238"/>
      <c r="DJ40" s="238"/>
      <c r="DK40" s="238"/>
      <c r="DL40" s="238"/>
      <c r="DM40" s="238"/>
      <c r="DN40" s="238"/>
      <c r="DO40" s="238"/>
      <c r="DP40" s="238"/>
      <c r="DQ40" s="238"/>
      <c r="DR40" s="238"/>
      <c r="HK40" s="269"/>
      <c r="HL40" s="239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JU40" s="98"/>
      <c r="JV40" s="99"/>
      <c r="JW40" s="187"/>
      <c r="JX40" s="19"/>
      <c r="JY40" s="26"/>
      <c r="JZ40" s="26"/>
      <c r="KA40" s="32"/>
      <c r="KB40" s="30"/>
      <c r="KC40" s="37"/>
      <c r="KD40" s="64"/>
      <c r="KE40" s="68"/>
      <c r="KF40" s="98"/>
      <c r="KG40" s="99"/>
      <c r="KH40" s="187"/>
      <c r="KI40" s="302"/>
      <c r="KJ40" s="28"/>
      <c r="KK40" s="28"/>
      <c r="KL40" s="32"/>
      <c r="KM40" s="30"/>
      <c r="KN40" s="37"/>
      <c r="KO40" s="64"/>
      <c r="KP40" s="68"/>
      <c r="KQ40" s="98"/>
      <c r="KR40" s="99"/>
      <c r="KS40" s="187"/>
      <c r="KT40" s="19"/>
      <c r="KU40" s="26"/>
      <c r="KV40" s="26"/>
      <c r="KW40" s="32"/>
      <c r="KX40" s="30"/>
      <c r="KY40" s="37"/>
      <c r="KZ40" s="64"/>
      <c r="LA40" s="68"/>
      <c r="LB40" s="21"/>
      <c r="LC40" s="24"/>
      <c r="LD40" s="25"/>
      <c r="LE40" s="27"/>
      <c r="LF40" s="28"/>
      <c r="LG40" s="28"/>
      <c r="LH40" s="32"/>
      <c r="LI40" s="30"/>
      <c r="LJ40" s="37"/>
      <c r="LK40" s="64"/>
      <c r="LL40" s="68"/>
      <c r="LR40" s="8"/>
      <c r="LS40" s="8"/>
      <c r="LT40" s="8"/>
      <c r="LU40" s="8"/>
      <c r="LV40" s="8"/>
      <c r="LW40" s="8"/>
      <c r="LX40" s="8"/>
      <c r="LY40" s="8"/>
      <c r="LZ40" s="8"/>
      <c r="MA40" s="8"/>
    </row>
    <row r="41" spans="1:339" s="233" customFormat="1">
      <c r="A41" s="263"/>
      <c r="F41" s="265"/>
      <c r="CF41" s="240"/>
      <c r="CG41" s="240"/>
      <c r="CH41" s="240"/>
      <c r="CI41" s="240"/>
      <c r="CJ41" s="240"/>
      <c r="CW41" s="238"/>
      <c r="CX41" s="238"/>
      <c r="CY41" s="238"/>
      <c r="CZ41" s="238"/>
      <c r="DA41" s="238"/>
      <c r="DB41" s="238"/>
      <c r="DC41" s="238"/>
      <c r="DD41" s="238"/>
      <c r="DE41" s="238"/>
      <c r="DF41" s="238"/>
      <c r="DG41" s="238"/>
      <c r="DH41" s="238"/>
      <c r="DI41" s="238"/>
      <c r="DJ41" s="238"/>
      <c r="DK41" s="238"/>
      <c r="DL41" s="238"/>
      <c r="DM41" s="238"/>
      <c r="DN41" s="238"/>
      <c r="DO41" s="238"/>
      <c r="DP41" s="238"/>
      <c r="DQ41" s="238"/>
      <c r="DR41" s="238"/>
      <c r="HK41" s="269"/>
      <c r="HL41" s="239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JU41" s="98"/>
      <c r="JV41" s="99"/>
      <c r="JW41" s="187"/>
      <c r="JX41" s="19"/>
      <c r="JY41" s="26"/>
      <c r="JZ41" s="26"/>
      <c r="KA41" s="32"/>
      <c r="KB41" s="30"/>
      <c r="KC41" s="37"/>
      <c r="KD41" s="64"/>
      <c r="KE41" s="68"/>
      <c r="KF41" s="98"/>
      <c r="KG41" s="99"/>
      <c r="KH41" s="187"/>
      <c r="KI41" s="302"/>
      <c r="KJ41" s="28"/>
      <c r="KK41" s="28"/>
      <c r="KL41" s="32"/>
      <c r="KM41" s="30"/>
      <c r="KN41" s="37"/>
      <c r="KO41" s="64"/>
      <c r="KP41" s="68"/>
      <c r="KQ41" s="98"/>
      <c r="KR41" s="99"/>
      <c r="KS41" s="187"/>
      <c r="KT41" s="19"/>
      <c r="KU41" s="26"/>
      <c r="KV41" s="26"/>
      <c r="KW41" s="32"/>
      <c r="KX41" s="30"/>
      <c r="KY41" s="37"/>
      <c r="KZ41" s="64"/>
      <c r="LA41" s="68"/>
      <c r="LB41" s="21"/>
      <c r="LC41" s="24"/>
      <c r="LD41" s="25"/>
      <c r="LE41" s="27"/>
      <c r="LF41" s="28"/>
      <c r="LG41" s="28"/>
      <c r="LH41" s="32"/>
      <c r="LI41" s="30"/>
      <c r="LJ41" s="37"/>
      <c r="LK41" s="64"/>
      <c r="LL41" s="68"/>
      <c r="LR41" s="8"/>
      <c r="LS41" s="8"/>
      <c r="LT41" s="8"/>
      <c r="LU41" s="8"/>
      <c r="LV41" s="8"/>
      <c r="LW41" s="8"/>
      <c r="LX41" s="8"/>
      <c r="LY41" s="8"/>
      <c r="LZ41" s="8"/>
      <c r="MA41" s="8"/>
    </row>
    <row r="42" spans="1:339" s="233" customFormat="1">
      <c r="A42" s="263"/>
      <c r="F42" s="265"/>
      <c r="CF42" s="240"/>
      <c r="CG42" s="240"/>
      <c r="CH42" s="240"/>
      <c r="CI42" s="240"/>
      <c r="CJ42" s="240"/>
      <c r="CW42" s="238"/>
      <c r="CX42" s="238"/>
      <c r="CY42" s="238"/>
      <c r="CZ42" s="238"/>
      <c r="DA42" s="238"/>
      <c r="DB42" s="238"/>
      <c r="DC42" s="238"/>
      <c r="DD42" s="238"/>
      <c r="DE42" s="238"/>
      <c r="DF42" s="238"/>
      <c r="DG42" s="238"/>
      <c r="DH42" s="238"/>
      <c r="DI42" s="238"/>
      <c r="DJ42" s="238"/>
      <c r="DK42" s="238"/>
      <c r="DL42" s="238"/>
      <c r="DM42" s="238"/>
      <c r="DN42" s="238"/>
      <c r="DO42" s="238"/>
      <c r="DP42" s="238"/>
      <c r="DQ42" s="238"/>
      <c r="DR42" s="238"/>
      <c r="HK42" s="269"/>
      <c r="HL42" s="239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JU42" s="98"/>
      <c r="JV42" s="99"/>
      <c r="JW42" s="187"/>
      <c r="JX42" s="19"/>
      <c r="JY42" s="26"/>
      <c r="JZ42" s="26"/>
      <c r="KA42" s="32"/>
      <c r="KB42" s="30"/>
      <c r="KC42" s="37"/>
      <c r="KD42" s="64"/>
      <c r="KE42" s="68"/>
      <c r="KF42" s="98"/>
      <c r="KG42" s="99"/>
      <c r="KH42" s="187"/>
      <c r="KI42" s="302"/>
      <c r="KJ42" s="28"/>
      <c r="KK42" s="28"/>
      <c r="KL42" s="32"/>
      <c r="KM42" s="30"/>
      <c r="KN42" s="37"/>
      <c r="KO42" s="64"/>
      <c r="KP42" s="68"/>
      <c r="KQ42" s="98"/>
      <c r="KR42" s="99"/>
      <c r="KS42" s="187"/>
      <c r="KT42" s="19"/>
      <c r="KU42" s="26"/>
      <c r="KV42" s="26"/>
      <c r="KW42" s="32"/>
      <c r="KX42" s="30"/>
      <c r="KY42" s="37"/>
      <c r="KZ42" s="64"/>
      <c r="LA42" s="68"/>
      <c r="LB42" s="21"/>
      <c r="LC42" s="24"/>
      <c r="LD42" s="25"/>
      <c r="LE42" s="27"/>
      <c r="LF42" s="28"/>
      <c r="LG42" s="28"/>
      <c r="LH42" s="32"/>
      <c r="LI42" s="30"/>
      <c r="LJ42" s="37"/>
      <c r="LK42" s="64"/>
      <c r="LL42" s="68"/>
      <c r="LR42" s="8"/>
      <c r="LS42" s="8"/>
      <c r="LT42" s="8"/>
      <c r="LU42" s="8"/>
      <c r="LV42" s="8"/>
      <c r="LW42" s="8"/>
      <c r="LX42" s="8"/>
      <c r="LY42" s="8"/>
      <c r="LZ42" s="8"/>
      <c r="MA42" s="8"/>
    </row>
    <row r="43" spans="1:339" s="233" customFormat="1">
      <c r="A43" s="263"/>
      <c r="F43" s="265"/>
      <c r="CF43" s="240"/>
      <c r="CG43" s="240"/>
      <c r="CH43" s="240"/>
      <c r="CI43" s="240"/>
      <c r="CJ43" s="240"/>
      <c r="CW43" s="238"/>
      <c r="CX43" s="238"/>
      <c r="CY43" s="238"/>
      <c r="CZ43" s="238"/>
      <c r="DA43" s="238"/>
      <c r="DB43" s="238"/>
      <c r="DC43" s="238"/>
      <c r="DD43" s="238"/>
      <c r="DE43" s="238"/>
      <c r="DF43" s="238"/>
      <c r="DG43" s="238"/>
      <c r="DH43" s="238"/>
      <c r="DI43" s="238"/>
      <c r="DJ43" s="238"/>
      <c r="DK43" s="238"/>
      <c r="DL43" s="238"/>
      <c r="DM43" s="238"/>
      <c r="DN43" s="238"/>
      <c r="DO43" s="238"/>
      <c r="DP43" s="238"/>
      <c r="DQ43" s="238"/>
      <c r="DR43" s="238"/>
      <c r="HK43" s="269"/>
      <c r="HL43" s="239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JU43" s="98"/>
      <c r="JV43" s="99"/>
      <c r="JW43" s="187"/>
      <c r="JX43" s="19"/>
      <c r="JY43" s="26"/>
      <c r="JZ43" s="26"/>
      <c r="KA43" s="32"/>
      <c r="KB43" s="30"/>
      <c r="KC43" s="37"/>
      <c r="KD43" s="64"/>
      <c r="KE43" s="68"/>
      <c r="KF43" s="98"/>
      <c r="KG43" s="99"/>
      <c r="KH43" s="187"/>
      <c r="KI43" s="302"/>
      <c r="KJ43" s="28"/>
      <c r="KK43" s="28"/>
      <c r="KL43" s="32"/>
      <c r="KM43" s="30"/>
      <c r="KN43" s="37"/>
      <c r="KO43" s="64"/>
      <c r="KP43" s="68"/>
      <c r="KQ43" s="98"/>
      <c r="KR43" s="99"/>
      <c r="KS43" s="187"/>
      <c r="KT43" s="19"/>
      <c r="KU43" s="26"/>
      <c r="KV43" s="26"/>
      <c r="KW43" s="32"/>
      <c r="KX43" s="30"/>
      <c r="KY43" s="37"/>
      <c r="KZ43" s="64"/>
      <c r="LA43" s="68"/>
      <c r="LB43" s="21"/>
      <c r="LC43" s="24"/>
      <c r="LD43" s="25"/>
      <c r="LE43" s="27"/>
      <c r="LF43" s="28"/>
      <c r="LG43" s="28"/>
      <c r="LH43" s="32"/>
      <c r="LI43" s="30"/>
      <c r="LJ43" s="37"/>
      <c r="LK43" s="64"/>
      <c r="LL43" s="68"/>
      <c r="LR43" s="8"/>
      <c r="LS43" s="8"/>
      <c r="LT43" s="8"/>
      <c r="LU43" s="8"/>
      <c r="LV43" s="8"/>
      <c r="LW43" s="8"/>
      <c r="LX43" s="8"/>
      <c r="LY43" s="8"/>
      <c r="LZ43" s="8"/>
      <c r="MA43" s="8"/>
    </row>
    <row r="44" spans="1:339" s="233" customFormat="1">
      <c r="A44" s="263"/>
      <c r="F44" s="265"/>
      <c r="CF44" s="240"/>
      <c r="CG44" s="240"/>
      <c r="CH44" s="240"/>
      <c r="CI44" s="240"/>
      <c r="CJ44" s="240"/>
      <c r="CW44" s="238"/>
      <c r="CX44" s="238"/>
      <c r="CY44" s="238"/>
      <c r="CZ44" s="238"/>
      <c r="DA44" s="238"/>
      <c r="DB44" s="238"/>
      <c r="DC44" s="238"/>
      <c r="DD44" s="238"/>
      <c r="DE44" s="238"/>
      <c r="DF44" s="238"/>
      <c r="DG44" s="238"/>
      <c r="DH44" s="238"/>
      <c r="DI44" s="238"/>
      <c r="DJ44" s="238"/>
      <c r="DK44" s="238"/>
      <c r="DL44" s="238"/>
      <c r="DM44" s="238"/>
      <c r="DN44" s="238"/>
      <c r="DO44" s="238"/>
      <c r="DP44" s="238"/>
      <c r="DQ44" s="238"/>
      <c r="DR44" s="238"/>
      <c r="HK44" s="269"/>
      <c r="HL44" s="239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JU44" s="98"/>
      <c r="JV44" s="99"/>
      <c r="JW44" s="187"/>
      <c r="JX44" s="19"/>
      <c r="JY44" s="26"/>
      <c r="JZ44" s="26"/>
      <c r="KA44" s="32"/>
      <c r="KB44" s="30"/>
      <c r="KC44" s="37"/>
      <c r="KD44" s="64"/>
      <c r="KE44" s="68"/>
      <c r="KF44" s="98"/>
      <c r="KG44" s="99"/>
      <c r="KH44" s="187"/>
      <c r="KI44" s="302"/>
      <c r="KJ44" s="28"/>
      <c r="KK44" s="28"/>
      <c r="KL44" s="32"/>
      <c r="KM44" s="30"/>
      <c r="KN44" s="37"/>
      <c r="KO44" s="64"/>
      <c r="KP44" s="68"/>
      <c r="KQ44" s="98"/>
      <c r="KR44" s="99"/>
      <c r="KS44" s="187"/>
      <c r="KT44" s="19"/>
      <c r="KU44" s="26"/>
      <c r="KV44" s="26"/>
      <c r="KW44" s="32"/>
      <c r="KX44" s="30"/>
      <c r="KY44" s="37"/>
      <c r="KZ44" s="64"/>
      <c r="LA44" s="68"/>
      <c r="LB44" s="21"/>
      <c r="LC44" s="24"/>
      <c r="LD44" s="25"/>
      <c r="LE44" s="27"/>
      <c r="LF44" s="28"/>
      <c r="LG44" s="28"/>
      <c r="LH44" s="32"/>
      <c r="LI44" s="30"/>
      <c r="LJ44" s="37"/>
      <c r="LK44" s="64"/>
      <c r="LL44" s="68"/>
      <c r="LR44" s="8"/>
      <c r="LS44" s="8"/>
      <c r="LT44" s="8"/>
      <c r="LU44" s="8"/>
      <c r="LV44" s="8"/>
      <c r="LW44" s="8"/>
      <c r="LX44" s="8"/>
      <c r="LY44" s="8"/>
      <c r="LZ44" s="8"/>
      <c r="MA44" s="8"/>
    </row>
    <row r="45" spans="1:339" s="233" customFormat="1">
      <c r="A45" s="263"/>
      <c r="F45" s="265"/>
      <c r="CF45" s="240"/>
      <c r="CG45" s="240"/>
      <c r="CH45" s="240"/>
      <c r="CI45" s="240"/>
      <c r="CJ45" s="240"/>
      <c r="CW45" s="238"/>
      <c r="CX45" s="238"/>
      <c r="CY45" s="238"/>
      <c r="CZ45" s="238"/>
      <c r="DA45" s="238"/>
      <c r="DB45" s="238"/>
      <c r="DC45" s="238"/>
      <c r="DD45" s="238"/>
      <c r="DE45" s="238"/>
      <c r="DF45" s="238"/>
      <c r="DG45" s="238"/>
      <c r="DH45" s="238"/>
      <c r="DI45" s="238"/>
      <c r="DJ45" s="238"/>
      <c r="DK45" s="238"/>
      <c r="DL45" s="238"/>
      <c r="DM45" s="238"/>
      <c r="DN45" s="238"/>
      <c r="DO45" s="238"/>
      <c r="DP45" s="238"/>
      <c r="DQ45" s="238"/>
      <c r="DR45" s="238"/>
      <c r="HK45" s="269"/>
      <c r="HL45" s="239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JU45" s="98"/>
      <c r="JV45" s="99"/>
      <c r="JW45" s="187"/>
      <c r="JX45" s="19"/>
      <c r="JY45" s="26"/>
      <c r="JZ45" s="26"/>
      <c r="KA45" s="32"/>
      <c r="KB45" s="30"/>
      <c r="KC45" s="37"/>
      <c r="KD45" s="64"/>
      <c r="KE45" s="68"/>
      <c r="KF45" s="98"/>
      <c r="KG45" s="99"/>
      <c r="KH45" s="187"/>
      <c r="KI45" s="302"/>
      <c r="KJ45" s="28"/>
      <c r="KK45" s="28"/>
      <c r="KL45" s="32"/>
      <c r="KM45" s="30"/>
      <c r="KN45" s="37"/>
      <c r="KO45" s="64"/>
      <c r="KP45" s="68"/>
      <c r="KQ45" s="98"/>
      <c r="KR45" s="99"/>
      <c r="KS45" s="187"/>
      <c r="KT45" s="19"/>
      <c r="KU45" s="26"/>
      <c r="KV45" s="26"/>
      <c r="KW45" s="32"/>
      <c r="KX45" s="30"/>
      <c r="KY45" s="37"/>
      <c r="KZ45" s="64"/>
      <c r="LA45" s="68"/>
      <c r="LB45" s="21"/>
      <c r="LC45" s="24"/>
      <c r="LD45" s="25"/>
      <c r="LE45" s="27"/>
      <c r="LF45" s="28"/>
      <c r="LG45" s="28"/>
      <c r="LH45" s="32"/>
      <c r="LI45" s="30"/>
      <c r="LJ45" s="37"/>
      <c r="LK45" s="64"/>
      <c r="LL45" s="68"/>
      <c r="LR45" s="8"/>
      <c r="LS45" s="8"/>
      <c r="LT45" s="8"/>
      <c r="LU45" s="8"/>
      <c r="LV45" s="8"/>
      <c r="LW45" s="8"/>
      <c r="LX45" s="8"/>
      <c r="LY45" s="8"/>
      <c r="LZ45" s="8"/>
      <c r="MA45" s="8"/>
    </row>
    <row r="46" spans="1:339" s="233" customFormat="1">
      <c r="A46" s="263"/>
      <c r="F46" s="265"/>
      <c r="CF46" s="240"/>
      <c r="CG46" s="240"/>
      <c r="CH46" s="240"/>
      <c r="CI46" s="240"/>
      <c r="CJ46" s="240"/>
      <c r="CW46" s="238"/>
      <c r="CX46" s="238"/>
      <c r="CY46" s="238"/>
      <c r="CZ46" s="238"/>
      <c r="DA46" s="238"/>
      <c r="DB46" s="238"/>
      <c r="DC46" s="238"/>
      <c r="DD46" s="238"/>
      <c r="DE46" s="238"/>
      <c r="DF46" s="238"/>
      <c r="DG46" s="238"/>
      <c r="DH46" s="238"/>
      <c r="DI46" s="238"/>
      <c r="DJ46" s="238"/>
      <c r="DK46" s="238"/>
      <c r="DL46" s="238"/>
      <c r="DM46" s="238"/>
      <c r="DN46" s="238"/>
      <c r="DO46" s="238"/>
      <c r="DP46" s="238"/>
      <c r="DQ46" s="238"/>
      <c r="DR46" s="238"/>
      <c r="HK46" s="269"/>
      <c r="HL46" s="239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JU46" s="98"/>
      <c r="JV46" s="99"/>
      <c r="JW46" s="187"/>
      <c r="JX46" s="19"/>
      <c r="JY46" s="26"/>
      <c r="JZ46" s="26"/>
      <c r="KA46" s="32"/>
      <c r="KB46" s="30"/>
      <c r="KC46" s="37"/>
      <c r="KD46" s="64"/>
      <c r="KE46" s="68"/>
      <c r="KF46" s="98"/>
      <c r="KG46" s="99"/>
      <c r="KH46" s="187"/>
      <c r="KI46" s="302"/>
      <c r="KJ46" s="28"/>
      <c r="KK46" s="28"/>
      <c r="KL46" s="32"/>
      <c r="KM46" s="30"/>
      <c r="KN46" s="37"/>
      <c r="KO46" s="64"/>
      <c r="KP46" s="68"/>
      <c r="KQ46" s="98"/>
      <c r="KR46" s="99"/>
      <c r="KS46" s="187"/>
      <c r="KT46" s="19"/>
      <c r="KU46" s="26"/>
      <c r="KV46" s="26"/>
      <c r="KW46" s="32"/>
      <c r="KX46" s="30"/>
      <c r="KY46" s="37"/>
      <c r="KZ46" s="64"/>
      <c r="LA46" s="68"/>
      <c r="LB46" s="21"/>
      <c r="LC46" s="24"/>
      <c r="LD46" s="25"/>
      <c r="LE46" s="27"/>
      <c r="LF46" s="28"/>
      <c r="LG46" s="28"/>
      <c r="LH46" s="32"/>
      <c r="LI46" s="30"/>
      <c r="LJ46" s="37"/>
      <c r="LK46" s="64"/>
      <c r="LL46" s="68"/>
      <c r="LR46" s="8"/>
      <c r="LS46" s="8"/>
      <c r="LT46" s="8"/>
      <c r="LU46" s="8"/>
      <c r="LV46" s="8"/>
      <c r="LW46" s="8"/>
      <c r="LX46" s="8"/>
      <c r="LY46" s="8"/>
      <c r="LZ46" s="8"/>
      <c r="MA46" s="8"/>
    </row>
    <row r="47" spans="1:339" s="233" customFormat="1">
      <c r="A47" s="263"/>
      <c r="F47" s="265"/>
      <c r="CF47" s="240"/>
      <c r="CG47" s="240"/>
      <c r="CH47" s="240"/>
      <c r="CI47" s="240"/>
      <c r="CJ47" s="240"/>
      <c r="CW47" s="238"/>
      <c r="CX47" s="238"/>
      <c r="CY47" s="238"/>
      <c r="CZ47" s="238"/>
      <c r="DA47" s="238"/>
      <c r="DB47" s="238"/>
      <c r="DC47" s="238"/>
      <c r="DD47" s="238"/>
      <c r="DE47" s="238"/>
      <c r="DF47" s="238"/>
      <c r="DG47" s="238"/>
      <c r="DH47" s="238"/>
      <c r="DI47" s="238"/>
      <c r="DJ47" s="238"/>
      <c r="DK47" s="238"/>
      <c r="DL47" s="238"/>
      <c r="DM47" s="238"/>
      <c r="DN47" s="238"/>
      <c r="DO47" s="238"/>
      <c r="DP47" s="238"/>
      <c r="DQ47" s="238"/>
      <c r="DR47" s="238"/>
      <c r="HK47" s="269"/>
      <c r="HL47" s="239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JU47" s="98"/>
      <c r="JV47" s="99"/>
      <c r="JW47" s="187"/>
      <c r="JX47" s="19"/>
      <c r="JY47" s="26"/>
      <c r="JZ47" s="26"/>
      <c r="KA47" s="32"/>
      <c r="KB47" s="30"/>
      <c r="KC47" s="37"/>
      <c r="KD47" s="64"/>
      <c r="KE47" s="68"/>
      <c r="KF47" s="98"/>
      <c r="KG47" s="99"/>
      <c r="KH47" s="187"/>
      <c r="KI47" s="302"/>
      <c r="KJ47" s="28"/>
      <c r="KK47" s="28"/>
      <c r="KL47" s="32"/>
      <c r="KM47" s="30"/>
      <c r="KN47" s="37"/>
      <c r="KO47" s="64"/>
      <c r="KP47" s="68"/>
      <c r="KQ47" s="98"/>
      <c r="KR47" s="99"/>
      <c r="KS47" s="187"/>
      <c r="KT47" s="19"/>
      <c r="KU47" s="26"/>
      <c r="KV47" s="26"/>
      <c r="KW47" s="32"/>
      <c r="KX47" s="30"/>
      <c r="KY47" s="37"/>
      <c r="KZ47" s="64"/>
      <c r="LA47" s="68"/>
      <c r="LB47" s="21"/>
      <c r="LC47" s="24"/>
      <c r="LD47" s="25"/>
      <c r="LE47" s="27"/>
      <c r="LF47" s="28"/>
      <c r="LG47" s="28"/>
      <c r="LH47" s="32"/>
      <c r="LI47" s="30"/>
      <c r="LJ47" s="37"/>
      <c r="LK47" s="64"/>
      <c r="LL47" s="68"/>
      <c r="LR47" s="8"/>
      <c r="LS47" s="8"/>
      <c r="LT47" s="8"/>
      <c r="LU47" s="8"/>
      <c r="LV47" s="8"/>
      <c r="LW47" s="8"/>
      <c r="LX47" s="8"/>
      <c r="LY47" s="8"/>
      <c r="LZ47" s="8"/>
      <c r="MA47" s="8"/>
    </row>
    <row r="48" spans="1:339" s="233" customFormat="1">
      <c r="A48" s="263"/>
      <c r="F48" s="265"/>
      <c r="CF48" s="240"/>
      <c r="CG48" s="240"/>
      <c r="CH48" s="240"/>
      <c r="CI48" s="240"/>
      <c r="CJ48" s="240"/>
      <c r="CW48" s="238"/>
      <c r="CX48" s="238"/>
      <c r="CY48" s="238"/>
      <c r="CZ48" s="238"/>
      <c r="DA48" s="238"/>
      <c r="DB48" s="238"/>
      <c r="DC48" s="238"/>
      <c r="DD48" s="238"/>
      <c r="DE48" s="238"/>
      <c r="DF48" s="238"/>
      <c r="DG48" s="238"/>
      <c r="DH48" s="238"/>
      <c r="DI48" s="238"/>
      <c r="DJ48" s="238"/>
      <c r="DK48" s="238"/>
      <c r="DL48" s="238"/>
      <c r="DM48" s="238"/>
      <c r="DN48" s="238"/>
      <c r="DO48" s="238"/>
      <c r="DP48" s="238"/>
      <c r="DQ48" s="238"/>
      <c r="DR48" s="238"/>
      <c r="HK48" s="269"/>
      <c r="HL48" s="239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JU48" s="98"/>
      <c r="JV48" s="99"/>
      <c r="JW48" s="187"/>
      <c r="JX48" s="19"/>
      <c r="JY48" s="26"/>
      <c r="JZ48" s="26"/>
      <c r="KA48" s="32"/>
      <c r="KB48" s="30"/>
      <c r="KC48" s="37"/>
      <c r="KD48" s="64"/>
      <c r="KE48" s="68"/>
      <c r="KF48" s="98"/>
      <c r="KG48" s="99"/>
      <c r="KH48" s="187"/>
      <c r="KI48" s="302"/>
      <c r="KJ48" s="28"/>
      <c r="KK48" s="28"/>
      <c r="KL48" s="32"/>
      <c r="KM48" s="30"/>
      <c r="KN48" s="37"/>
      <c r="KO48" s="64"/>
      <c r="KP48" s="68"/>
      <c r="KQ48" s="98"/>
      <c r="KR48" s="99"/>
      <c r="KS48" s="187"/>
      <c r="KT48" s="19"/>
      <c r="KU48" s="26"/>
      <c r="KV48" s="26"/>
      <c r="KW48" s="32"/>
      <c r="KX48" s="30"/>
      <c r="KY48" s="37"/>
      <c r="KZ48" s="64"/>
      <c r="LA48" s="68"/>
      <c r="LB48" s="21"/>
      <c r="LC48" s="24"/>
      <c r="LD48" s="25"/>
      <c r="LE48" s="27"/>
      <c r="LF48" s="28"/>
      <c r="LG48" s="28"/>
      <c r="LH48" s="32"/>
      <c r="LI48" s="30"/>
      <c r="LJ48" s="37"/>
      <c r="LK48" s="64"/>
      <c r="LL48" s="68"/>
      <c r="LR48" s="8"/>
      <c r="LS48" s="8"/>
      <c r="LT48" s="8"/>
      <c r="LU48" s="8"/>
      <c r="LV48" s="8"/>
      <c r="LW48" s="8"/>
      <c r="LX48" s="8"/>
      <c r="LY48" s="8"/>
      <c r="LZ48" s="8"/>
      <c r="MA48" s="8"/>
    </row>
    <row r="49" spans="1:339" s="233" customFormat="1">
      <c r="A49" s="263"/>
      <c r="F49" s="265"/>
      <c r="CF49" s="240"/>
      <c r="CG49" s="240"/>
      <c r="CH49" s="240"/>
      <c r="CI49" s="240"/>
      <c r="CJ49" s="240"/>
      <c r="CW49" s="238"/>
      <c r="CX49" s="238"/>
      <c r="CY49" s="238"/>
      <c r="CZ49" s="238"/>
      <c r="DA49" s="238"/>
      <c r="DB49" s="238"/>
      <c r="DC49" s="238"/>
      <c r="DD49" s="238"/>
      <c r="DE49" s="238"/>
      <c r="DF49" s="238"/>
      <c r="DG49" s="238"/>
      <c r="DH49" s="238"/>
      <c r="DI49" s="238"/>
      <c r="DJ49" s="238"/>
      <c r="DK49" s="238"/>
      <c r="DL49" s="238"/>
      <c r="DM49" s="238"/>
      <c r="DN49" s="238"/>
      <c r="DO49" s="238"/>
      <c r="DP49" s="238"/>
      <c r="DQ49" s="238"/>
      <c r="DR49" s="238"/>
      <c r="HK49" s="269"/>
      <c r="HL49" s="239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JU49" s="98"/>
      <c r="JV49" s="99"/>
      <c r="JW49" s="187"/>
      <c r="JX49" s="19"/>
      <c r="JY49" s="26"/>
      <c r="JZ49" s="26"/>
      <c r="KA49" s="32"/>
      <c r="KB49" s="30"/>
      <c r="KC49" s="37"/>
      <c r="KD49" s="64"/>
      <c r="KE49" s="68"/>
      <c r="KF49" s="98"/>
      <c r="KG49" s="99"/>
      <c r="KH49" s="187"/>
      <c r="KI49" s="302"/>
      <c r="KJ49" s="28"/>
      <c r="KK49" s="28"/>
      <c r="KL49" s="32"/>
      <c r="KM49" s="30"/>
      <c r="KN49" s="37"/>
      <c r="KO49" s="64"/>
      <c r="KP49" s="68"/>
      <c r="KQ49" s="98"/>
      <c r="KR49" s="99"/>
      <c r="KS49" s="187"/>
      <c r="KT49" s="19"/>
      <c r="KU49" s="26"/>
      <c r="KV49" s="26"/>
      <c r="KW49" s="32"/>
      <c r="KX49" s="30"/>
      <c r="KY49" s="37"/>
      <c r="KZ49" s="64"/>
      <c r="LA49" s="68"/>
      <c r="LB49" s="21"/>
      <c r="LC49" s="24"/>
      <c r="LD49" s="25"/>
      <c r="LE49" s="27"/>
      <c r="LF49" s="28"/>
      <c r="LG49" s="28"/>
      <c r="LH49" s="32"/>
      <c r="LI49" s="30"/>
      <c r="LJ49" s="37"/>
      <c r="LK49" s="64"/>
      <c r="LL49" s="68"/>
      <c r="LR49" s="338"/>
      <c r="LS49" s="338"/>
      <c r="LT49" s="338"/>
      <c r="LU49" s="338"/>
      <c r="LV49" s="338"/>
      <c r="LW49" s="338"/>
      <c r="LX49" s="338"/>
      <c r="LY49" s="338"/>
      <c r="LZ49" s="338"/>
      <c r="MA49" s="338"/>
    </row>
    <row r="50" spans="1:339" s="233" customFormat="1">
      <c r="A50" s="263"/>
      <c r="F50" s="265"/>
      <c r="CF50" s="240"/>
      <c r="CG50" s="240"/>
      <c r="CH50" s="240"/>
      <c r="CI50" s="240"/>
      <c r="CJ50" s="240"/>
      <c r="CW50" s="238"/>
      <c r="CX50" s="238"/>
      <c r="CY50" s="238"/>
      <c r="CZ50" s="238"/>
      <c r="DA50" s="238"/>
      <c r="DB50" s="238"/>
      <c r="DC50" s="238"/>
      <c r="DD50" s="238"/>
      <c r="DE50" s="238"/>
      <c r="DF50" s="238"/>
      <c r="DG50" s="238"/>
      <c r="DH50" s="238"/>
      <c r="DI50" s="238"/>
      <c r="DJ50" s="238"/>
      <c r="DK50" s="238"/>
      <c r="DL50" s="238"/>
      <c r="DM50" s="238"/>
      <c r="DN50" s="238"/>
      <c r="DO50" s="238"/>
      <c r="DP50" s="238"/>
      <c r="DQ50" s="238"/>
      <c r="DR50" s="238"/>
      <c r="HK50" s="269"/>
      <c r="HL50" s="239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JU50" s="98"/>
      <c r="JV50" s="99"/>
      <c r="JW50" s="187"/>
      <c r="JX50" s="19"/>
      <c r="JY50" s="26"/>
      <c r="JZ50" s="26"/>
      <c r="KA50" s="32"/>
      <c r="KB50" s="30"/>
      <c r="KC50" s="37"/>
      <c r="KD50" s="64"/>
      <c r="KE50" s="68"/>
      <c r="KF50" s="98"/>
      <c r="KG50" s="99"/>
      <c r="KH50" s="187"/>
      <c r="KI50" s="302"/>
      <c r="KJ50" s="28"/>
      <c r="KK50" s="28"/>
      <c r="KL50" s="32"/>
      <c r="KM50" s="30"/>
      <c r="KN50" s="37"/>
      <c r="KO50" s="64"/>
      <c r="KP50" s="68"/>
      <c r="KQ50" s="98"/>
      <c r="KR50" s="99"/>
      <c r="KS50" s="187"/>
      <c r="KT50" s="19"/>
      <c r="KU50" s="26"/>
      <c r="KV50" s="26"/>
      <c r="KW50" s="32"/>
      <c r="KX50" s="30"/>
      <c r="KY50" s="37"/>
      <c r="KZ50" s="64"/>
      <c r="LA50" s="68"/>
      <c r="LB50" s="21"/>
      <c r="LC50" s="24"/>
      <c r="LD50" s="25"/>
      <c r="LE50" s="27"/>
      <c r="LF50" s="28"/>
      <c r="LG50" s="28"/>
      <c r="LH50" s="32"/>
      <c r="LI50" s="30"/>
      <c r="LJ50" s="37"/>
      <c r="LK50" s="64"/>
      <c r="LL50" s="68"/>
      <c r="LR50" s="339"/>
      <c r="LS50" s="339"/>
      <c r="LT50" s="339"/>
      <c r="LU50" s="339"/>
      <c r="LV50" s="339"/>
      <c r="LW50" s="339"/>
      <c r="LX50" s="339"/>
      <c r="LY50" s="339"/>
      <c r="LZ50" s="339"/>
      <c r="MA50" s="339"/>
    </row>
    <row r="51" spans="1:339" s="233" customFormat="1" ht="18">
      <c r="CF51" s="240"/>
      <c r="CG51" s="240"/>
      <c r="CH51" s="240"/>
      <c r="CI51" s="240"/>
      <c r="CJ51" s="240"/>
      <c r="CW51" s="238"/>
      <c r="CX51" s="238"/>
      <c r="CY51" s="238"/>
      <c r="CZ51" s="238"/>
      <c r="DA51" s="238"/>
      <c r="DB51" s="238"/>
      <c r="DC51" s="238"/>
      <c r="DD51" s="238"/>
      <c r="DE51" s="238"/>
      <c r="DF51" s="238"/>
      <c r="DG51" s="238"/>
      <c r="DH51" s="238"/>
      <c r="DI51" s="238"/>
      <c r="DJ51" s="238"/>
      <c r="DK51" s="238"/>
      <c r="DL51" s="238"/>
      <c r="DM51" s="238"/>
      <c r="DN51" s="238"/>
      <c r="DO51" s="238"/>
      <c r="DP51" s="238"/>
      <c r="DQ51" s="238"/>
      <c r="DR51" s="238"/>
      <c r="HK51" s="269"/>
      <c r="HL51" s="239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JU51" s="98"/>
      <c r="JV51" s="99"/>
      <c r="JW51" s="187"/>
      <c r="JX51" s="19">
        <f t="shared" si="83"/>
        <v>0</v>
      </c>
      <c r="JY51" s="26">
        <f t="shared" si="84"/>
        <v>0</v>
      </c>
      <c r="JZ51" s="26" t="str">
        <f t="shared" si="159"/>
        <v>0.0</v>
      </c>
      <c r="KA51" s="32" t="str">
        <f t="shared" si="85"/>
        <v>F</v>
      </c>
      <c r="KB51" s="30">
        <f t="shared" si="86"/>
        <v>0</v>
      </c>
      <c r="KC51" s="37" t="str">
        <f t="shared" si="87"/>
        <v>0.0</v>
      </c>
      <c r="KD51" s="64">
        <v>2</v>
      </c>
      <c r="KE51" s="68">
        <v>2</v>
      </c>
      <c r="KF51" s="98"/>
      <c r="KG51" s="99"/>
      <c r="KH51" s="187"/>
      <c r="KI51" s="302">
        <f t="shared" si="342"/>
        <v>0</v>
      </c>
      <c r="KJ51" s="28">
        <f t="shared" si="343"/>
        <v>0</v>
      </c>
      <c r="KK51" s="28" t="str">
        <f t="shared" si="344"/>
        <v>0.0</v>
      </c>
      <c r="KL51" s="32" t="str">
        <f t="shared" si="345"/>
        <v>F</v>
      </c>
      <c r="KM51" s="30">
        <f t="shared" si="346"/>
        <v>0</v>
      </c>
      <c r="KN51" s="37" t="str">
        <f t="shared" si="347"/>
        <v>0.0</v>
      </c>
      <c r="KO51" s="64">
        <v>2</v>
      </c>
      <c r="KP51" s="68">
        <v>2</v>
      </c>
      <c r="KQ51" s="98"/>
      <c r="KR51" s="99"/>
      <c r="KS51" s="187"/>
      <c r="KT51" s="19">
        <f t="shared" si="348"/>
        <v>0</v>
      </c>
      <c r="KU51" s="26">
        <f t="shared" si="349"/>
        <v>0</v>
      </c>
      <c r="KV51" s="26" t="str">
        <f t="shared" si="350"/>
        <v>0.0</v>
      </c>
      <c r="KW51" s="32" t="str">
        <f t="shared" si="351"/>
        <v>F</v>
      </c>
      <c r="KX51" s="30">
        <f t="shared" si="352"/>
        <v>0</v>
      </c>
      <c r="KY51" s="37" t="str">
        <f t="shared" si="353"/>
        <v>0.0</v>
      </c>
      <c r="KZ51" s="64">
        <v>2</v>
      </c>
      <c r="LA51" s="68">
        <v>2</v>
      </c>
      <c r="LB51" s="21"/>
      <c r="LC51" s="24"/>
      <c r="LD51" s="25"/>
      <c r="LE51" s="27">
        <f t="shared" si="354"/>
        <v>0</v>
      </c>
      <c r="LF51" s="28">
        <f t="shared" si="355"/>
        <v>0</v>
      </c>
      <c r="LG51" s="28" t="str">
        <f t="shared" si="356"/>
        <v>0.0</v>
      </c>
      <c r="LH51" s="32" t="str">
        <f t="shared" si="357"/>
        <v>F</v>
      </c>
      <c r="LI51" s="30">
        <f t="shared" si="358"/>
        <v>0</v>
      </c>
      <c r="LJ51" s="37" t="str">
        <f t="shared" si="359"/>
        <v>0.0</v>
      </c>
      <c r="LK51" s="64">
        <v>3</v>
      </c>
      <c r="LL51" s="68">
        <v>3</v>
      </c>
      <c r="LR51" s="8"/>
      <c r="LS51" s="8"/>
      <c r="LT51" s="8"/>
      <c r="LU51" s="8"/>
      <c r="LV51" s="8"/>
      <c r="LW51" s="8"/>
      <c r="LX51" s="8"/>
      <c r="LY51" s="8"/>
      <c r="LZ51" s="8"/>
      <c r="MA51" s="8"/>
    </row>
    <row r="52" spans="1:339" s="233" customFormat="1" ht="18">
      <c r="CF52" s="240"/>
      <c r="CG52" s="240"/>
      <c r="CH52" s="240"/>
      <c r="CI52" s="240"/>
      <c r="CJ52" s="240"/>
      <c r="CW52" s="238"/>
      <c r="CX52" s="238"/>
      <c r="CY52" s="238"/>
      <c r="CZ52" s="238"/>
      <c r="DA52" s="238"/>
      <c r="DB52" s="238"/>
      <c r="DC52" s="238"/>
      <c r="DD52" s="238"/>
      <c r="DE52" s="238"/>
      <c r="DF52" s="238"/>
      <c r="DG52" s="238"/>
      <c r="DH52" s="238"/>
      <c r="DI52" s="238"/>
      <c r="DJ52" s="238"/>
      <c r="DK52" s="238"/>
      <c r="DL52" s="238"/>
      <c r="DM52" s="238"/>
      <c r="DN52" s="238"/>
      <c r="DO52" s="238"/>
      <c r="DP52" s="238"/>
      <c r="DQ52" s="238"/>
      <c r="DR52" s="238"/>
      <c r="HK52" s="269"/>
      <c r="HL52" s="239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JU52" s="98"/>
      <c r="JV52" s="99"/>
      <c r="JW52" s="187"/>
      <c r="JX52" s="27">
        <f t="shared" si="83"/>
        <v>0</v>
      </c>
      <c r="JY52" s="28">
        <f t="shared" si="84"/>
        <v>0</v>
      </c>
      <c r="JZ52" s="26" t="str">
        <f t="shared" si="159"/>
        <v>0.0</v>
      </c>
      <c r="KA52" s="32" t="str">
        <f t="shared" si="85"/>
        <v>F</v>
      </c>
      <c r="KB52" s="30">
        <f t="shared" si="86"/>
        <v>0</v>
      </c>
      <c r="KC52" s="37" t="str">
        <f t="shared" si="87"/>
        <v>0.0</v>
      </c>
      <c r="KD52" s="64">
        <v>2</v>
      </c>
      <c r="KE52" s="68">
        <v>2</v>
      </c>
      <c r="KF52" s="98"/>
      <c r="KG52" s="99"/>
      <c r="KH52" s="187"/>
      <c r="KI52" s="302">
        <f t="shared" si="342"/>
        <v>0</v>
      </c>
      <c r="KJ52" s="28">
        <f t="shared" si="343"/>
        <v>0</v>
      </c>
      <c r="KK52" s="28" t="str">
        <f t="shared" si="344"/>
        <v>0.0</v>
      </c>
      <c r="KL52" s="32" t="str">
        <f t="shared" si="345"/>
        <v>F</v>
      </c>
      <c r="KM52" s="30">
        <f t="shared" si="346"/>
        <v>0</v>
      </c>
      <c r="KN52" s="37" t="str">
        <f t="shared" si="347"/>
        <v>0.0</v>
      </c>
      <c r="KO52" s="64">
        <v>2</v>
      </c>
      <c r="KP52" s="68">
        <v>2</v>
      </c>
      <c r="KQ52" s="98"/>
      <c r="KR52" s="99"/>
      <c r="KS52" s="187"/>
      <c r="KT52" s="19">
        <f t="shared" si="348"/>
        <v>0</v>
      </c>
      <c r="KU52" s="26">
        <f t="shared" si="349"/>
        <v>0</v>
      </c>
      <c r="KV52" s="26" t="str">
        <f t="shared" si="350"/>
        <v>0.0</v>
      </c>
      <c r="KW52" s="32" t="str">
        <f t="shared" si="351"/>
        <v>F</v>
      </c>
      <c r="KX52" s="30">
        <f t="shared" si="352"/>
        <v>0</v>
      </c>
      <c r="KY52" s="37" t="str">
        <f t="shared" si="353"/>
        <v>0.0</v>
      </c>
      <c r="KZ52" s="64">
        <v>2</v>
      </c>
      <c r="LA52" s="68">
        <v>2</v>
      </c>
      <c r="LB52" s="21"/>
      <c r="LC52" s="24"/>
      <c r="LD52" s="25"/>
      <c r="LE52" s="27">
        <f t="shared" si="354"/>
        <v>0</v>
      </c>
      <c r="LF52" s="28">
        <f t="shared" si="355"/>
        <v>0</v>
      </c>
      <c r="LG52" s="28" t="str">
        <f t="shared" si="356"/>
        <v>0.0</v>
      </c>
      <c r="LH52" s="32" t="str">
        <f t="shared" si="357"/>
        <v>F</v>
      </c>
      <c r="LI52" s="30">
        <f t="shared" si="358"/>
        <v>0</v>
      </c>
      <c r="LJ52" s="37" t="str">
        <f t="shared" si="359"/>
        <v>0.0</v>
      </c>
      <c r="LK52" s="64">
        <v>3</v>
      </c>
      <c r="LL52" s="68">
        <v>3</v>
      </c>
      <c r="LR52" s="8"/>
      <c r="LS52" s="8"/>
      <c r="LT52" s="8"/>
      <c r="LU52" s="8"/>
      <c r="LV52" s="8"/>
      <c r="LW52" s="8"/>
      <c r="LX52" s="8"/>
      <c r="LY52" s="8"/>
      <c r="LZ52" s="8"/>
      <c r="MA52" s="8"/>
    </row>
    <row r="53" spans="1:339" s="233" customFormat="1" ht="18">
      <c r="A53" s="10">
        <v>2</v>
      </c>
      <c r="B53" s="76" t="s">
        <v>383</v>
      </c>
      <c r="C53" s="77" t="s">
        <v>385</v>
      </c>
      <c r="D53" s="78" t="s">
        <v>386</v>
      </c>
      <c r="E53" s="79" t="s">
        <v>71</v>
      </c>
      <c r="F53" s="51"/>
      <c r="G53" s="80" t="s">
        <v>614</v>
      </c>
      <c r="H53" s="50"/>
      <c r="I53" s="82"/>
      <c r="J53" s="82"/>
      <c r="K53" s="12"/>
      <c r="L53" s="12"/>
      <c r="M53" s="32" t="str">
        <f t="shared" ref="M53:M59" si="360">IF(K53&gt;=8.5,"A",IF(K53&gt;=8,"B+",IF(K53&gt;=7,"B",IF(K53&gt;=6.5,"C+",IF(K53&gt;=5.5,"C",IF(K53&gt;=5,"D+",IF(K53&gt;=4,"D","F")))))))</f>
        <v>F</v>
      </c>
      <c r="N53" s="39">
        <f t="shared" ref="N53:N59" si="361">IF(M53="A",4,IF(M53="B+",3.5,IF(M53="B",3,IF(M53="C+",2.5,IF(M53="C",2,IF(M53="D+",1.5,IF(M53="D",1,0)))))))</f>
        <v>0</v>
      </c>
      <c r="O53" s="37" t="str">
        <f t="shared" ref="O53:O59" si="362">TEXT(N53,"0,0")</f>
        <v>00</v>
      </c>
      <c r="P53" s="11">
        <v>2</v>
      </c>
      <c r="Q53" s="89"/>
      <c r="R53" s="89"/>
      <c r="S53" s="32" t="str">
        <f t="shared" ref="S53:S59" si="363">IF(Q53&gt;=8.5,"A",IF(Q53&gt;=8,"B+",IF(Q53&gt;=7,"B",IF(Q53&gt;=6.5,"C+",IF(Q53&gt;=5.5,"C",IF(Q53&gt;=5,"D+",IF(Q53&gt;=4,"D","F")))))))</f>
        <v>F</v>
      </c>
      <c r="T53" s="39">
        <f t="shared" ref="T53:T59" si="364">IF(S53="A",4,IF(S53="B+",3.5,IF(S53="B",3,IF(S53="C+",2.5,IF(S53="C",2,IF(S53="D+",1.5,IF(S53="D",1,0)))))))</f>
        <v>0</v>
      </c>
      <c r="U53" s="37" t="str">
        <f t="shared" ref="U53:U59" si="365">TEXT(T53,"0,0")</f>
        <v>00</v>
      </c>
      <c r="V53" s="11">
        <v>3</v>
      </c>
      <c r="W53" s="98">
        <v>7.8</v>
      </c>
      <c r="X53" s="99">
        <v>7</v>
      </c>
      <c r="Y53" s="25"/>
      <c r="Z53" s="27">
        <f t="shared" ref="Z53:Z59" si="366">ROUND((W53*0.4+X53*0.6),1)</f>
        <v>7.3</v>
      </c>
      <c r="AA53" s="28">
        <f t="shared" ref="AA53:AA59" si="367">ROUND(MAX((W53*0.4+X53*0.6),(W53*0.4+Y53*0.6)),1)</f>
        <v>7.3</v>
      </c>
      <c r="AB53" s="28" t="str">
        <f t="shared" ref="AB53:AB59" si="368">TEXT(AA53,"0,0")</f>
        <v>07</v>
      </c>
      <c r="AC53" s="32" t="str">
        <f t="shared" ref="AC53:AC59" si="369">IF(AA53&gt;=8.5,"A",IF(AA53&gt;=8,"B+",IF(AA53&gt;=7,"B",IF(AA53&gt;=6.5,"C+",IF(AA53&gt;=5.5,"C",IF(AA53&gt;=5,"D+",IF(AA53&gt;=4,"D","F")))))))</f>
        <v>B</v>
      </c>
      <c r="AD53" s="30">
        <f t="shared" ref="AD53:AD59" si="370">IF(AC53="A",4,IF(AC53="B+",3.5,IF(AC53="B",3,IF(AC53="C+",2.5,IF(AC53="C",2,IF(AC53="D+",1.5,IF(AC53="D",1,0)))))))</f>
        <v>3</v>
      </c>
      <c r="AE53" s="37" t="str">
        <f t="shared" ref="AE53:AE59" si="371">TEXT(AD53,"0,0")</f>
        <v>03</v>
      </c>
      <c r="AF53" s="64">
        <v>4</v>
      </c>
      <c r="AG53" s="68"/>
      <c r="AH53" s="21">
        <v>5.7</v>
      </c>
      <c r="AI53" s="24">
        <v>6</v>
      </c>
      <c r="AJ53" s="25"/>
      <c r="AK53" s="27">
        <f t="shared" ref="AK53:AK59" si="372">ROUND((AH53*0.4+AI53*0.6),1)</f>
        <v>5.9</v>
      </c>
      <c r="AL53" s="28">
        <f t="shared" ref="AL53:AL59" si="373">ROUND(MAX((AH53*0.4+AI53*0.6),(AH53*0.4+AJ53*0.6)),1)</f>
        <v>5.9</v>
      </c>
      <c r="AM53" s="28" t="str">
        <f t="shared" ref="AM53:AM59" si="374">TEXT(AL53,"0,0")</f>
        <v>06</v>
      </c>
      <c r="AN53" s="32" t="str">
        <f t="shared" ref="AN53:AN59" si="375">IF(AL53&gt;=8.5,"A",IF(AL53&gt;=8,"B+",IF(AL53&gt;=7,"B",IF(AL53&gt;=6.5,"C+",IF(AL53&gt;=5.5,"C",IF(AL53&gt;=5,"D+",IF(AL53&gt;=4,"D","F")))))))</f>
        <v>C</v>
      </c>
      <c r="AO53" s="30">
        <f t="shared" ref="AO53:AO59" si="376">IF(AN53="A",4,IF(AN53="B+",3.5,IF(AN53="B",3,IF(AN53="C+",2.5,IF(AN53="C",2,IF(AN53="D+",1.5,IF(AN53="D",1,0)))))))</f>
        <v>2</v>
      </c>
      <c r="AP53" s="37" t="str">
        <f t="shared" ref="AP53:AP59" si="377">TEXT(AO53,"0,0")</f>
        <v>02</v>
      </c>
      <c r="AQ53" s="64">
        <v>3</v>
      </c>
      <c r="AR53" s="68"/>
      <c r="AS53" s="98">
        <v>5.2</v>
      </c>
      <c r="AT53" s="99">
        <v>4</v>
      </c>
      <c r="AU53" s="25"/>
      <c r="AV53" s="27">
        <f t="shared" ref="AV53:AV59" si="378">ROUND((AS53*0.4+AT53*0.6),1)</f>
        <v>4.5</v>
      </c>
      <c r="AW53" s="28">
        <f t="shared" ref="AW53:AW59" si="379">ROUND(MAX((AS53*0.4+AT53*0.6),(AS53*0.4+AU53*0.6)),1)</f>
        <v>4.5</v>
      </c>
      <c r="AX53" s="28" t="str">
        <f t="shared" ref="AX53:AX59" si="380">TEXT(AW53,"0,0")</f>
        <v>05</v>
      </c>
      <c r="AY53" s="32" t="str">
        <f t="shared" ref="AY53:AY59" si="381">IF(AW53&gt;=8.5,"A",IF(AW53&gt;=8,"B+",IF(AW53&gt;=7,"B",IF(AW53&gt;=6.5,"C+",IF(AW53&gt;=5.5,"C",IF(AW53&gt;=5,"D+",IF(AW53&gt;=4,"D","F")))))))</f>
        <v>D</v>
      </c>
      <c r="AZ53" s="30">
        <f t="shared" ref="AZ53:AZ59" si="382">IF(AY53="A",4,IF(AY53="B+",3.5,IF(AY53="B",3,IF(AY53="C+",2.5,IF(AY53="C",2,IF(AY53="D+",1.5,IF(AY53="D",1,0)))))))</f>
        <v>1</v>
      </c>
      <c r="BA53" s="37" t="str">
        <f t="shared" ref="BA53:BA59" si="383">TEXT(AZ53,"0,0")</f>
        <v>01</v>
      </c>
      <c r="BB53" s="64">
        <v>3</v>
      </c>
      <c r="BC53" s="68"/>
      <c r="BD53" s="21">
        <v>5.7</v>
      </c>
      <c r="BE53" s="24">
        <v>6</v>
      </c>
      <c r="BF53" s="25"/>
      <c r="BG53" s="27">
        <f t="shared" ref="BG53:BG59" si="384">ROUND((BD53*0.4+BE53*0.6),1)</f>
        <v>5.9</v>
      </c>
      <c r="BH53" s="28">
        <f t="shared" ref="BH53:BH59" si="385">ROUND(MAX((BD53*0.4+BE53*0.6),(BD53*0.4+BF53*0.6)),1)</f>
        <v>5.9</v>
      </c>
      <c r="BI53" s="28" t="str">
        <f t="shared" ref="BI53:BI59" si="386">TEXT(BH53,"0,0")</f>
        <v>06</v>
      </c>
      <c r="BJ53" s="32" t="str">
        <f t="shared" ref="BJ53:BJ59" si="387">IF(BH53&gt;=8.5,"A",IF(BH53&gt;=8,"B+",IF(BH53&gt;=7,"B",IF(BH53&gt;=6.5,"C+",IF(BH53&gt;=5.5,"C",IF(BH53&gt;=5,"D+",IF(BH53&gt;=4,"D","F")))))))</f>
        <v>C</v>
      </c>
      <c r="BK53" s="66">
        <f t="shared" ref="BK53:BK59" si="388">IF(BJ53="A",4,IF(BJ53="B+",3.5,IF(BJ53="B",3,IF(BJ53="C+",2.5,IF(BJ53="C",2,IF(BJ53="D+",1.5,IF(BJ53="D",1,0)))))))</f>
        <v>2</v>
      </c>
      <c r="BL53" s="37" t="str">
        <f>TEXT(BK53,"0,0")</f>
        <v>02</v>
      </c>
      <c r="BM53" s="64">
        <v>2</v>
      </c>
      <c r="BN53" s="75"/>
      <c r="BO53" s="21">
        <v>6.3</v>
      </c>
      <c r="BP53" s="24">
        <v>5</v>
      </c>
      <c r="BQ53" s="25"/>
      <c r="BR53" s="27">
        <f t="shared" ref="BR53:BR59" si="389">ROUND((BO53*0.4+BP53*0.6),1)</f>
        <v>5.5</v>
      </c>
      <c r="BS53" s="28">
        <f t="shared" ref="BS53:BS59" si="390">ROUND(MAX((BO53*0.4+BP53*0.6),(BO53*0.4+BQ53*0.6)),1)</f>
        <v>5.5</v>
      </c>
      <c r="BT53" s="28" t="str">
        <f t="shared" ref="BT53:BT59" si="391">TEXT(BS53,"0,0")</f>
        <v>06</v>
      </c>
      <c r="BU53" s="32" t="str">
        <f t="shared" ref="BU53:BU59" si="392">IF(BS53&gt;=8.5,"A",IF(BS53&gt;=8,"B+",IF(BS53&gt;=7,"B",IF(BS53&gt;=6.5,"C+",IF(BS53&gt;=5.5,"C",IF(BS53&gt;=5,"D+",IF(BS53&gt;=4,"D","F")))))))</f>
        <v>C</v>
      </c>
      <c r="BV53" s="30">
        <f t="shared" ref="BV53:BV59" si="393">IF(BU53="A",4,IF(BU53="B+",3.5,IF(BU53="B",3,IF(BU53="C+",2.5,IF(BU53="C",2,IF(BU53="D+",1.5,IF(BU53="D",1,0)))))))</f>
        <v>2</v>
      </c>
      <c r="BW53" s="37" t="str">
        <f t="shared" ref="BW53:BW59" si="394">TEXT(BV53,"0,0")</f>
        <v>02</v>
      </c>
      <c r="BX53" s="64">
        <v>3</v>
      </c>
      <c r="BY53" s="68"/>
      <c r="BZ53" s="85">
        <f t="shared" ref="BZ53:BZ59" si="395">AF53+CU53+AQ53+BB53+BM53+BX53</f>
        <v>17</v>
      </c>
      <c r="CC53" s="86">
        <f t="shared" ref="CC53:CC59" si="396">(AD53*AF53+CS53*CU53+AO53*AQ53+AZ53*BB53+BK53*BM53+BV53*BX53)/BZ53</f>
        <v>1.8235294117647058</v>
      </c>
      <c r="CD53" s="87" t="str">
        <f t="shared" ref="CD53:CD59" si="397">TEXT(CC53,"0,00")</f>
        <v>002</v>
      </c>
      <c r="CE53" s="58" t="str">
        <f t="shared" ref="CE53:CE59" si="398">IF(AND(CC53&lt;1),"Cảnh báo KQHT","Lên lớp")</f>
        <v>Lên lớp</v>
      </c>
      <c r="CF53" s="240"/>
      <c r="CG53" s="240"/>
      <c r="CH53" s="240"/>
      <c r="CI53" s="240"/>
      <c r="CJ53" s="240"/>
      <c r="CL53" s="21">
        <v>0</v>
      </c>
      <c r="CM53" s="24"/>
      <c r="CN53" s="25"/>
      <c r="CO53" s="27">
        <f t="shared" ref="CO53:CO59" si="399">ROUND((CL53*0.4+CM53*0.6),1)</f>
        <v>0</v>
      </c>
      <c r="CP53" s="28">
        <f t="shared" ref="CP53:CP59" si="400">ROUND(MAX((CL53*0.4+CM53*0.6),(CL53*0.4+CN53*0.6)),1)</f>
        <v>0</v>
      </c>
      <c r="CQ53" s="28" t="str">
        <f t="shared" ref="CQ53:CQ59" si="401">TEXT(CP53,"0,0")</f>
        <v>00</v>
      </c>
      <c r="CR53" s="32" t="str">
        <f t="shared" ref="CR53:CR59" si="402">IF(CP53&gt;=8.5,"A",IF(CP53&gt;=8,"B+",IF(CP53&gt;=7,"B",IF(CP53&gt;=6.5,"C+",IF(CP53&gt;=5.5,"C",IF(CP53&gt;=5,"D+",IF(CP53&gt;=4,"D","F")))))))</f>
        <v>F</v>
      </c>
      <c r="CS53" s="30">
        <f t="shared" ref="CS53:CS59" si="403">IF(CR53="A",4,IF(CR53="B+",3.5,IF(CR53="B",3,IF(CR53="C+",2.5,IF(CR53="C",2,IF(CR53="D+",1.5,IF(CR53="D",1,0)))))))</f>
        <v>0</v>
      </c>
      <c r="CT53" s="37" t="str">
        <f t="shared" ref="CT53:CT59" si="404">TEXT(CS53,"0,0")</f>
        <v>00</v>
      </c>
      <c r="CU53" s="71">
        <v>2</v>
      </c>
      <c r="CV53" s="73"/>
      <c r="CW53" s="238"/>
      <c r="CX53" s="238"/>
      <c r="CY53" s="238"/>
      <c r="CZ53" s="238"/>
      <c r="DA53" s="238"/>
      <c r="DB53" s="238"/>
      <c r="DC53" s="238"/>
      <c r="DD53" s="238"/>
      <c r="DE53" s="238"/>
      <c r="DF53" s="238"/>
      <c r="DG53" s="238"/>
      <c r="DH53" s="238"/>
      <c r="DI53" s="238"/>
      <c r="DJ53" s="238"/>
      <c r="DK53" s="238"/>
      <c r="DL53" s="238"/>
      <c r="DM53" s="238"/>
      <c r="DN53" s="238"/>
      <c r="DO53" s="238"/>
      <c r="DP53" s="238"/>
      <c r="DQ53" s="238"/>
      <c r="DR53" s="238"/>
      <c r="HK53" s="269"/>
      <c r="HL53" s="239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JU53" s="324"/>
      <c r="JV53" s="324"/>
      <c r="JW53" s="324"/>
      <c r="JX53" s="8"/>
      <c r="JY53" s="8"/>
      <c r="JZ53" s="8"/>
      <c r="KA53" s="8"/>
      <c r="KB53" s="8"/>
      <c r="KC53" s="8"/>
      <c r="KD53" s="8"/>
      <c r="KE53" s="8"/>
      <c r="KF53" s="324"/>
      <c r="KG53" s="324"/>
      <c r="KH53" s="324"/>
      <c r="KI53" s="324"/>
      <c r="KJ53" s="8"/>
      <c r="KK53" s="8"/>
      <c r="KL53" s="8"/>
      <c r="KM53" s="8"/>
      <c r="KN53" s="8"/>
      <c r="KO53" s="8"/>
      <c r="KP53" s="8"/>
      <c r="KQ53" s="324"/>
      <c r="KR53" s="324"/>
      <c r="KS53" s="324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R53" s="8"/>
      <c r="LS53" s="8"/>
      <c r="LT53" s="8"/>
      <c r="LU53" s="8"/>
      <c r="LV53" s="8"/>
      <c r="LW53" s="8"/>
      <c r="LX53" s="8"/>
      <c r="LY53" s="8"/>
      <c r="LZ53" s="8"/>
      <c r="MA53" s="8"/>
    </row>
    <row r="54" spans="1:339" s="233" customFormat="1" ht="18">
      <c r="A54" s="10">
        <v>3</v>
      </c>
      <c r="B54" s="76" t="s">
        <v>383</v>
      </c>
      <c r="C54" s="77" t="s">
        <v>387</v>
      </c>
      <c r="D54" s="78" t="s">
        <v>388</v>
      </c>
      <c r="E54" s="79" t="s">
        <v>316</v>
      </c>
      <c r="F54" s="51"/>
      <c r="G54" s="80" t="s">
        <v>614</v>
      </c>
      <c r="H54" s="50"/>
      <c r="I54" s="82"/>
      <c r="J54" s="189"/>
      <c r="K54" s="89"/>
      <c r="L54" s="89"/>
      <c r="M54" s="32" t="str">
        <f t="shared" si="360"/>
        <v>F</v>
      </c>
      <c r="N54" s="39">
        <f t="shared" si="361"/>
        <v>0</v>
      </c>
      <c r="O54" s="37" t="str">
        <f t="shared" si="362"/>
        <v>00</v>
      </c>
      <c r="P54" s="11">
        <v>2</v>
      </c>
      <c r="Q54" s="89"/>
      <c r="R54" s="89"/>
      <c r="S54" s="32" t="str">
        <f t="shared" si="363"/>
        <v>F</v>
      </c>
      <c r="T54" s="39">
        <f t="shared" si="364"/>
        <v>0</v>
      </c>
      <c r="U54" s="37" t="str">
        <f t="shared" si="365"/>
        <v>00</v>
      </c>
      <c r="V54" s="11">
        <v>3</v>
      </c>
      <c r="W54" s="98">
        <v>8.1999999999999993</v>
      </c>
      <c r="X54" s="99">
        <v>8</v>
      </c>
      <c r="Y54" s="25"/>
      <c r="Z54" s="27">
        <f t="shared" si="366"/>
        <v>8.1</v>
      </c>
      <c r="AA54" s="28">
        <f t="shared" si="367"/>
        <v>8.1</v>
      </c>
      <c r="AB54" s="28" t="str">
        <f t="shared" si="368"/>
        <v>08</v>
      </c>
      <c r="AC54" s="32" t="str">
        <f t="shared" si="369"/>
        <v>B+</v>
      </c>
      <c r="AD54" s="30">
        <f t="shared" si="370"/>
        <v>3.5</v>
      </c>
      <c r="AE54" s="37" t="str">
        <f t="shared" si="371"/>
        <v>04</v>
      </c>
      <c r="AF54" s="64">
        <v>4</v>
      </c>
      <c r="AG54" s="68"/>
      <c r="AH54" s="21">
        <v>5</v>
      </c>
      <c r="AI54" s="24">
        <v>5</v>
      </c>
      <c r="AJ54" s="25"/>
      <c r="AK54" s="27">
        <f t="shared" si="372"/>
        <v>5</v>
      </c>
      <c r="AL54" s="28">
        <f t="shared" si="373"/>
        <v>5</v>
      </c>
      <c r="AM54" s="28" t="str">
        <f t="shared" si="374"/>
        <v>05</v>
      </c>
      <c r="AN54" s="32" t="str">
        <f t="shared" si="375"/>
        <v>D+</v>
      </c>
      <c r="AO54" s="30">
        <f t="shared" si="376"/>
        <v>1.5</v>
      </c>
      <c r="AP54" s="37" t="str">
        <f t="shared" si="377"/>
        <v>02</v>
      </c>
      <c r="AQ54" s="64">
        <v>3</v>
      </c>
      <c r="AR54" s="68"/>
      <c r="AS54" s="98">
        <v>5.6</v>
      </c>
      <c r="AT54" s="99">
        <v>2</v>
      </c>
      <c r="AU54" s="25"/>
      <c r="AV54" s="27">
        <f t="shared" si="378"/>
        <v>3.4</v>
      </c>
      <c r="AW54" s="28">
        <f t="shared" si="379"/>
        <v>3.4</v>
      </c>
      <c r="AX54" s="28" t="str">
        <f t="shared" si="380"/>
        <v>03</v>
      </c>
      <c r="AY54" s="32" t="str">
        <f t="shared" si="381"/>
        <v>F</v>
      </c>
      <c r="AZ54" s="30">
        <f t="shared" si="382"/>
        <v>0</v>
      </c>
      <c r="BA54" s="37" t="str">
        <f t="shared" si="383"/>
        <v>00</v>
      </c>
      <c r="BB54" s="64">
        <v>3</v>
      </c>
      <c r="BC54" s="68"/>
      <c r="BD54" s="21">
        <v>6.1</v>
      </c>
      <c r="BE54" s="24">
        <v>5</v>
      </c>
      <c r="BF54" s="25"/>
      <c r="BG54" s="27">
        <f t="shared" si="384"/>
        <v>5.4</v>
      </c>
      <c r="BH54" s="28">
        <f t="shared" si="385"/>
        <v>5.4</v>
      </c>
      <c r="BI54" s="28" t="str">
        <f t="shared" si="386"/>
        <v>05</v>
      </c>
      <c r="BJ54" s="32" t="str">
        <f t="shared" si="387"/>
        <v>D+</v>
      </c>
      <c r="BK54" s="66">
        <f t="shared" si="388"/>
        <v>1.5</v>
      </c>
      <c r="BL54" s="37" t="str">
        <f>TEXT(BK54,"0,0")</f>
        <v>02</v>
      </c>
      <c r="BM54" s="64">
        <v>2</v>
      </c>
      <c r="BN54" s="75"/>
      <c r="BO54" s="21">
        <v>7</v>
      </c>
      <c r="BP54" s="24">
        <v>4</v>
      </c>
      <c r="BQ54" s="25"/>
      <c r="BR54" s="27">
        <f t="shared" si="389"/>
        <v>5.2</v>
      </c>
      <c r="BS54" s="28">
        <f t="shared" si="390"/>
        <v>5.2</v>
      </c>
      <c r="BT54" s="28" t="str">
        <f t="shared" si="391"/>
        <v>05</v>
      </c>
      <c r="BU54" s="32" t="str">
        <f t="shared" si="392"/>
        <v>D+</v>
      </c>
      <c r="BV54" s="30">
        <f t="shared" si="393"/>
        <v>1.5</v>
      </c>
      <c r="BW54" s="37" t="str">
        <f t="shared" si="394"/>
        <v>02</v>
      </c>
      <c r="BX54" s="64">
        <v>3</v>
      </c>
      <c r="BY54" s="68"/>
      <c r="BZ54" s="85">
        <f t="shared" si="395"/>
        <v>17</v>
      </c>
      <c r="CC54" s="86">
        <f t="shared" si="396"/>
        <v>1.5294117647058822</v>
      </c>
      <c r="CD54" s="87" t="str">
        <f t="shared" si="397"/>
        <v>002</v>
      </c>
      <c r="CE54" s="58" t="str">
        <f t="shared" si="398"/>
        <v>Lên lớp</v>
      </c>
      <c r="CF54" s="240"/>
      <c r="CG54" s="240"/>
      <c r="CH54" s="240"/>
      <c r="CI54" s="240"/>
      <c r="CJ54" s="240"/>
      <c r="CL54" s="21">
        <v>0</v>
      </c>
      <c r="CM54" s="24"/>
      <c r="CN54" s="25"/>
      <c r="CO54" s="27">
        <f t="shared" si="399"/>
        <v>0</v>
      </c>
      <c r="CP54" s="28">
        <f t="shared" si="400"/>
        <v>0</v>
      </c>
      <c r="CQ54" s="28" t="str">
        <f t="shared" si="401"/>
        <v>00</v>
      </c>
      <c r="CR54" s="32" t="str">
        <f t="shared" si="402"/>
        <v>F</v>
      </c>
      <c r="CS54" s="30">
        <f t="shared" si="403"/>
        <v>0</v>
      </c>
      <c r="CT54" s="37" t="str">
        <f t="shared" si="404"/>
        <v>00</v>
      </c>
      <c r="CU54" s="71">
        <v>2</v>
      </c>
      <c r="CV54" s="73"/>
      <c r="CW54" s="238"/>
      <c r="CX54" s="238"/>
      <c r="CY54" s="238"/>
      <c r="CZ54" s="238"/>
      <c r="DA54" s="238"/>
      <c r="DB54" s="238"/>
      <c r="DC54" s="238"/>
      <c r="DD54" s="238"/>
      <c r="DE54" s="238"/>
      <c r="DF54" s="238"/>
      <c r="DG54" s="238"/>
      <c r="DH54" s="238"/>
      <c r="DI54" s="238"/>
      <c r="DJ54" s="238"/>
      <c r="DK54" s="238"/>
      <c r="DL54" s="238"/>
      <c r="DM54" s="238"/>
      <c r="DN54" s="238"/>
      <c r="DO54" s="238"/>
      <c r="DP54" s="238"/>
      <c r="DQ54" s="238"/>
      <c r="DR54" s="238"/>
      <c r="HK54" s="269"/>
      <c r="HL54" s="239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JU54" s="324"/>
      <c r="JV54" s="324"/>
      <c r="JW54" s="324"/>
      <c r="JX54" s="8"/>
      <c r="JY54" s="8"/>
      <c r="JZ54" s="8"/>
      <c r="KA54" s="8"/>
      <c r="KB54" s="8"/>
      <c r="KC54" s="8"/>
      <c r="KD54" s="8"/>
      <c r="KE54" s="8"/>
      <c r="KF54" s="324"/>
      <c r="KG54" s="324"/>
      <c r="KH54" s="324"/>
      <c r="KI54" s="324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R54" s="8"/>
      <c r="LS54" s="8"/>
      <c r="LT54" s="8"/>
      <c r="LU54" s="8"/>
      <c r="LV54" s="8"/>
      <c r="LW54" s="8"/>
      <c r="LX54" s="8"/>
      <c r="LY54" s="8"/>
      <c r="LZ54" s="8"/>
      <c r="MA54" s="8"/>
    </row>
    <row r="55" spans="1:339" s="233" customFormat="1" ht="18">
      <c r="A55" s="10">
        <v>4</v>
      </c>
      <c r="B55" s="76" t="s">
        <v>383</v>
      </c>
      <c r="C55" s="77" t="s">
        <v>389</v>
      </c>
      <c r="D55" s="78" t="s">
        <v>390</v>
      </c>
      <c r="E55" s="79" t="s">
        <v>391</v>
      </c>
      <c r="F55" s="51"/>
      <c r="G55" s="80" t="s">
        <v>614</v>
      </c>
      <c r="H55" s="50"/>
      <c r="I55" s="82"/>
      <c r="J55" s="82"/>
      <c r="K55" s="12"/>
      <c r="L55" s="12"/>
      <c r="M55" s="32" t="str">
        <f t="shared" si="360"/>
        <v>F</v>
      </c>
      <c r="N55" s="39">
        <f t="shared" si="361"/>
        <v>0</v>
      </c>
      <c r="O55" s="37" t="str">
        <f t="shared" si="362"/>
        <v>00</v>
      </c>
      <c r="P55" s="11">
        <v>2</v>
      </c>
      <c r="Q55" s="16"/>
      <c r="R55" s="16"/>
      <c r="S55" s="32" t="str">
        <f t="shared" si="363"/>
        <v>F</v>
      </c>
      <c r="T55" s="39">
        <f t="shared" si="364"/>
        <v>0</v>
      </c>
      <c r="U55" s="37" t="str">
        <f t="shared" si="365"/>
        <v>00</v>
      </c>
      <c r="V55" s="11">
        <v>3</v>
      </c>
      <c r="W55" s="98">
        <v>7.7</v>
      </c>
      <c r="X55" s="99">
        <v>5</v>
      </c>
      <c r="Y55" s="25"/>
      <c r="Z55" s="27">
        <f t="shared" si="366"/>
        <v>6.1</v>
      </c>
      <c r="AA55" s="28">
        <f t="shared" si="367"/>
        <v>6.1</v>
      </c>
      <c r="AB55" s="28" t="str">
        <f t="shared" si="368"/>
        <v>06</v>
      </c>
      <c r="AC55" s="32" t="str">
        <f t="shared" si="369"/>
        <v>C</v>
      </c>
      <c r="AD55" s="30">
        <f t="shared" si="370"/>
        <v>2</v>
      </c>
      <c r="AE55" s="37" t="str">
        <f t="shared" si="371"/>
        <v>02</v>
      </c>
      <c r="AF55" s="64">
        <v>4</v>
      </c>
      <c r="AG55" s="68"/>
      <c r="AH55" s="21">
        <v>6.3</v>
      </c>
      <c r="AI55" s="24">
        <v>4</v>
      </c>
      <c r="AJ55" s="25"/>
      <c r="AK55" s="27">
        <f t="shared" si="372"/>
        <v>4.9000000000000004</v>
      </c>
      <c r="AL55" s="28">
        <f t="shared" si="373"/>
        <v>4.9000000000000004</v>
      </c>
      <c r="AM55" s="28" t="str">
        <f t="shared" si="374"/>
        <v>05</v>
      </c>
      <c r="AN55" s="32" t="str">
        <f t="shared" si="375"/>
        <v>D</v>
      </c>
      <c r="AO55" s="30">
        <f t="shared" si="376"/>
        <v>1</v>
      </c>
      <c r="AP55" s="37" t="str">
        <f t="shared" si="377"/>
        <v>01</v>
      </c>
      <c r="AQ55" s="64">
        <v>3</v>
      </c>
      <c r="AR55" s="68"/>
      <c r="AS55" s="98">
        <v>5.2</v>
      </c>
      <c r="AT55" s="99">
        <v>5</v>
      </c>
      <c r="AU55" s="25"/>
      <c r="AV55" s="27">
        <f t="shared" si="378"/>
        <v>5.0999999999999996</v>
      </c>
      <c r="AW55" s="28">
        <f t="shared" si="379"/>
        <v>5.0999999999999996</v>
      </c>
      <c r="AX55" s="28" t="str">
        <f t="shared" si="380"/>
        <v>05</v>
      </c>
      <c r="AY55" s="32" t="str">
        <f t="shared" si="381"/>
        <v>D+</v>
      </c>
      <c r="AZ55" s="30">
        <f t="shared" si="382"/>
        <v>1.5</v>
      </c>
      <c r="BA55" s="37" t="str">
        <f t="shared" si="383"/>
        <v>02</v>
      </c>
      <c r="BB55" s="64">
        <v>3</v>
      </c>
      <c r="BC55" s="68"/>
      <c r="BD55" s="21">
        <v>6</v>
      </c>
      <c r="BE55" s="24">
        <v>6</v>
      </c>
      <c r="BF55" s="25"/>
      <c r="BG55" s="27">
        <f t="shared" si="384"/>
        <v>6</v>
      </c>
      <c r="BH55" s="28">
        <f t="shared" si="385"/>
        <v>6</v>
      </c>
      <c r="BI55" s="28" t="str">
        <f t="shared" si="386"/>
        <v>06</v>
      </c>
      <c r="BJ55" s="32" t="str">
        <f t="shared" si="387"/>
        <v>C</v>
      </c>
      <c r="BK55" s="66">
        <f t="shared" si="388"/>
        <v>2</v>
      </c>
      <c r="BL55" s="37" t="str">
        <f>TEXT(BK55,"0,0")</f>
        <v>02</v>
      </c>
      <c r="BM55" s="64">
        <v>2</v>
      </c>
      <c r="BN55" s="75"/>
      <c r="BO55" s="21">
        <v>7.2</v>
      </c>
      <c r="BP55" s="24">
        <v>5</v>
      </c>
      <c r="BQ55" s="25"/>
      <c r="BR55" s="27">
        <f t="shared" si="389"/>
        <v>5.9</v>
      </c>
      <c r="BS55" s="28">
        <f t="shared" si="390"/>
        <v>5.9</v>
      </c>
      <c r="BT55" s="28" t="str">
        <f t="shared" si="391"/>
        <v>06</v>
      </c>
      <c r="BU55" s="32" t="str">
        <f t="shared" si="392"/>
        <v>C</v>
      </c>
      <c r="BV55" s="30">
        <f t="shared" si="393"/>
        <v>2</v>
      </c>
      <c r="BW55" s="37" t="str">
        <f t="shared" si="394"/>
        <v>02</v>
      </c>
      <c r="BX55" s="64">
        <v>3</v>
      </c>
      <c r="BY55" s="68"/>
      <c r="BZ55" s="85">
        <f t="shared" si="395"/>
        <v>17</v>
      </c>
      <c r="CC55" s="86">
        <f t="shared" si="396"/>
        <v>1.5</v>
      </c>
      <c r="CD55" s="87" t="str">
        <f t="shared" si="397"/>
        <v>002</v>
      </c>
      <c r="CE55" s="58" t="str">
        <f t="shared" si="398"/>
        <v>Lên lớp</v>
      </c>
      <c r="CF55" s="240"/>
      <c r="CG55" s="240"/>
      <c r="CH55" s="240"/>
      <c r="CI55" s="240"/>
      <c r="CJ55" s="240"/>
      <c r="CL55" s="21">
        <v>0</v>
      </c>
      <c r="CM55" s="24"/>
      <c r="CN55" s="25"/>
      <c r="CO55" s="27">
        <f t="shared" si="399"/>
        <v>0</v>
      </c>
      <c r="CP55" s="28">
        <f t="shared" si="400"/>
        <v>0</v>
      </c>
      <c r="CQ55" s="28" t="str">
        <f t="shared" si="401"/>
        <v>00</v>
      </c>
      <c r="CR55" s="32" t="str">
        <f t="shared" si="402"/>
        <v>F</v>
      </c>
      <c r="CS55" s="30">
        <f t="shared" si="403"/>
        <v>0</v>
      </c>
      <c r="CT55" s="37" t="str">
        <f t="shared" si="404"/>
        <v>00</v>
      </c>
      <c r="CU55" s="71">
        <v>2</v>
      </c>
      <c r="CV55" s="73"/>
      <c r="CW55" s="238"/>
      <c r="CX55" s="238"/>
      <c r="CY55" s="238"/>
      <c r="CZ55" s="238"/>
      <c r="DA55" s="238"/>
      <c r="DB55" s="238"/>
      <c r="DC55" s="238"/>
      <c r="DD55" s="238"/>
      <c r="DE55" s="238"/>
      <c r="DF55" s="238"/>
      <c r="DG55" s="238"/>
      <c r="DH55" s="238"/>
      <c r="DI55" s="238"/>
      <c r="DJ55" s="238"/>
      <c r="DK55" s="238"/>
      <c r="DL55" s="238"/>
      <c r="DM55" s="238"/>
      <c r="DN55" s="238"/>
      <c r="DO55" s="238"/>
      <c r="DP55" s="238"/>
      <c r="DQ55" s="238"/>
      <c r="DR55" s="238"/>
      <c r="HK55" s="269"/>
      <c r="HL55" s="239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JU55" s="324"/>
      <c r="JV55" s="324"/>
      <c r="JW55" s="324"/>
      <c r="JX55" s="8"/>
      <c r="JY55" s="8"/>
      <c r="JZ55" s="8"/>
      <c r="KA55" s="8"/>
      <c r="KB55" s="8"/>
      <c r="KC55" s="8"/>
      <c r="KD55" s="8"/>
      <c r="KE55" s="8"/>
      <c r="KF55" s="324"/>
      <c r="KG55" s="324"/>
      <c r="KH55" s="324"/>
      <c r="KI55" s="324"/>
      <c r="KJ55" s="8"/>
      <c r="KK55" s="8"/>
      <c r="KL55" s="8"/>
      <c r="KM55" s="8"/>
      <c r="KN55" s="8"/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  <c r="LC55" s="8"/>
      <c r="LD55" s="8"/>
      <c r="LE55" s="8"/>
      <c r="LF55" s="8"/>
      <c r="LG55" s="8"/>
      <c r="LH55" s="8"/>
      <c r="LI55" s="8"/>
      <c r="LJ55" s="8"/>
      <c r="LK55" s="8"/>
      <c r="LL55" s="8"/>
      <c r="LR55" s="8"/>
      <c r="LS55" s="8"/>
      <c r="LT55" s="8"/>
      <c r="LU55" s="8"/>
      <c r="LV55" s="8"/>
      <c r="LW55" s="8"/>
      <c r="LX55" s="8"/>
      <c r="LY55" s="8"/>
      <c r="LZ55" s="8"/>
      <c r="MA55" s="8"/>
    </row>
    <row r="56" spans="1:339" s="233" customFormat="1" ht="18">
      <c r="A56" s="10">
        <v>11</v>
      </c>
      <c r="B56" s="76" t="s">
        <v>383</v>
      </c>
      <c r="C56" s="77" t="s">
        <v>405</v>
      </c>
      <c r="D56" s="78" t="s">
        <v>360</v>
      </c>
      <c r="E56" s="79" t="s">
        <v>296</v>
      </c>
      <c r="F56" s="50"/>
      <c r="G56" s="80" t="s">
        <v>614</v>
      </c>
      <c r="H56" s="50"/>
      <c r="I56" s="82"/>
      <c r="J56" s="82"/>
      <c r="K56" s="12"/>
      <c r="L56" s="12"/>
      <c r="M56" s="32" t="str">
        <f t="shared" si="360"/>
        <v>F</v>
      </c>
      <c r="N56" s="39">
        <f t="shared" si="361"/>
        <v>0</v>
      </c>
      <c r="O56" s="37" t="str">
        <f t="shared" si="362"/>
        <v>00</v>
      </c>
      <c r="P56" s="11">
        <v>2</v>
      </c>
      <c r="Q56" s="16"/>
      <c r="R56" s="16"/>
      <c r="S56" s="32" t="str">
        <f t="shared" si="363"/>
        <v>F</v>
      </c>
      <c r="T56" s="39">
        <f t="shared" si="364"/>
        <v>0</v>
      </c>
      <c r="U56" s="37" t="str">
        <f t="shared" si="365"/>
        <v>00</v>
      </c>
      <c r="V56" s="11">
        <v>3</v>
      </c>
      <c r="W56" s="98">
        <v>8</v>
      </c>
      <c r="X56" s="99">
        <v>8</v>
      </c>
      <c r="Y56" s="25"/>
      <c r="Z56" s="27">
        <f t="shared" si="366"/>
        <v>8</v>
      </c>
      <c r="AA56" s="28">
        <f t="shared" si="367"/>
        <v>8</v>
      </c>
      <c r="AB56" s="28" t="str">
        <f t="shared" si="368"/>
        <v>08</v>
      </c>
      <c r="AC56" s="32" t="str">
        <f t="shared" si="369"/>
        <v>B+</v>
      </c>
      <c r="AD56" s="30">
        <f t="shared" si="370"/>
        <v>3.5</v>
      </c>
      <c r="AE56" s="37" t="str">
        <f t="shared" si="371"/>
        <v>04</v>
      </c>
      <c r="AF56" s="64">
        <v>4</v>
      </c>
      <c r="AG56" s="68"/>
      <c r="AH56" s="21">
        <v>6</v>
      </c>
      <c r="AI56" s="24">
        <v>5</v>
      </c>
      <c r="AJ56" s="25"/>
      <c r="AK56" s="27">
        <f t="shared" si="372"/>
        <v>5.4</v>
      </c>
      <c r="AL56" s="28">
        <f t="shared" si="373"/>
        <v>5.4</v>
      </c>
      <c r="AM56" s="28" t="str">
        <f t="shared" si="374"/>
        <v>05</v>
      </c>
      <c r="AN56" s="32" t="str">
        <f t="shared" si="375"/>
        <v>D+</v>
      </c>
      <c r="AO56" s="30">
        <f t="shared" si="376"/>
        <v>1.5</v>
      </c>
      <c r="AP56" s="37" t="str">
        <f t="shared" si="377"/>
        <v>02</v>
      </c>
      <c r="AQ56" s="64">
        <v>3</v>
      </c>
      <c r="AR56" s="68"/>
      <c r="AS56" s="98">
        <v>5.8</v>
      </c>
      <c r="AT56" s="99">
        <v>6</v>
      </c>
      <c r="AU56" s="25"/>
      <c r="AV56" s="27">
        <f t="shared" si="378"/>
        <v>5.9</v>
      </c>
      <c r="AW56" s="28">
        <f t="shared" si="379"/>
        <v>5.9</v>
      </c>
      <c r="AX56" s="28" t="str">
        <f t="shared" si="380"/>
        <v>06</v>
      </c>
      <c r="AY56" s="32" t="str">
        <f t="shared" si="381"/>
        <v>C</v>
      </c>
      <c r="AZ56" s="30">
        <f t="shared" si="382"/>
        <v>2</v>
      </c>
      <c r="BA56" s="37" t="str">
        <f t="shared" si="383"/>
        <v>02</v>
      </c>
      <c r="BB56" s="64">
        <v>3</v>
      </c>
      <c r="BC56" s="68"/>
      <c r="BD56" s="21">
        <v>5.8</v>
      </c>
      <c r="BE56" s="24">
        <v>7</v>
      </c>
      <c r="BF56" s="25"/>
      <c r="BG56" s="27">
        <f t="shared" si="384"/>
        <v>6.5</v>
      </c>
      <c r="BH56" s="28">
        <f t="shared" si="385"/>
        <v>6.5</v>
      </c>
      <c r="BI56" s="28" t="str">
        <f t="shared" si="386"/>
        <v>07</v>
      </c>
      <c r="BJ56" s="32" t="str">
        <f t="shared" si="387"/>
        <v>C+</v>
      </c>
      <c r="BK56" s="66">
        <f t="shared" si="388"/>
        <v>2.5</v>
      </c>
      <c r="BL56" s="37" t="str">
        <f>TEXT(BK56,"0,0")</f>
        <v>03</v>
      </c>
      <c r="BM56" s="64">
        <v>2</v>
      </c>
      <c r="BN56" s="75"/>
      <c r="BO56" s="21">
        <v>7</v>
      </c>
      <c r="BP56" s="24">
        <v>6</v>
      </c>
      <c r="BQ56" s="25"/>
      <c r="BR56" s="27">
        <f t="shared" si="389"/>
        <v>6.4</v>
      </c>
      <c r="BS56" s="28">
        <f t="shared" si="390"/>
        <v>6.4</v>
      </c>
      <c r="BT56" s="28" t="str">
        <f t="shared" si="391"/>
        <v>06</v>
      </c>
      <c r="BU56" s="32" t="str">
        <f t="shared" si="392"/>
        <v>C</v>
      </c>
      <c r="BV56" s="30">
        <f t="shared" si="393"/>
        <v>2</v>
      </c>
      <c r="BW56" s="37" t="str">
        <f t="shared" si="394"/>
        <v>02</v>
      </c>
      <c r="BX56" s="64">
        <v>3</v>
      </c>
      <c r="BY56" s="68"/>
      <c r="BZ56" s="85">
        <f t="shared" si="395"/>
        <v>17</v>
      </c>
      <c r="CC56" s="86">
        <f t="shared" si="396"/>
        <v>2.0882352941176472</v>
      </c>
      <c r="CD56" s="87" t="str">
        <f t="shared" si="397"/>
        <v>002</v>
      </c>
      <c r="CE56" s="58" t="str">
        <f t="shared" si="398"/>
        <v>Lên lớp</v>
      </c>
      <c r="CF56" s="240"/>
      <c r="CG56" s="240"/>
      <c r="CH56" s="240"/>
      <c r="CI56" s="240"/>
      <c r="CJ56" s="240"/>
      <c r="CL56" s="21">
        <v>0</v>
      </c>
      <c r="CM56" s="24"/>
      <c r="CN56" s="25"/>
      <c r="CO56" s="27">
        <f t="shared" si="399"/>
        <v>0</v>
      </c>
      <c r="CP56" s="28">
        <f t="shared" si="400"/>
        <v>0</v>
      </c>
      <c r="CQ56" s="28" t="str">
        <f t="shared" si="401"/>
        <v>00</v>
      </c>
      <c r="CR56" s="32" t="str">
        <f t="shared" si="402"/>
        <v>F</v>
      </c>
      <c r="CS56" s="30">
        <f t="shared" si="403"/>
        <v>0</v>
      </c>
      <c r="CT56" s="37" t="str">
        <f t="shared" si="404"/>
        <v>00</v>
      </c>
      <c r="CU56" s="71">
        <v>2</v>
      </c>
      <c r="CV56" s="73"/>
      <c r="CW56" s="238"/>
      <c r="CX56" s="238"/>
      <c r="CY56" s="238"/>
      <c r="CZ56" s="238"/>
      <c r="DA56" s="238"/>
      <c r="DB56" s="238"/>
      <c r="DC56" s="238"/>
      <c r="DD56" s="238"/>
      <c r="DE56" s="238"/>
      <c r="DF56" s="238"/>
      <c r="DG56" s="238"/>
      <c r="DH56" s="238"/>
      <c r="DI56" s="238"/>
      <c r="DJ56" s="238"/>
      <c r="DK56" s="238"/>
      <c r="DL56" s="238"/>
      <c r="DM56" s="238"/>
      <c r="DN56" s="238"/>
      <c r="DO56" s="238"/>
      <c r="DP56" s="238"/>
      <c r="DQ56" s="238"/>
      <c r="DR56" s="238"/>
      <c r="HK56" s="269"/>
      <c r="HL56" s="239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JU56" s="98">
        <v>5</v>
      </c>
      <c r="JV56" s="99"/>
      <c r="JW56" s="187">
        <v>1</v>
      </c>
      <c r="JX56" s="19">
        <f>ROUND((JU56*0.4+JV56*0.6),1)</f>
        <v>2</v>
      </c>
      <c r="JY56" s="26">
        <f>ROUND(MAX((JU56*0.4+JV56*0.6),(JU56*0.4+JW56*0.6)),1)</f>
        <v>2.6</v>
      </c>
      <c r="JZ56" s="26" t="str">
        <f>TEXT(JY56,"0.0")</f>
        <v>2.6</v>
      </c>
      <c r="KA56" s="32" t="str">
        <f>IF(JY56&gt;=8.5,"A",IF(JY56&gt;=8,"B+",IF(JY56&gt;=7,"B",IF(JY56&gt;=6.5,"C+",IF(JY56&gt;=5.5,"C",IF(JY56&gt;=5,"D+",IF(JY56&gt;=4,"D","F")))))))</f>
        <v>F</v>
      </c>
      <c r="KB56" s="30">
        <f>IF(KA56="A",4,IF(KA56="B+",3.5,IF(KA56="B",3,IF(KA56="C+",2.5,IF(KA56="C",2,IF(KA56="D+",1.5,IF(KA56="D",1,0)))))))</f>
        <v>0</v>
      </c>
      <c r="KC56" s="37" t="str">
        <f>TEXT(KB56,"0.0")</f>
        <v>0.0</v>
      </c>
      <c r="KD56" s="64">
        <v>2</v>
      </c>
      <c r="KE56" s="68"/>
      <c r="KF56" s="324"/>
      <c r="KG56" s="324"/>
      <c r="KH56" s="324"/>
      <c r="KI56" s="324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  <c r="LC56" s="8"/>
      <c r="LD56" s="8"/>
      <c r="LE56" s="8"/>
      <c r="LF56" s="8"/>
      <c r="LG56" s="8"/>
      <c r="LH56" s="8"/>
      <c r="LI56" s="8"/>
      <c r="LJ56" s="8"/>
      <c r="LK56" s="8"/>
      <c r="LL56" s="8"/>
      <c r="LR56" s="8"/>
      <c r="LS56" s="8"/>
      <c r="LT56" s="8"/>
      <c r="LU56" s="8"/>
      <c r="LV56" s="8"/>
      <c r="LW56" s="8"/>
      <c r="LX56" s="8"/>
      <c r="LY56" s="8"/>
      <c r="LZ56" s="8"/>
      <c r="MA56" s="8"/>
    </row>
    <row r="57" spans="1:339" s="233" customFormat="1" ht="18">
      <c r="A57" s="10">
        <v>36</v>
      </c>
      <c r="B57" s="76" t="s">
        <v>383</v>
      </c>
      <c r="C57" s="77" t="s">
        <v>464</v>
      </c>
      <c r="D57" s="78" t="s">
        <v>465</v>
      </c>
      <c r="E57" s="79" t="s">
        <v>285</v>
      </c>
      <c r="F57" s="50"/>
      <c r="G57" s="80" t="s">
        <v>614</v>
      </c>
      <c r="H57" s="50"/>
      <c r="I57" s="82"/>
      <c r="J57" s="82"/>
      <c r="K57" s="12"/>
      <c r="L57" s="12"/>
      <c r="M57" s="32" t="str">
        <f t="shared" si="360"/>
        <v>F</v>
      </c>
      <c r="N57" s="39">
        <f t="shared" si="361"/>
        <v>0</v>
      </c>
      <c r="O57" s="37" t="str">
        <f t="shared" si="362"/>
        <v>00</v>
      </c>
      <c r="P57" s="11">
        <v>2</v>
      </c>
      <c r="Q57" s="16"/>
      <c r="R57" s="16"/>
      <c r="S57" s="32" t="str">
        <f t="shared" si="363"/>
        <v>F</v>
      </c>
      <c r="T57" s="39">
        <f t="shared" si="364"/>
        <v>0</v>
      </c>
      <c r="U57" s="37" t="str">
        <f t="shared" si="365"/>
        <v>00</v>
      </c>
      <c r="V57" s="11">
        <v>3</v>
      </c>
      <c r="W57" s="98">
        <v>7.3</v>
      </c>
      <c r="X57" s="99">
        <v>6</v>
      </c>
      <c r="Y57" s="25"/>
      <c r="Z57" s="27">
        <f t="shared" si="366"/>
        <v>6.5</v>
      </c>
      <c r="AA57" s="28">
        <f t="shared" si="367"/>
        <v>6.5</v>
      </c>
      <c r="AB57" s="28" t="str">
        <f t="shared" si="368"/>
        <v>07</v>
      </c>
      <c r="AC57" s="32" t="str">
        <f t="shared" si="369"/>
        <v>C+</v>
      </c>
      <c r="AD57" s="30">
        <f t="shared" si="370"/>
        <v>2.5</v>
      </c>
      <c r="AE57" s="37" t="str">
        <f t="shared" si="371"/>
        <v>03</v>
      </c>
      <c r="AF57" s="64">
        <v>4</v>
      </c>
      <c r="AG57" s="68"/>
      <c r="AH57" s="21">
        <v>5.8</v>
      </c>
      <c r="AI57" s="24">
        <v>6</v>
      </c>
      <c r="AJ57" s="25"/>
      <c r="AK57" s="27">
        <f t="shared" si="372"/>
        <v>5.9</v>
      </c>
      <c r="AL57" s="28">
        <f t="shared" si="373"/>
        <v>5.9</v>
      </c>
      <c r="AM57" s="28" t="str">
        <f t="shared" si="374"/>
        <v>06</v>
      </c>
      <c r="AN57" s="32" t="str">
        <f t="shared" si="375"/>
        <v>C</v>
      </c>
      <c r="AO57" s="30">
        <f t="shared" si="376"/>
        <v>2</v>
      </c>
      <c r="AP57" s="37" t="str">
        <f t="shared" si="377"/>
        <v>02</v>
      </c>
      <c r="AQ57" s="64">
        <v>3</v>
      </c>
      <c r="AR57" s="68"/>
      <c r="AS57" s="98">
        <v>7</v>
      </c>
      <c r="AT57" s="99">
        <v>3</v>
      </c>
      <c r="AU57" s="25"/>
      <c r="AV57" s="27">
        <f t="shared" si="378"/>
        <v>4.5999999999999996</v>
      </c>
      <c r="AW57" s="28">
        <f t="shared" si="379"/>
        <v>4.5999999999999996</v>
      </c>
      <c r="AX57" s="28" t="str">
        <f t="shared" si="380"/>
        <v>05</v>
      </c>
      <c r="AY57" s="32" t="str">
        <f t="shared" si="381"/>
        <v>D</v>
      </c>
      <c r="AZ57" s="30">
        <f t="shared" si="382"/>
        <v>1</v>
      </c>
      <c r="BA57" s="37" t="str">
        <f t="shared" si="383"/>
        <v>01</v>
      </c>
      <c r="BB57" s="64">
        <v>3</v>
      </c>
      <c r="BC57" s="68"/>
      <c r="BD57" s="21">
        <v>6</v>
      </c>
      <c r="BE57" s="24">
        <v>5</v>
      </c>
      <c r="BF57" s="25"/>
      <c r="BG57" s="27">
        <f t="shared" si="384"/>
        <v>5.4</v>
      </c>
      <c r="BH57" s="28">
        <f t="shared" si="385"/>
        <v>5.4</v>
      </c>
      <c r="BI57" s="28" t="str">
        <f t="shared" si="386"/>
        <v>05</v>
      </c>
      <c r="BJ57" s="32" t="str">
        <f t="shared" si="387"/>
        <v>D+</v>
      </c>
      <c r="BK57" s="66">
        <f t="shared" si="388"/>
        <v>1.5</v>
      </c>
      <c r="BL57" s="37" t="str">
        <f>TEXT(BK57,"0,0")</f>
        <v>02</v>
      </c>
      <c r="BM57" s="64">
        <v>2</v>
      </c>
      <c r="BN57" s="75"/>
      <c r="BO57" s="21">
        <v>6.7</v>
      </c>
      <c r="BP57" s="24">
        <v>5</v>
      </c>
      <c r="BQ57" s="25"/>
      <c r="BR57" s="27">
        <f t="shared" si="389"/>
        <v>5.7</v>
      </c>
      <c r="BS57" s="28">
        <f t="shared" si="390"/>
        <v>5.7</v>
      </c>
      <c r="BT57" s="28" t="str">
        <f t="shared" si="391"/>
        <v>06</v>
      </c>
      <c r="BU57" s="32" t="str">
        <f t="shared" si="392"/>
        <v>C</v>
      </c>
      <c r="BV57" s="30">
        <f t="shared" si="393"/>
        <v>2</v>
      </c>
      <c r="BW57" s="37" t="str">
        <f t="shared" si="394"/>
        <v>02</v>
      </c>
      <c r="BX57" s="64">
        <v>3</v>
      </c>
      <c r="BY57" s="68"/>
      <c r="BZ57" s="85">
        <f t="shared" si="395"/>
        <v>17</v>
      </c>
      <c r="CC57" s="86">
        <f t="shared" si="396"/>
        <v>1.6470588235294117</v>
      </c>
      <c r="CD57" s="87" t="str">
        <f t="shared" si="397"/>
        <v>002</v>
      </c>
      <c r="CE57" s="58" t="str">
        <f t="shared" si="398"/>
        <v>Lên lớp</v>
      </c>
      <c r="CF57" s="240"/>
      <c r="CG57" s="240"/>
      <c r="CH57" s="240"/>
      <c r="CI57" s="240"/>
      <c r="CJ57" s="240"/>
      <c r="CL57" s="21">
        <v>0</v>
      </c>
      <c r="CM57" s="24"/>
      <c r="CN57" s="25"/>
      <c r="CO57" s="27">
        <f t="shared" si="399"/>
        <v>0</v>
      </c>
      <c r="CP57" s="28">
        <f t="shared" si="400"/>
        <v>0</v>
      </c>
      <c r="CQ57" s="28" t="str">
        <f t="shared" si="401"/>
        <v>00</v>
      </c>
      <c r="CR57" s="32" t="str">
        <f t="shared" si="402"/>
        <v>F</v>
      </c>
      <c r="CS57" s="30">
        <f t="shared" si="403"/>
        <v>0</v>
      </c>
      <c r="CT57" s="37" t="str">
        <f t="shared" si="404"/>
        <v>00</v>
      </c>
      <c r="CU57" s="71">
        <v>2</v>
      </c>
      <c r="CV57" s="73"/>
      <c r="CW57" s="238"/>
      <c r="CX57" s="238"/>
      <c r="CY57" s="238"/>
      <c r="CZ57" s="238"/>
      <c r="DA57" s="238"/>
      <c r="DB57" s="238"/>
      <c r="DC57" s="238"/>
      <c r="DD57" s="238"/>
      <c r="DE57" s="238"/>
      <c r="DF57" s="238"/>
      <c r="DG57" s="238"/>
      <c r="DH57" s="238"/>
      <c r="DI57" s="238"/>
      <c r="DJ57" s="238"/>
      <c r="DK57" s="238"/>
      <c r="DL57" s="238"/>
      <c r="DM57" s="238"/>
      <c r="DN57" s="238"/>
      <c r="DO57" s="238"/>
      <c r="DP57" s="238"/>
      <c r="DQ57" s="238"/>
      <c r="DR57" s="238"/>
      <c r="HK57" s="269"/>
      <c r="HL57" s="239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JU57" s="324"/>
      <c r="JV57" s="324"/>
      <c r="JW57" s="324"/>
      <c r="JX57" s="8"/>
      <c r="JY57" s="8"/>
      <c r="JZ57" s="8"/>
      <c r="KA57" s="8"/>
      <c r="KB57" s="8"/>
      <c r="KC57" s="8"/>
      <c r="KD57" s="8"/>
      <c r="KE57" s="8"/>
      <c r="KF57" s="324"/>
      <c r="KG57" s="324"/>
      <c r="KH57" s="324"/>
      <c r="KI57" s="324"/>
      <c r="KJ57" s="8"/>
      <c r="KK57" s="8"/>
      <c r="KL57" s="8"/>
      <c r="KM57" s="8"/>
      <c r="KN57" s="8"/>
      <c r="KO57" s="8"/>
      <c r="KP57" s="8"/>
      <c r="KQ57" s="8"/>
      <c r="KR57" s="8"/>
      <c r="KS57" s="8"/>
      <c r="KT57" s="8"/>
      <c r="KU57" s="8"/>
      <c r="KV57" s="8"/>
      <c r="KW57" s="8"/>
      <c r="KX57" s="8"/>
      <c r="KY57" s="8"/>
      <c r="KZ57" s="8"/>
      <c r="LA57" s="8"/>
      <c r="LB57" s="8"/>
      <c r="LC57" s="8"/>
      <c r="LD57" s="8"/>
      <c r="LE57" s="8"/>
      <c r="LF57" s="8"/>
      <c r="LG57" s="8"/>
      <c r="LH57" s="8"/>
      <c r="LI57" s="8"/>
      <c r="LJ57" s="8"/>
      <c r="LK57" s="8"/>
      <c r="LL57" s="8"/>
      <c r="LR57" s="8"/>
      <c r="LS57" s="8"/>
      <c r="LT57" s="8"/>
      <c r="LU57" s="8"/>
      <c r="LV57" s="8"/>
      <c r="LW57" s="8"/>
      <c r="LX57" s="8"/>
      <c r="LY57" s="8"/>
      <c r="LZ57" s="8"/>
      <c r="MA57" s="8"/>
    </row>
    <row r="58" spans="1:339" s="233" customFormat="1" ht="18">
      <c r="A58" s="10">
        <v>16</v>
      </c>
      <c r="B58" s="76" t="s">
        <v>383</v>
      </c>
      <c r="C58" s="77" t="s">
        <v>426</v>
      </c>
      <c r="D58" s="78" t="s">
        <v>427</v>
      </c>
      <c r="E58" s="79" t="s">
        <v>201</v>
      </c>
      <c r="F58" s="50"/>
      <c r="G58" s="80" t="s">
        <v>673</v>
      </c>
      <c r="H58" s="50"/>
      <c r="I58" s="82"/>
      <c r="J58" s="82"/>
      <c r="K58" s="12"/>
      <c r="L58" s="12"/>
      <c r="M58" s="32" t="str">
        <f t="shared" si="360"/>
        <v>F</v>
      </c>
      <c r="N58" s="39">
        <f t="shared" si="361"/>
        <v>0</v>
      </c>
      <c r="O58" s="37" t="str">
        <f t="shared" si="362"/>
        <v>00</v>
      </c>
      <c r="P58" s="11">
        <v>2</v>
      </c>
      <c r="Q58" s="16"/>
      <c r="R58" s="16"/>
      <c r="S58" s="32" t="str">
        <f t="shared" si="363"/>
        <v>F</v>
      </c>
      <c r="T58" s="39">
        <f t="shared" si="364"/>
        <v>0</v>
      </c>
      <c r="U58" s="37" t="str">
        <f t="shared" si="365"/>
        <v>00</v>
      </c>
      <c r="V58" s="11">
        <v>3</v>
      </c>
      <c r="W58" s="96">
        <v>0</v>
      </c>
      <c r="X58" s="106"/>
      <c r="Y58" s="25"/>
      <c r="Z58" s="27">
        <f t="shared" si="366"/>
        <v>0</v>
      </c>
      <c r="AA58" s="28">
        <f t="shared" si="367"/>
        <v>0</v>
      </c>
      <c r="AB58" s="28" t="str">
        <f t="shared" si="368"/>
        <v>00</v>
      </c>
      <c r="AC58" s="32" t="str">
        <f t="shared" si="369"/>
        <v>F</v>
      </c>
      <c r="AD58" s="30">
        <f t="shared" si="370"/>
        <v>0</v>
      </c>
      <c r="AE58" s="37" t="str">
        <f t="shared" si="371"/>
        <v>00</v>
      </c>
      <c r="AF58" s="64">
        <v>4</v>
      </c>
      <c r="AG58" s="68"/>
      <c r="AH58" s="96">
        <v>0</v>
      </c>
      <c r="AI58" s="106"/>
      <c r="AJ58" s="25"/>
      <c r="AK58" s="27">
        <f t="shared" si="372"/>
        <v>0</v>
      </c>
      <c r="AL58" s="28">
        <f t="shared" si="373"/>
        <v>0</v>
      </c>
      <c r="AM58" s="28" t="str">
        <f t="shared" si="374"/>
        <v>00</v>
      </c>
      <c r="AN58" s="32" t="str">
        <f t="shared" si="375"/>
        <v>F</v>
      </c>
      <c r="AO58" s="30">
        <f t="shared" si="376"/>
        <v>0</v>
      </c>
      <c r="AP58" s="37" t="str">
        <f t="shared" si="377"/>
        <v>00</v>
      </c>
      <c r="AQ58" s="64">
        <v>3</v>
      </c>
      <c r="AR58" s="68"/>
      <c r="AS58" s="96">
        <v>0</v>
      </c>
      <c r="AT58" s="106"/>
      <c r="AU58" s="25"/>
      <c r="AV58" s="27">
        <f t="shared" si="378"/>
        <v>0</v>
      </c>
      <c r="AW58" s="28">
        <f t="shared" si="379"/>
        <v>0</v>
      </c>
      <c r="AX58" s="28" t="str">
        <f t="shared" si="380"/>
        <v>00</v>
      </c>
      <c r="AY58" s="32" t="str">
        <f t="shared" si="381"/>
        <v>F</v>
      </c>
      <c r="AZ58" s="30">
        <f t="shared" si="382"/>
        <v>0</v>
      </c>
      <c r="BA58" s="37" t="str">
        <f t="shared" si="383"/>
        <v>00</v>
      </c>
      <c r="BB58" s="64">
        <v>3</v>
      </c>
      <c r="BC58" s="68"/>
      <c r="BD58" s="96">
        <v>0</v>
      </c>
      <c r="BE58" s="106"/>
      <c r="BF58" s="25"/>
      <c r="BG58" s="27">
        <f t="shared" si="384"/>
        <v>0</v>
      </c>
      <c r="BH58" s="28">
        <f t="shared" si="385"/>
        <v>0</v>
      </c>
      <c r="BI58" s="28" t="str">
        <f t="shared" si="386"/>
        <v>00</v>
      </c>
      <c r="BJ58" s="32" t="str">
        <f t="shared" si="387"/>
        <v>F</v>
      </c>
      <c r="BK58" s="66">
        <f t="shared" si="388"/>
        <v>0</v>
      </c>
      <c r="BL58" s="37" t="str">
        <f>TEXT(BK58,"0.0")</f>
        <v>0.0</v>
      </c>
      <c r="BM58" s="64">
        <v>2</v>
      </c>
      <c r="BN58" s="75"/>
      <c r="BO58" s="96">
        <v>0</v>
      </c>
      <c r="BP58" s="106"/>
      <c r="BQ58" s="25"/>
      <c r="BR58" s="27">
        <f t="shared" si="389"/>
        <v>0</v>
      </c>
      <c r="BS58" s="28">
        <f t="shared" si="390"/>
        <v>0</v>
      </c>
      <c r="BT58" s="28" t="str">
        <f t="shared" si="391"/>
        <v>00</v>
      </c>
      <c r="BU58" s="32" t="str">
        <f t="shared" si="392"/>
        <v>F</v>
      </c>
      <c r="BV58" s="30">
        <f t="shared" si="393"/>
        <v>0</v>
      </c>
      <c r="BW58" s="37" t="str">
        <f t="shared" si="394"/>
        <v>00</v>
      </c>
      <c r="BX58" s="64">
        <v>3</v>
      </c>
      <c r="BY58" s="68"/>
      <c r="BZ58" s="85">
        <f t="shared" si="395"/>
        <v>17</v>
      </c>
      <c r="CC58" s="86">
        <f t="shared" si="396"/>
        <v>0</v>
      </c>
      <c r="CD58" s="87" t="str">
        <f t="shared" si="397"/>
        <v>000</v>
      </c>
      <c r="CE58" s="58" t="str">
        <f t="shared" si="398"/>
        <v>Cảnh báo KQHT</v>
      </c>
      <c r="CF58" s="240"/>
      <c r="CG58" s="240"/>
      <c r="CH58" s="240"/>
      <c r="CI58" s="240"/>
      <c r="CJ58" s="240"/>
      <c r="CL58" s="21">
        <v>0</v>
      </c>
      <c r="CM58" s="24"/>
      <c r="CN58" s="25"/>
      <c r="CO58" s="27">
        <f t="shared" si="399"/>
        <v>0</v>
      </c>
      <c r="CP58" s="28">
        <f t="shared" si="400"/>
        <v>0</v>
      </c>
      <c r="CQ58" s="28" t="str">
        <f t="shared" si="401"/>
        <v>00</v>
      </c>
      <c r="CR58" s="32" t="str">
        <f t="shared" si="402"/>
        <v>F</v>
      </c>
      <c r="CS58" s="30">
        <f t="shared" si="403"/>
        <v>0</v>
      </c>
      <c r="CT58" s="37" t="str">
        <f t="shared" si="404"/>
        <v>00</v>
      </c>
      <c r="CU58" s="71">
        <v>2</v>
      </c>
      <c r="CV58" s="73"/>
      <c r="CW58" s="238"/>
      <c r="CX58" s="238"/>
      <c r="CY58" s="238"/>
      <c r="CZ58" s="238"/>
      <c r="DA58" s="238"/>
      <c r="DB58" s="238"/>
      <c r="DC58" s="238"/>
      <c r="DD58" s="238"/>
      <c r="DE58" s="238"/>
      <c r="DF58" s="238"/>
      <c r="DG58" s="238"/>
      <c r="DH58" s="238"/>
      <c r="DI58" s="238"/>
      <c r="DJ58" s="238"/>
      <c r="DK58" s="238"/>
      <c r="DL58" s="238"/>
      <c r="DM58" s="238"/>
      <c r="DN58" s="238"/>
      <c r="DO58" s="238"/>
      <c r="DP58" s="238"/>
      <c r="DQ58" s="238"/>
      <c r="DR58" s="238"/>
      <c r="HK58" s="269"/>
      <c r="HL58" s="239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JU58" s="324"/>
      <c r="JV58" s="324"/>
      <c r="JW58" s="324"/>
      <c r="JX58" s="8"/>
      <c r="JY58" s="8"/>
      <c r="JZ58" s="8"/>
      <c r="KA58" s="8"/>
      <c r="KB58" s="8"/>
      <c r="KC58" s="8"/>
      <c r="KD58" s="8"/>
      <c r="KE58" s="8"/>
      <c r="KF58" s="324"/>
      <c r="KG58" s="324"/>
      <c r="KH58" s="324"/>
      <c r="KI58" s="324"/>
      <c r="KJ58" s="8"/>
      <c r="KK58" s="8"/>
      <c r="KL58" s="8"/>
      <c r="KM58" s="8"/>
      <c r="KN58" s="8"/>
      <c r="KO58" s="8"/>
      <c r="KP58" s="8"/>
      <c r="KQ58" s="8"/>
      <c r="KR58" s="8"/>
      <c r="KS58" s="8"/>
      <c r="KT58" s="8"/>
      <c r="KU58" s="8"/>
      <c r="KV58" s="8"/>
      <c r="KW58" s="8"/>
      <c r="KX58" s="8"/>
      <c r="KY58" s="8"/>
      <c r="KZ58" s="8"/>
      <c r="LA58" s="8"/>
      <c r="LB58" s="8"/>
      <c r="LC58" s="8"/>
      <c r="LD58" s="8"/>
      <c r="LE58" s="8"/>
      <c r="LF58" s="8"/>
      <c r="LG58" s="8"/>
      <c r="LH58" s="8"/>
      <c r="LI58" s="8"/>
      <c r="LJ58" s="8"/>
      <c r="LK58" s="8"/>
      <c r="LL58" s="8"/>
      <c r="LR58" s="8"/>
      <c r="LS58" s="8"/>
      <c r="LT58" s="8"/>
      <c r="LU58" s="8"/>
      <c r="LV58" s="8"/>
      <c r="LW58" s="8"/>
      <c r="LX58" s="8"/>
      <c r="LY58" s="8"/>
      <c r="LZ58" s="8"/>
      <c r="MA58" s="8"/>
    </row>
    <row r="59" spans="1:339" s="233" customFormat="1" ht="18">
      <c r="A59" s="10">
        <v>30</v>
      </c>
      <c r="B59" s="76" t="s">
        <v>383</v>
      </c>
      <c r="C59" s="77" t="s">
        <v>458</v>
      </c>
      <c r="D59" s="78" t="s">
        <v>459</v>
      </c>
      <c r="E59" s="79" t="s">
        <v>460</v>
      </c>
      <c r="F59" s="50"/>
      <c r="G59" s="80" t="s">
        <v>673</v>
      </c>
      <c r="H59" s="50"/>
      <c r="I59" s="82"/>
      <c r="J59" s="82"/>
      <c r="K59" s="12"/>
      <c r="L59" s="12"/>
      <c r="M59" s="32" t="str">
        <f t="shared" si="360"/>
        <v>F</v>
      </c>
      <c r="N59" s="39">
        <f t="shared" si="361"/>
        <v>0</v>
      </c>
      <c r="O59" s="37" t="str">
        <f t="shared" si="362"/>
        <v>00</v>
      </c>
      <c r="P59" s="11">
        <v>2</v>
      </c>
      <c r="Q59" s="16"/>
      <c r="R59" s="16"/>
      <c r="S59" s="32" t="str">
        <f t="shared" si="363"/>
        <v>F</v>
      </c>
      <c r="T59" s="39">
        <f t="shared" si="364"/>
        <v>0</v>
      </c>
      <c r="U59" s="37" t="str">
        <f t="shared" si="365"/>
        <v>00</v>
      </c>
      <c r="V59" s="11">
        <v>3</v>
      </c>
      <c r="W59" s="96">
        <v>0</v>
      </c>
      <c r="X59" s="106"/>
      <c r="Y59" s="25"/>
      <c r="Z59" s="27">
        <f t="shared" si="366"/>
        <v>0</v>
      </c>
      <c r="AA59" s="28">
        <f t="shared" si="367"/>
        <v>0</v>
      </c>
      <c r="AB59" s="28" t="str">
        <f t="shared" si="368"/>
        <v>00</v>
      </c>
      <c r="AC59" s="32" t="str">
        <f t="shared" si="369"/>
        <v>F</v>
      </c>
      <c r="AD59" s="30">
        <f t="shared" si="370"/>
        <v>0</v>
      </c>
      <c r="AE59" s="37" t="str">
        <f t="shared" si="371"/>
        <v>00</v>
      </c>
      <c r="AF59" s="64">
        <v>4</v>
      </c>
      <c r="AG59" s="68"/>
      <c r="AH59" s="96">
        <v>0</v>
      </c>
      <c r="AI59" s="106"/>
      <c r="AJ59" s="25"/>
      <c r="AK59" s="27">
        <f t="shared" si="372"/>
        <v>0</v>
      </c>
      <c r="AL59" s="28">
        <f t="shared" si="373"/>
        <v>0</v>
      </c>
      <c r="AM59" s="28" t="str">
        <f t="shared" si="374"/>
        <v>00</v>
      </c>
      <c r="AN59" s="32" t="str">
        <f t="shared" si="375"/>
        <v>F</v>
      </c>
      <c r="AO59" s="30">
        <f t="shared" si="376"/>
        <v>0</v>
      </c>
      <c r="AP59" s="37" t="str">
        <f t="shared" si="377"/>
        <v>00</v>
      </c>
      <c r="AQ59" s="64">
        <v>3</v>
      </c>
      <c r="AR59" s="68"/>
      <c r="AS59" s="96">
        <v>0</v>
      </c>
      <c r="AT59" s="106"/>
      <c r="AU59" s="25"/>
      <c r="AV59" s="27">
        <f t="shared" si="378"/>
        <v>0</v>
      </c>
      <c r="AW59" s="28">
        <f t="shared" si="379"/>
        <v>0</v>
      </c>
      <c r="AX59" s="28" t="str">
        <f t="shared" si="380"/>
        <v>00</v>
      </c>
      <c r="AY59" s="32" t="str">
        <f t="shared" si="381"/>
        <v>F</v>
      </c>
      <c r="AZ59" s="30">
        <f t="shared" si="382"/>
        <v>0</v>
      </c>
      <c r="BA59" s="37" t="str">
        <f t="shared" si="383"/>
        <v>00</v>
      </c>
      <c r="BB59" s="64">
        <v>3</v>
      </c>
      <c r="BC59" s="68"/>
      <c r="BD59" s="96">
        <v>0</v>
      </c>
      <c r="BE59" s="106"/>
      <c r="BF59" s="25"/>
      <c r="BG59" s="27">
        <f t="shared" si="384"/>
        <v>0</v>
      </c>
      <c r="BH59" s="28">
        <f t="shared" si="385"/>
        <v>0</v>
      </c>
      <c r="BI59" s="28" t="str">
        <f t="shared" si="386"/>
        <v>00</v>
      </c>
      <c r="BJ59" s="32" t="str">
        <f t="shared" si="387"/>
        <v>F</v>
      </c>
      <c r="BK59" s="66">
        <f t="shared" si="388"/>
        <v>0</v>
      </c>
      <c r="BL59" s="37" t="str">
        <f>TEXT(BK59,"0.0")</f>
        <v>0.0</v>
      </c>
      <c r="BM59" s="64">
        <v>2</v>
      </c>
      <c r="BN59" s="75"/>
      <c r="BO59" s="96">
        <v>0</v>
      </c>
      <c r="BP59" s="106"/>
      <c r="BQ59" s="25"/>
      <c r="BR59" s="27">
        <f t="shared" si="389"/>
        <v>0</v>
      </c>
      <c r="BS59" s="28">
        <f t="shared" si="390"/>
        <v>0</v>
      </c>
      <c r="BT59" s="28" t="str">
        <f t="shared" si="391"/>
        <v>00</v>
      </c>
      <c r="BU59" s="32" t="str">
        <f t="shared" si="392"/>
        <v>F</v>
      </c>
      <c r="BV59" s="30">
        <f t="shared" si="393"/>
        <v>0</v>
      </c>
      <c r="BW59" s="37" t="str">
        <f t="shared" si="394"/>
        <v>00</v>
      </c>
      <c r="BX59" s="64">
        <v>3</v>
      </c>
      <c r="BY59" s="68"/>
      <c r="BZ59" s="85">
        <f t="shared" si="395"/>
        <v>17</v>
      </c>
      <c r="CC59" s="86">
        <f t="shared" si="396"/>
        <v>0</v>
      </c>
      <c r="CD59" s="87" t="str">
        <f t="shared" si="397"/>
        <v>000</v>
      </c>
      <c r="CE59" s="58" t="str">
        <f t="shared" si="398"/>
        <v>Cảnh báo KQHT</v>
      </c>
      <c r="CF59" s="240"/>
      <c r="CG59" s="240"/>
      <c r="CH59" s="240"/>
      <c r="CI59" s="240"/>
      <c r="CJ59" s="240"/>
      <c r="CL59" s="21">
        <v>0</v>
      </c>
      <c r="CM59" s="24"/>
      <c r="CN59" s="25"/>
      <c r="CO59" s="27">
        <f t="shared" si="399"/>
        <v>0</v>
      </c>
      <c r="CP59" s="28">
        <f t="shared" si="400"/>
        <v>0</v>
      </c>
      <c r="CQ59" s="28" t="str">
        <f t="shared" si="401"/>
        <v>00</v>
      </c>
      <c r="CR59" s="32" t="str">
        <f t="shared" si="402"/>
        <v>F</v>
      </c>
      <c r="CS59" s="30">
        <f t="shared" si="403"/>
        <v>0</v>
      </c>
      <c r="CT59" s="37" t="str">
        <f t="shared" si="404"/>
        <v>00</v>
      </c>
      <c r="CU59" s="71">
        <v>2</v>
      </c>
      <c r="CV59" s="73"/>
      <c r="CW59" s="238"/>
      <c r="CX59" s="238"/>
      <c r="CY59" s="238"/>
      <c r="CZ59" s="238"/>
      <c r="DA59" s="238"/>
      <c r="DB59" s="238"/>
      <c r="DC59" s="238"/>
      <c r="DD59" s="238"/>
      <c r="DE59" s="238"/>
      <c r="DF59" s="238"/>
      <c r="DG59" s="238"/>
      <c r="DH59" s="238"/>
      <c r="DI59" s="238"/>
      <c r="DJ59" s="238"/>
      <c r="DK59" s="238"/>
      <c r="DL59" s="238"/>
      <c r="DM59" s="238"/>
      <c r="DN59" s="238"/>
      <c r="DO59" s="238"/>
      <c r="DP59" s="238"/>
      <c r="DQ59" s="238"/>
      <c r="DR59" s="238"/>
      <c r="HK59" s="269"/>
      <c r="HL59" s="239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JU59" s="324"/>
      <c r="JV59" s="324"/>
      <c r="JW59" s="324"/>
      <c r="JX59" s="8"/>
      <c r="JY59" s="8"/>
      <c r="JZ59" s="8"/>
      <c r="KA59" s="8"/>
      <c r="KB59" s="8"/>
      <c r="KC59" s="8"/>
      <c r="KD59" s="8"/>
      <c r="KE59" s="8"/>
      <c r="KF59" s="324"/>
      <c r="KG59" s="324"/>
      <c r="KH59" s="324"/>
      <c r="KI59" s="324"/>
      <c r="KJ59" s="8"/>
      <c r="KK59" s="8"/>
      <c r="KL59" s="8"/>
      <c r="KM59" s="8"/>
      <c r="KN59" s="8"/>
      <c r="KO59" s="8"/>
      <c r="KP59" s="8"/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  <c r="LC59" s="8"/>
      <c r="LD59" s="8"/>
      <c r="LE59" s="8"/>
      <c r="LF59" s="8"/>
      <c r="LG59" s="8"/>
      <c r="LH59" s="8"/>
      <c r="LI59" s="8"/>
      <c r="LJ59" s="8"/>
      <c r="LK59" s="8"/>
      <c r="LL59" s="8"/>
      <c r="LR59" s="8"/>
      <c r="LS59" s="8"/>
      <c r="LT59" s="8"/>
      <c r="LU59" s="8"/>
      <c r="LV59" s="8"/>
      <c r="LW59" s="8"/>
      <c r="LX59" s="8"/>
      <c r="LY59" s="8"/>
      <c r="LZ59" s="8"/>
      <c r="MA59" s="8"/>
    </row>
    <row r="60" spans="1:339" s="233" customFormat="1" ht="18">
      <c r="A60" s="10">
        <v>35</v>
      </c>
      <c r="B60" s="76" t="s">
        <v>383</v>
      </c>
      <c r="C60" s="77" t="s">
        <v>478</v>
      </c>
      <c r="D60" s="78" t="s">
        <v>479</v>
      </c>
      <c r="E60" s="79" t="s">
        <v>480</v>
      </c>
      <c r="F60" s="241" t="s">
        <v>963</v>
      </c>
      <c r="G60" s="81" t="s">
        <v>703</v>
      </c>
      <c r="H60" s="50" t="s">
        <v>17</v>
      </c>
      <c r="I60" s="82" t="s">
        <v>726</v>
      </c>
      <c r="J60" s="82"/>
      <c r="K60" s="12"/>
      <c r="L60" s="12"/>
      <c r="M60" s="32" t="str">
        <f t="shared" ref="M60:M70" si="405">IF(K60&gt;=8.5,"A",IF(K60&gt;=8,"B+",IF(K60&gt;=7,"B",IF(K60&gt;=6.5,"C+",IF(K60&gt;=5.5,"C",IF(K60&gt;=5,"D+",IF(K60&gt;=4,"D","F")))))))</f>
        <v>F</v>
      </c>
      <c r="N60" s="39">
        <f t="shared" ref="N60:N70" si="406">IF(M60="A",4,IF(M60="B+",3.5,IF(M60="B",3,IF(M60="C+",2.5,IF(M60="C",2,IF(M60="D+",1.5,IF(M60="D",1,0)))))))</f>
        <v>0</v>
      </c>
      <c r="O60" s="37" t="str">
        <f t="shared" ref="O60:O70" si="407">TEXT(N60,"0,0")</f>
        <v>00</v>
      </c>
      <c r="P60" s="11">
        <v>2</v>
      </c>
      <c r="Q60" s="16"/>
      <c r="R60" s="16"/>
      <c r="S60" s="32" t="str">
        <f t="shared" ref="S60:S70" si="408">IF(Q60&gt;=8.5,"A",IF(Q60&gt;=8,"B+",IF(Q60&gt;=7,"B",IF(Q60&gt;=6.5,"C+",IF(Q60&gt;=5.5,"C",IF(Q60&gt;=5,"D+",IF(Q60&gt;=4,"D","F")))))))</f>
        <v>F</v>
      </c>
      <c r="T60" s="39">
        <f t="shared" ref="T60:T70" si="409">IF(S60="A",4,IF(S60="B+",3.5,IF(S60="B",3,IF(S60="C+",2.5,IF(S60="C",2,IF(S60="D+",1.5,IF(S60="D",1,0)))))))</f>
        <v>0</v>
      </c>
      <c r="U60" s="37" t="str">
        <f t="shared" ref="U60:U70" si="410">TEXT(T60,"0,0")</f>
        <v>00</v>
      </c>
      <c r="V60" s="11">
        <v>3</v>
      </c>
      <c r="W60" s="96">
        <v>0</v>
      </c>
      <c r="X60" s="106"/>
      <c r="Y60" s="25"/>
      <c r="Z60" s="27">
        <f t="shared" ref="Z60:Z70" si="411">ROUND((W60*0.4+X60*0.6),1)</f>
        <v>0</v>
      </c>
      <c r="AA60" s="28">
        <f t="shared" ref="AA60:AA70" si="412">ROUND(MAX((W60*0.4+X60*0.6),(W60*0.4+Y60*0.6)),1)</f>
        <v>0</v>
      </c>
      <c r="AB60" s="28" t="str">
        <f t="shared" ref="AB60:AB70" si="413">TEXT(AA60,"0,0")</f>
        <v>00</v>
      </c>
      <c r="AC60" s="32" t="str">
        <f t="shared" ref="AC60:AC70" si="414">IF(AA60&gt;=8.5,"A",IF(AA60&gt;=8,"B+",IF(AA60&gt;=7,"B",IF(AA60&gt;=6.5,"C+",IF(AA60&gt;=5.5,"C",IF(AA60&gt;=5,"D+",IF(AA60&gt;=4,"D","F")))))))</f>
        <v>F</v>
      </c>
      <c r="AD60" s="30">
        <f t="shared" ref="AD60:AD70" si="415">IF(AC60="A",4,IF(AC60="B+",3.5,IF(AC60="B",3,IF(AC60="C+",2.5,IF(AC60="C",2,IF(AC60="D+",1.5,IF(AC60="D",1,0)))))))</f>
        <v>0</v>
      </c>
      <c r="AE60" s="37" t="str">
        <f t="shared" ref="AE60:AE70" si="416">TEXT(AD60,"0,0")</f>
        <v>00</v>
      </c>
      <c r="AF60" s="64">
        <v>4</v>
      </c>
      <c r="AG60" s="68"/>
      <c r="AH60" s="96">
        <v>0</v>
      </c>
      <c r="AI60" s="106"/>
      <c r="AJ60" s="25"/>
      <c r="AK60" s="27">
        <f t="shared" ref="AK60:AK70" si="417">ROUND((AH60*0.4+AI60*0.6),1)</f>
        <v>0</v>
      </c>
      <c r="AL60" s="28">
        <f t="shared" ref="AL60:AL70" si="418">ROUND(MAX((AH60*0.4+AI60*0.6),(AH60*0.4+AJ60*0.6)),1)</f>
        <v>0</v>
      </c>
      <c r="AM60" s="28" t="str">
        <f t="shared" ref="AM60:AM70" si="419">TEXT(AL60,"0,0")</f>
        <v>00</v>
      </c>
      <c r="AN60" s="32" t="str">
        <f t="shared" ref="AN60:AN70" si="420">IF(AL60&gt;=8.5,"A",IF(AL60&gt;=8,"B+",IF(AL60&gt;=7,"B",IF(AL60&gt;=6.5,"C+",IF(AL60&gt;=5.5,"C",IF(AL60&gt;=5,"D+",IF(AL60&gt;=4,"D","F")))))))</f>
        <v>F</v>
      </c>
      <c r="AO60" s="30">
        <f t="shared" ref="AO60:AO70" si="421">IF(AN60="A",4,IF(AN60="B+",3.5,IF(AN60="B",3,IF(AN60="C+",2.5,IF(AN60="C",2,IF(AN60="D+",1.5,IF(AN60="D",1,0)))))))</f>
        <v>0</v>
      </c>
      <c r="AP60" s="37" t="str">
        <f t="shared" ref="AP60:AP70" si="422">TEXT(AO60,"0,0")</f>
        <v>00</v>
      </c>
      <c r="AQ60" s="64">
        <v>3</v>
      </c>
      <c r="AR60" s="68"/>
      <c r="AS60" s="96">
        <v>0</v>
      </c>
      <c r="AT60" s="106"/>
      <c r="AU60" s="25"/>
      <c r="AV60" s="27">
        <f t="shared" ref="AV60:AV70" si="423">ROUND((AS60*0.4+AT60*0.6),1)</f>
        <v>0</v>
      </c>
      <c r="AW60" s="28">
        <f t="shared" ref="AW60:AW70" si="424">ROUND(MAX((AS60*0.4+AT60*0.6),(AS60*0.4+AU60*0.6)),1)</f>
        <v>0</v>
      </c>
      <c r="AX60" s="28" t="str">
        <f t="shared" ref="AX60:AX70" si="425">TEXT(AW60,"0,0")</f>
        <v>00</v>
      </c>
      <c r="AY60" s="32" t="str">
        <f t="shared" ref="AY60:AY70" si="426">IF(AW60&gt;=8.5,"A",IF(AW60&gt;=8,"B+",IF(AW60&gt;=7,"B",IF(AW60&gt;=6.5,"C+",IF(AW60&gt;=5.5,"C",IF(AW60&gt;=5,"D+",IF(AW60&gt;=4,"D","F")))))))</f>
        <v>F</v>
      </c>
      <c r="AZ60" s="30">
        <f t="shared" ref="AZ60:AZ70" si="427">IF(AY60="A",4,IF(AY60="B+",3.5,IF(AY60="B",3,IF(AY60="C+",2.5,IF(AY60="C",2,IF(AY60="D+",1.5,IF(AY60="D",1,0)))))))</f>
        <v>0</v>
      </c>
      <c r="BA60" s="37" t="str">
        <f t="shared" ref="BA60:BA70" si="428">TEXT(AZ60,"0,0")</f>
        <v>00</v>
      </c>
      <c r="BB60" s="64">
        <v>3</v>
      </c>
      <c r="BC60" s="68"/>
      <c r="BD60" s="96">
        <v>0</v>
      </c>
      <c r="BE60" s="106"/>
      <c r="BF60" s="25"/>
      <c r="BG60" s="27">
        <f t="shared" ref="BG60:BG70" si="429">ROUND((BD60*0.4+BE60*0.6),1)</f>
        <v>0</v>
      </c>
      <c r="BH60" s="28">
        <f t="shared" ref="BH60:BH70" si="430">ROUND(MAX((BD60*0.4+BE60*0.6),(BD60*0.4+BF60*0.6)),1)</f>
        <v>0</v>
      </c>
      <c r="BI60" s="28" t="str">
        <f t="shared" ref="BI60:BI70" si="431">TEXT(BH60,"0,0")</f>
        <v>00</v>
      </c>
      <c r="BJ60" s="32" t="str">
        <f t="shared" ref="BJ60:BJ70" si="432">IF(BH60&gt;=8.5,"A",IF(BH60&gt;=8,"B+",IF(BH60&gt;=7,"B",IF(BH60&gt;=6.5,"C+",IF(BH60&gt;=5.5,"C",IF(BH60&gt;=5,"D+",IF(BH60&gt;=4,"D","F")))))))</f>
        <v>F</v>
      </c>
      <c r="BK60" s="66">
        <f t="shared" ref="BK60:BK70" si="433">IF(BJ60="A",4,IF(BJ60="B+",3.5,IF(BJ60="B",3,IF(BJ60="C+",2.5,IF(BJ60="C",2,IF(BJ60="D+",1.5,IF(BJ60="D",1,0)))))))</f>
        <v>0</v>
      </c>
      <c r="BL60" s="37" t="str">
        <f>TEXT(BK60,"0.0")</f>
        <v>0.0</v>
      </c>
      <c r="BM60" s="64">
        <v>2</v>
      </c>
      <c r="BN60" s="75"/>
      <c r="BO60" s="96">
        <v>0</v>
      </c>
      <c r="BP60" s="106"/>
      <c r="BQ60" s="25"/>
      <c r="BR60" s="27">
        <f t="shared" ref="BR60:BR70" si="434">ROUND((BO60*0.4+BP60*0.6),1)</f>
        <v>0</v>
      </c>
      <c r="BS60" s="28">
        <f t="shared" ref="BS60:BS70" si="435">ROUND(MAX((BO60*0.4+BP60*0.6),(BO60*0.4+BQ60*0.6)),1)</f>
        <v>0</v>
      </c>
      <c r="BT60" s="28" t="str">
        <f t="shared" ref="BT60:BT70" si="436">TEXT(BS60,"0,0")</f>
        <v>00</v>
      </c>
      <c r="BU60" s="32" t="str">
        <f t="shared" ref="BU60:BU70" si="437">IF(BS60&gt;=8.5,"A",IF(BS60&gt;=8,"B+",IF(BS60&gt;=7,"B",IF(BS60&gt;=6.5,"C+",IF(BS60&gt;=5.5,"C",IF(BS60&gt;=5,"D+",IF(BS60&gt;=4,"D","F")))))))</f>
        <v>F</v>
      </c>
      <c r="BV60" s="30">
        <f t="shared" ref="BV60:BV70" si="438">IF(BU60="A",4,IF(BU60="B+",3.5,IF(BU60="B",3,IF(BU60="C+",2.5,IF(BU60="C",2,IF(BU60="D+",1.5,IF(BU60="D",1,0)))))))</f>
        <v>0</v>
      </c>
      <c r="BW60" s="37" t="str">
        <f t="shared" ref="BW60:BW70" si="439">TEXT(BV60,"0,0")</f>
        <v>00</v>
      </c>
      <c r="BX60" s="64">
        <v>3</v>
      </c>
      <c r="BY60" s="68"/>
      <c r="BZ60" s="85">
        <f t="shared" ref="BZ60:BZ70" si="440">AF60+AQ60+BB60+BM60+BX60</f>
        <v>15</v>
      </c>
      <c r="CA60" s="86">
        <f t="shared" ref="CA60:CA70" si="441">(AA60*AF60+AL60*AQ60+AW60*BB60+BH60*BM60+BS60*BX60)/BZ60</f>
        <v>0</v>
      </c>
      <c r="CB60" s="86"/>
      <c r="CC60" s="86">
        <f t="shared" ref="CC60:CC70" si="442">(AD60*AF60+CS60*CU60+AO60*AQ60+AZ60*BB60+BK60*BM60+BV60*BX60)/BZ60</f>
        <v>0</v>
      </c>
      <c r="CD60" s="87" t="str">
        <f t="shared" ref="CD60:CD70" si="443">TEXT(CC60,"0,00")</f>
        <v>000</v>
      </c>
      <c r="CE60" s="52" t="str">
        <f t="shared" ref="CE60:CE70" si="444">IF(AND(CC60&lt;0.8),"Cảnh báo KQHT","Lên lớp")</f>
        <v>Cảnh báo KQHT</v>
      </c>
      <c r="CF60" s="52">
        <f t="shared" ref="CF60:CF70" si="445">BY60+BN60+BC60+AR60+AG60</f>
        <v>0</v>
      </c>
      <c r="CG60" s="86" t="e">
        <f t="shared" ref="CG60:CG70" si="446">(AA60*AG60+AL60*AR60+AW60*BC60+BH60*BN60+BS60*BY60)/CF60</f>
        <v>#DIV/0!</v>
      </c>
      <c r="CH60" s="86"/>
      <c r="CI60" s="86" t="e">
        <f t="shared" ref="CI60:CI70" si="447">(AD60*AG60+AO60*AR60+AZ60*BC60+BK60*BN60+BV60*BY60)/CF60</f>
        <v>#DIV/0!</v>
      </c>
      <c r="CJ60" s="52" t="e">
        <f t="shared" ref="CJ60:CJ70" si="448">TEXT(CI60,"0,00")</f>
        <v>#DIV/0!</v>
      </c>
      <c r="CK60" s="52" t="e">
        <f t="shared" ref="CK60:CK70" si="449">IF(AND(CI60&lt;1.2),"Cảnh báo KQHT","Lên lớp")</f>
        <v>#DIV/0!</v>
      </c>
      <c r="CL60" s="21">
        <v>0</v>
      </c>
      <c r="CM60" s="24"/>
      <c r="CN60" s="25"/>
      <c r="CO60" s="27">
        <f t="shared" ref="CO60:CO70" si="450">ROUND((CL60*0.4+CM60*0.6),1)</f>
        <v>0</v>
      </c>
      <c r="CP60" s="28">
        <f t="shared" ref="CP60:CP70" si="451">ROUND(MAX((CL60*0.4+CM60*0.6),(CL60*0.4+CN60*0.6)),1)</f>
        <v>0</v>
      </c>
      <c r="CQ60" s="28" t="str">
        <f t="shared" ref="CQ60:CQ70" si="452">TEXT(CP60,"0,0")</f>
        <v>00</v>
      </c>
      <c r="CR60" s="32" t="str">
        <f t="shared" ref="CR60:CR70" si="453">IF(CP60&gt;=8.5,"A",IF(CP60&gt;=8,"B+",IF(CP60&gt;=7,"B",IF(CP60&gt;=6.5,"C+",IF(CP60&gt;=5.5,"C",IF(CP60&gt;=5,"D+",IF(CP60&gt;=4,"D","F")))))))</f>
        <v>F</v>
      </c>
      <c r="CS60" s="30">
        <f t="shared" ref="CS60:CS70" si="454">IF(CR60="A",4,IF(CR60="B+",3.5,IF(CR60="B",3,IF(CR60="C+",2.5,IF(CR60="C",2,IF(CR60="D+",1.5,IF(CR60="D",1,0)))))))</f>
        <v>0</v>
      </c>
      <c r="CT60" s="37" t="str">
        <f t="shared" ref="CT60:CT70" si="455">TEXT(CS60,"0,0")</f>
        <v>00</v>
      </c>
      <c r="CU60" s="71">
        <v>2</v>
      </c>
      <c r="CV60" s="73"/>
      <c r="CW60" s="238"/>
      <c r="CX60" s="238"/>
      <c r="CY60" s="238"/>
      <c r="CZ60" s="238"/>
      <c r="DA60" s="238"/>
      <c r="DB60" s="238"/>
      <c r="DC60" s="238"/>
      <c r="DD60" s="238"/>
      <c r="DE60" s="238"/>
      <c r="DF60" s="238"/>
      <c r="DG60" s="238"/>
      <c r="DH60" s="238"/>
      <c r="DI60" s="238"/>
      <c r="DJ60" s="238"/>
      <c r="DK60" s="238"/>
      <c r="DL60" s="238"/>
      <c r="DM60" s="238"/>
      <c r="DN60" s="238"/>
      <c r="DO60" s="238"/>
      <c r="DP60" s="238"/>
      <c r="DQ60" s="238"/>
      <c r="DR60" s="238"/>
      <c r="HK60" s="269"/>
      <c r="HL60" s="239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JU60" s="324"/>
      <c r="JV60" s="324"/>
      <c r="JW60" s="324"/>
      <c r="JX60" s="8"/>
      <c r="JY60" s="8"/>
      <c r="JZ60" s="8"/>
      <c r="KA60" s="8"/>
      <c r="KB60" s="8"/>
      <c r="KC60" s="8"/>
      <c r="KD60" s="8"/>
      <c r="KE60" s="8"/>
      <c r="KF60" s="324"/>
      <c r="KG60" s="324"/>
      <c r="KH60" s="324"/>
      <c r="KI60" s="324"/>
      <c r="KJ60" s="8"/>
      <c r="KK60" s="8"/>
      <c r="KL60" s="8"/>
      <c r="KM60" s="8"/>
      <c r="KN60" s="8"/>
      <c r="KO60" s="8"/>
      <c r="KP60" s="8"/>
      <c r="KQ60" s="8"/>
      <c r="KR60" s="8"/>
      <c r="KS60" s="8"/>
      <c r="KT60" s="8"/>
      <c r="KU60" s="8"/>
      <c r="KV60" s="8"/>
      <c r="KW60" s="8"/>
      <c r="KX60" s="8"/>
      <c r="KY60" s="8"/>
      <c r="KZ60" s="8"/>
      <c r="LA60" s="8"/>
      <c r="LB60" s="8"/>
      <c r="LC60" s="8"/>
      <c r="LD60" s="8"/>
      <c r="LE60" s="8"/>
      <c r="LF60" s="8"/>
      <c r="LG60" s="8"/>
      <c r="LH60" s="8"/>
      <c r="LI60" s="8"/>
      <c r="LJ60" s="8"/>
      <c r="LK60" s="8"/>
      <c r="LL60" s="8"/>
      <c r="LR60" s="8"/>
      <c r="LS60" s="8"/>
      <c r="LT60" s="8"/>
      <c r="LU60" s="8"/>
      <c r="LV60" s="8"/>
      <c r="LW60" s="8"/>
      <c r="LX60" s="8"/>
      <c r="LY60" s="8"/>
      <c r="LZ60" s="8"/>
      <c r="MA60" s="8"/>
    </row>
    <row r="61" spans="1:339" s="233" customFormat="1" ht="18">
      <c r="A61" s="10">
        <v>1</v>
      </c>
      <c r="B61" s="76" t="s">
        <v>383</v>
      </c>
      <c r="C61" s="77" t="s">
        <v>384</v>
      </c>
      <c r="D61" s="78" t="s">
        <v>242</v>
      </c>
      <c r="E61" s="79" t="s">
        <v>201</v>
      </c>
      <c r="F61" s="257" t="s">
        <v>964</v>
      </c>
      <c r="G61" s="80" t="s">
        <v>674</v>
      </c>
      <c r="H61" s="50" t="s">
        <v>17</v>
      </c>
      <c r="I61" s="82" t="s">
        <v>529</v>
      </c>
      <c r="J61" s="82" t="s">
        <v>777</v>
      </c>
      <c r="K61" s="12"/>
      <c r="L61" s="12"/>
      <c r="M61" s="32" t="str">
        <f t="shared" si="405"/>
        <v>F</v>
      </c>
      <c r="N61" s="39">
        <f t="shared" si="406"/>
        <v>0</v>
      </c>
      <c r="O61" s="37" t="str">
        <f t="shared" si="407"/>
        <v>00</v>
      </c>
      <c r="P61" s="11">
        <v>2</v>
      </c>
      <c r="Q61" s="16"/>
      <c r="R61" s="28" t="str">
        <f t="shared" ref="R61:R70" si="456">TEXT(Q61,"0,0")</f>
        <v>00</v>
      </c>
      <c r="S61" s="32" t="str">
        <f t="shared" si="408"/>
        <v>F</v>
      </c>
      <c r="T61" s="39">
        <f t="shared" si="409"/>
        <v>0</v>
      </c>
      <c r="U61" s="37" t="str">
        <f t="shared" si="410"/>
        <v>00</v>
      </c>
      <c r="V61" s="11">
        <v>3</v>
      </c>
      <c r="W61" s="96">
        <v>0</v>
      </c>
      <c r="X61" s="106"/>
      <c r="Y61" s="25"/>
      <c r="Z61" s="27">
        <f t="shared" si="411"/>
        <v>0</v>
      </c>
      <c r="AA61" s="28">
        <f t="shared" si="412"/>
        <v>0</v>
      </c>
      <c r="AB61" s="28" t="str">
        <f t="shared" si="413"/>
        <v>00</v>
      </c>
      <c r="AC61" s="32" t="str">
        <f t="shared" si="414"/>
        <v>F</v>
      </c>
      <c r="AD61" s="30">
        <f t="shared" si="415"/>
        <v>0</v>
      </c>
      <c r="AE61" s="37" t="str">
        <f t="shared" si="416"/>
        <v>00</v>
      </c>
      <c r="AF61" s="64">
        <v>4</v>
      </c>
      <c r="AG61" s="68"/>
      <c r="AH61" s="96">
        <v>2.2000000000000002</v>
      </c>
      <c r="AI61" s="106"/>
      <c r="AJ61" s="25"/>
      <c r="AK61" s="27">
        <f t="shared" si="417"/>
        <v>0.9</v>
      </c>
      <c r="AL61" s="28">
        <f t="shared" si="418"/>
        <v>0.9</v>
      </c>
      <c r="AM61" s="28" t="str">
        <f t="shared" si="419"/>
        <v>01</v>
      </c>
      <c r="AN61" s="32" t="str">
        <f t="shared" si="420"/>
        <v>F</v>
      </c>
      <c r="AO61" s="30">
        <f t="shared" si="421"/>
        <v>0</v>
      </c>
      <c r="AP61" s="37" t="str">
        <f t="shared" si="422"/>
        <v>00</v>
      </c>
      <c r="AQ61" s="64">
        <v>3</v>
      </c>
      <c r="AR61" s="68"/>
      <c r="AS61" s="98">
        <v>0</v>
      </c>
      <c r="AT61" s="99"/>
      <c r="AU61" s="25"/>
      <c r="AV61" s="27">
        <f t="shared" si="423"/>
        <v>0</v>
      </c>
      <c r="AW61" s="28">
        <f t="shared" si="424"/>
        <v>0</v>
      </c>
      <c r="AX61" s="28" t="str">
        <f t="shared" si="425"/>
        <v>00</v>
      </c>
      <c r="AY61" s="32" t="str">
        <f t="shared" si="426"/>
        <v>F</v>
      </c>
      <c r="AZ61" s="30">
        <f t="shared" si="427"/>
        <v>0</v>
      </c>
      <c r="BA61" s="37" t="str">
        <f t="shared" si="428"/>
        <v>00</v>
      </c>
      <c r="BB61" s="64">
        <v>3</v>
      </c>
      <c r="BC61" s="68"/>
      <c r="BD61" s="96">
        <v>1</v>
      </c>
      <c r="BE61" s="106"/>
      <c r="BF61" s="25"/>
      <c r="BG61" s="27">
        <f t="shared" si="429"/>
        <v>0.4</v>
      </c>
      <c r="BH61" s="28">
        <f t="shared" si="430"/>
        <v>0.4</v>
      </c>
      <c r="BI61" s="28" t="str">
        <f t="shared" si="431"/>
        <v>00</v>
      </c>
      <c r="BJ61" s="32" t="str">
        <f t="shared" si="432"/>
        <v>F</v>
      </c>
      <c r="BK61" s="66">
        <f t="shared" si="433"/>
        <v>0</v>
      </c>
      <c r="BL61" s="37" t="str">
        <f>TEXT(BK61,"0,0")</f>
        <v>00</v>
      </c>
      <c r="BM61" s="64">
        <v>2</v>
      </c>
      <c r="BN61" s="75"/>
      <c r="BO61" s="115">
        <v>6</v>
      </c>
      <c r="BP61" s="116"/>
      <c r="BQ61" s="128"/>
      <c r="BR61" s="27">
        <f t="shared" si="434"/>
        <v>2.4</v>
      </c>
      <c r="BS61" s="28">
        <f t="shared" si="435"/>
        <v>2.4</v>
      </c>
      <c r="BT61" s="28" t="str">
        <f t="shared" si="436"/>
        <v>02</v>
      </c>
      <c r="BU61" s="32" t="str">
        <f t="shared" si="437"/>
        <v>F</v>
      </c>
      <c r="BV61" s="30">
        <f t="shared" si="438"/>
        <v>0</v>
      </c>
      <c r="BW61" s="37" t="str">
        <f t="shared" si="439"/>
        <v>00</v>
      </c>
      <c r="BX61" s="64">
        <v>3</v>
      </c>
      <c r="BY61" s="68"/>
      <c r="BZ61" s="85">
        <f t="shared" si="440"/>
        <v>15</v>
      </c>
      <c r="CA61" s="86">
        <f t="shared" si="441"/>
        <v>0.71333333333333326</v>
      </c>
      <c r="CB61" s="87" t="str">
        <f t="shared" ref="CB61:CB70" si="457">TEXT(CA61,"0,00")</f>
        <v>001</v>
      </c>
      <c r="CC61" s="86">
        <f t="shared" si="442"/>
        <v>0</v>
      </c>
      <c r="CD61" s="87" t="str">
        <f t="shared" si="443"/>
        <v>000</v>
      </c>
      <c r="CE61" s="52" t="str">
        <f t="shared" si="444"/>
        <v>Cảnh báo KQHT</v>
      </c>
      <c r="CF61" s="52">
        <f t="shared" si="445"/>
        <v>0</v>
      </c>
      <c r="CG61" s="86" t="e">
        <f t="shared" si="446"/>
        <v>#DIV/0!</v>
      </c>
      <c r="CH61" s="52" t="e">
        <f t="shared" ref="CH61:CH70" si="458">TEXT(CG61,"0,00")</f>
        <v>#DIV/0!</v>
      </c>
      <c r="CI61" s="86" t="e">
        <f t="shared" si="447"/>
        <v>#DIV/0!</v>
      </c>
      <c r="CJ61" s="52" t="e">
        <f t="shared" si="448"/>
        <v>#DIV/0!</v>
      </c>
      <c r="CK61" s="52" t="e">
        <f t="shared" si="449"/>
        <v>#DIV/0!</v>
      </c>
      <c r="CL61" s="21">
        <v>0</v>
      </c>
      <c r="CM61" s="24"/>
      <c r="CN61" s="25"/>
      <c r="CO61" s="27">
        <f t="shared" si="450"/>
        <v>0</v>
      </c>
      <c r="CP61" s="28">
        <f t="shared" si="451"/>
        <v>0</v>
      </c>
      <c r="CQ61" s="28" t="str">
        <f t="shared" si="452"/>
        <v>00</v>
      </c>
      <c r="CR61" s="32" t="str">
        <f t="shared" si="453"/>
        <v>F</v>
      </c>
      <c r="CS61" s="30">
        <f t="shared" si="454"/>
        <v>0</v>
      </c>
      <c r="CT61" s="37" t="str">
        <f t="shared" si="455"/>
        <v>00</v>
      </c>
      <c r="CU61" s="71">
        <v>2</v>
      </c>
      <c r="CV61" s="73"/>
      <c r="CW61" s="232">
        <v>0</v>
      </c>
      <c r="CX61" s="52"/>
      <c r="CY61" s="52"/>
      <c r="CZ61" s="27">
        <f t="shared" ref="CZ61:CZ70" si="459">ROUND((CW61*0.4+CX61*0.6),1)</f>
        <v>0</v>
      </c>
      <c r="DA61" s="28">
        <f t="shared" ref="DA61:DA70" si="460">ROUND(MAX((CW61*0.4+CX61*0.6),(CW61*0.4+CY61*0.6)),1)</f>
        <v>0</v>
      </c>
      <c r="DB61" s="30" t="str">
        <f t="shared" ref="DB61:DB70" si="461">TEXT(DA61,"0,0")</f>
        <v>00</v>
      </c>
      <c r="DC61" s="32" t="str">
        <f t="shared" ref="DC61:DC70" si="462">IF(DA61&gt;=8.5,"A",IF(DA61&gt;=8,"B+",IF(DA61&gt;=7,"B",IF(DA61&gt;=6.5,"C+",IF(DA61&gt;=5.5,"C",IF(DA61&gt;=5,"D+",IF(DA61&gt;=4,"D","F")))))))</f>
        <v>F</v>
      </c>
      <c r="DD61" s="30">
        <f t="shared" ref="DD61:DD70" si="463">IF(DC61="A",4,IF(DC61="B+",3.5,IF(DC61="B",3,IF(DC61="C+",2.5,IF(DC61="C",2,IF(DC61="D+",1.5,IF(DC61="D",1,0)))))))</f>
        <v>0</v>
      </c>
      <c r="DE61" s="30" t="str">
        <f t="shared" ref="DE61:DE70" si="464">TEXT(DD61,"0,0")</f>
        <v>00</v>
      </c>
      <c r="DF61" s="71"/>
      <c r="DG61" s="203"/>
      <c r="DH61" s="229">
        <v>0</v>
      </c>
      <c r="DI61" s="230"/>
      <c r="DJ61" s="230"/>
      <c r="DK61" s="27">
        <f t="shared" ref="DK61:DK70" si="465">ROUND((DH61*0.4+DI61*0.6),1)</f>
        <v>0</v>
      </c>
      <c r="DL61" s="28">
        <f t="shared" ref="DL61:DL70" si="466">ROUND(MAX((DH61*0.4+DI61*0.6),(DH61*0.4+DJ61*0.6)),1)</f>
        <v>0</v>
      </c>
      <c r="DM61" s="28"/>
      <c r="DN61" s="32" t="str">
        <f t="shared" ref="DN61:DN70" si="467">IF(DL61&gt;=8.5,"A",IF(DL61&gt;=8,"B+",IF(DL61&gt;=7,"B",IF(DL61&gt;=6.5,"C+",IF(DL61&gt;=5.5,"C",IF(DL61&gt;=5,"D+",IF(DL61&gt;=4,"D","F")))))))</f>
        <v>F</v>
      </c>
      <c r="DO61" s="30">
        <f t="shared" ref="DO61:DO70" si="468">IF(DN61="A",4,IF(DN61="B+",3.5,IF(DN61="B",3,IF(DN61="C+",2.5,IF(DN61="C",2,IF(DN61="D+",1.5,IF(DN61="D",1,0)))))))</f>
        <v>0</v>
      </c>
      <c r="DP61" s="30" t="str">
        <f t="shared" ref="DP61:DP70" si="469">TEXT(DO61,"0,0")</f>
        <v>00</v>
      </c>
      <c r="DQ61" s="71"/>
      <c r="DR61" s="203"/>
      <c r="DS61" s="204">
        <f t="shared" ref="DS61" si="470">(DA61+DL61)/2</f>
        <v>0</v>
      </c>
      <c r="DT61" s="28"/>
      <c r="DU61" s="32" t="str">
        <f t="shared" ref="DU61:DU70" si="471">IF(DS61&gt;=8.5,"A",IF(DS61&gt;=8,"B+",IF(DS61&gt;=7,"B",IF(DS61&gt;=6.5,"C+",IF(DS61&gt;=5.5,"C",IF(DS61&gt;=5,"D+",IF(DS61&gt;=4,"D","F")))))))</f>
        <v>F</v>
      </c>
      <c r="DV61" s="30">
        <f t="shared" ref="DV61:DV70" si="472">IF(DU61="A",4,IF(DU61="B+",3.5,IF(DU61="B",3,IF(DU61="C+",2.5,IF(DU61="C",2,IF(DU61="D+",1.5,IF(DU61="D",1,0)))))))</f>
        <v>0</v>
      </c>
      <c r="DW61" s="30" t="str">
        <f t="shared" ref="DW61:DW70" si="473">TEXT(DV61,"0,0")</f>
        <v>00</v>
      </c>
      <c r="DX61" s="71">
        <v>3</v>
      </c>
      <c r="DY61" s="203"/>
      <c r="DZ61" s="234">
        <v>0</v>
      </c>
      <c r="EA61" s="230"/>
      <c r="EB61" s="52"/>
      <c r="EC61" s="27">
        <f t="shared" ref="EC61:EC70" si="474">ROUND((DZ61*0.4+EA61*0.6),1)</f>
        <v>0</v>
      </c>
      <c r="ED61" s="28">
        <f t="shared" ref="ED61:ED70" si="475">ROUND(MAX((DZ61*0.4+EA61*0.6),(DZ61*0.4+EB61*0.6)),1)</f>
        <v>0</v>
      </c>
      <c r="EE61" s="30" t="str">
        <f t="shared" ref="EE61:EE70" si="476">TEXT(ED61,"0,0")</f>
        <v>00</v>
      </c>
      <c r="EF61" s="32" t="str">
        <f t="shared" ref="EF61:EF70" si="477">IF(ED61&gt;=8.5,"A",IF(ED61&gt;=8,"B+",IF(ED61&gt;=7,"B",IF(ED61&gt;=6.5,"C+",IF(ED61&gt;=5.5,"C",IF(ED61&gt;=5,"D+",IF(ED61&gt;=4,"D","F")))))))</f>
        <v>F</v>
      </c>
      <c r="EG61" s="30">
        <f t="shared" ref="EG61:EG70" si="478">IF(EF61="A",4,IF(EF61="B+",3.5,IF(EF61="B",3,IF(EF61="C+",2.5,IF(EF61="C",2,IF(EF61="D+",1.5,IF(EF61="D",1,0)))))))</f>
        <v>0</v>
      </c>
      <c r="EH61" s="30" t="str">
        <f t="shared" ref="EH61:EH70" si="479">TEXT(EG61,"0,0")</f>
        <v>00</v>
      </c>
      <c r="EI61" s="71">
        <v>3</v>
      </c>
      <c r="EJ61" s="203"/>
      <c r="EK61" s="235">
        <v>0</v>
      </c>
      <c r="EL61" s="188"/>
      <c r="EM61" s="52"/>
      <c r="EN61" s="27">
        <f t="shared" ref="EN61:EN70" si="480">ROUND((EK61*0.4+EL61*0.6),1)</f>
        <v>0</v>
      </c>
      <c r="EO61" s="28">
        <f t="shared" ref="EO61:EO70" si="481">ROUND(MAX((EK61*0.4+EL61*0.6),(EK61*0.4+EM61*0.6)),1)</f>
        <v>0</v>
      </c>
      <c r="EP61" s="30" t="str">
        <f t="shared" ref="EP61:EP70" si="482">TEXT(EO61,"0,0")</f>
        <v>00</v>
      </c>
      <c r="EQ61" s="32" t="str">
        <f t="shared" ref="EQ61:EQ70" si="483">IF(EO61&gt;=8.5,"A",IF(EO61&gt;=8,"B+",IF(EO61&gt;=7,"B",IF(EO61&gt;=6.5,"C+",IF(EO61&gt;=5.5,"C",IF(EO61&gt;=5,"D+",IF(EO61&gt;=4,"D","F")))))))</f>
        <v>F</v>
      </c>
      <c r="ER61" s="30">
        <f t="shared" ref="ER61:ER70" si="484">IF(EQ61="A",4,IF(EQ61="B+",3.5,IF(EQ61="B",3,IF(EQ61="C+",2.5,IF(EQ61="C",2,IF(EQ61="D+",1.5,IF(EQ61="D",1,0)))))))</f>
        <v>0</v>
      </c>
      <c r="ES61" s="30" t="str">
        <f t="shared" ref="ES61:ES70" si="485">TEXT(ER61,"0,0")</f>
        <v>00</v>
      </c>
      <c r="ET61" s="71">
        <v>3</v>
      </c>
      <c r="EU61" s="203"/>
      <c r="EV61" s="232">
        <v>0</v>
      </c>
      <c r="EW61" s="52"/>
      <c r="EX61" s="52"/>
      <c r="EY61" s="27">
        <f t="shared" ref="EY61:EY70" si="486">ROUND((EV61*0.4+EW61*0.6),1)</f>
        <v>0</v>
      </c>
      <c r="EZ61" s="28">
        <f t="shared" ref="EZ61:EZ70" si="487">ROUND(MAX((EV61*0.4+EW61*0.6),(EV61*0.4+EX61*0.6)),1)</f>
        <v>0</v>
      </c>
      <c r="FA61" s="30" t="str">
        <f t="shared" ref="FA61:FA70" si="488">TEXT(EZ61,"0,0")</f>
        <v>00</v>
      </c>
      <c r="FB61" s="32" t="str">
        <f t="shared" ref="FB61:FB70" si="489">IF(EZ61&gt;=8.5,"A",IF(EZ61&gt;=8,"B+",IF(EZ61&gt;=7,"B",IF(EZ61&gt;=6.5,"C+",IF(EZ61&gt;=5.5,"C",IF(EZ61&gt;=5,"D+",IF(EZ61&gt;=4,"D","F")))))))</f>
        <v>F</v>
      </c>
      <c r="FC61" s="30">
        <f t="shared" ref="FC61:FC70" si="490">IF(FB61="A",4,IF(FB61="B+",3.5,IF(FB61="B",3,IF(FB61="C+",2.5,IF(FB61="C",2,IF(FB61="D+",1.5,IF(FB61="D",1,0)))))))</f>
        <v>0</v>
      </c>
      <c r="FD61" s="30" t="str">
        <f t="shared" ref="FD61:FD70" si="491">TEXT(FC61,"0,0")</f>
        <v>00</v>
      </c>
      <c r="FE61" s="71">
        <v>2</v>
      </c>
      <c r="FF61" s="203"/>
      <c r="FG61" s="235">
        <v>0</v>
      </c>
      <c r="FH61" s="188"/>
      <c r="FI61" s="188"/>
      <c r="FJ61" s="27">
        <f t="shared" ref="FJ61:FJ70" si="492">ROUND((FG61*0.4+FH61*0.6),1)</f>
        <v>0</v>
      </c>
      <c r="FK61" s="28">
        <f t="shared" ref="FK61:FK70" si="493">ROUND(MAX((FG61*0.4+FH61*0.6),(FG61*0.4+FI61*0.6)),1)</f>
        <v>0</v>
      </c>
      <c r="FL61" s="30" t="str">
        <f t="shared" ref="FL61:FL70" si="494">TEXT(FK61,"0,0")</f>
        <v>00</v>
      </c>
      <c r="FM61" s="32" t="str">
        <f t="shared" ref="FM61:FM70" si="495">IF(FK61&gt;=8.5,"A",IF(FK61&gt;=8,"B+",IF(FK61&gt;=7,"B",IF(FK61&gt;=6.5,"C+",IF(FK61&gt;=5.5,"C",IF(FK61&gt;=5,"D+",IF(FK61&gt;=4,"D","F")))))))</f>
        <v>F</v>
      </c>
      <c r="FN61" s="30">
        <f t="shared" ref="FN61:FN70" si="496">IF(FM61="A",4,IF(FM61="B+",3.5,IF(FM61="B",3,IF(FM61="C+",2.5,IF(FM61="C",2,IF(FM61="D+",1.5,IF(FM61="D",1,0)))))))</f>
        <v>0</v>
      </c>
      <c r="FO61" s="30" t="str">
        <f t="shared" ref="FO61:FO70" si="497">TEXT(FN61,"0,0")</f>
        <v>00</v>
      </c>
      <c r="FP61" s="71">
        <v>3</v>
      </c>
      <c r="FQ61" s="203"/>
      <c r="FR61" s="232">
        <v>0</v>
      </c>
      <c r="FS61" s="52"/>
      <c r="FT61" s="52"/>
      <c r="FU61" s="27">
        <f t="shared" ref="FU61:FU70" si="498">ROUND((FR61*0.4+FS61*0.6),1)</f>
        <v>0</v>
      </c>
      <c r="FV61" s="28">
        <f t="shared" ref="FV61:FV70" si="499">ROUND(MAX((FR61*0.4+FS61*0.6),(FR61*0.4+FT61*0.6)),1)</f>
        <v>0</v>
      </c>
      <c r="FW61" s="30" t="str">
        <f t="shared" ref="FW61:FW70" si="500">TEXT(FV61,"0,0")</f>
        <v>00</v>
      </c>
      <c r="FX61" s="32" t="str">
        <f t="shared" ref="FX61:FX70" si="501">IF(FV61&gt;=8.5,"A",IF(FV61&gt;=8,"B+",IF(FV61&gt;=7,"B",IF(FV61&gt;=6.5,"C+",IF(FV61&gt;=5.5,"C",IF(FV61&gt;=5,"D+",IF(FV61&gt;=4,"D","F")))))))</f>
        <v>F</v>
      </c>
      <c r="FY61" s="30">
        <f t="shared" ref="FY61:FY70" si="502">IF(FX61="A",4,IF(FX61="B+",3.5,IF(FX61="B",3,IF(FX61="C+",2.5,IF(FX61="C",2,IF(FX61="D+",1.5,IF(FX61="D",1,0)))))))</f>
        <v>0</v>
      </c>
      <c r="FZ61" s="30" t="str">
        <f t="shared" ref="FZ61:FZ70" si="503">TEXT(FY61,"0,0")</f>
        <v>00</v>
      </c>
      <c r="GA61" s="71">
        <v>2</v>
      </c>
      <c r="GB61" s="203"/>
      <c r="GC61" s="232">
        <v>0</v>
      </c>
      <c r="GD61" s="52"/>
      <c r="GE61" s="52"/>
      <c r="GF61" s="27">
        <f t="shared" ref="GF61:GF70" si="504">ROUND((GC61*0.4+GD61*0.6),1)</f>
        <v>0</v>
      </c>
      <c r="GG61" s="28">
        <f t="shared" ref="GG61:GG70" si="505">ROUND(MAX((GC61*0.4+GD61*0.6),(GC61*0.4+GE61*0.6)),1)</f>
        <v>0</v>
      </c>
      <c r="GH61" s="30" t="str">
        <f t="shared" ref="GH61:GH70" si="506">TEXT(GG61,"0,0")</f>
        <v>00</v>
      </c>
      <c r="GI61" s="32" t="str">
        <f t="shared" ref="GI61:GI70" si="507">IF(GG61&gt;=8.5,"A",IF(GG61&gt;=8,"B+",IF(GG61&gt;=7,"B",IF(GG61&gt;=6.5,"C+",IF(GG61&gt;=5.5,"C",IF(GG61&gt;=5,"D+",IF(GG61&gt;=4,"D","F")))))))</f>
        <v>F</v>
      </c>
      <c r="GJ61" s="30">
        <f t="shared" ref="GJ61:GJ70" si="508">IF(GI61="A",4,IF(GI61="B+",3.5,IF(GI61="B",3,IF(GI61="C+",2.5,IF(GI61="C",2,IF(GI61="D+",1.5,IF(GI61="D",1,0)))))))</f>
        <v>0</v>
      </c>
      <c r="GK61" s="30" t="str">
        <f t="shared" ref="GK61:GK70" si="509">TEXT(GJ61,"0,0")</f>
        <v>00</v>
      </c>
      <c r="GL61" s="71">
        <v>2</v>
      </c>
      <c r="GM61" s="203"/>
      <c r="GN61" s="235">
        <v>0</v>
      </c>
      <c r="GO61" s="188"/>
      <c r="GP61" s="188"/>
      <c r="GQ61" s="27">
        <f t="shared" ref="GQ61:GQ70" si="510">ROUND((GN61*0.4+GO61*0.6),1)</f>
        <v>0</v>
      </c>
      <c r="GR61" s="28">
        <f t="shared" ref="GR61:GR70" si="511">ROUND(MAX((GN61*0.4+GO61*0.6),(GN61*0.4+GP61*0.6)),1)</f>
        <v>0</v>
      </c>
      <c r="GS61" s="30" t="str">
        <f t="shared" ref="GS61:GS70" si="512">TEXT(GR61,"0,0")</f>
        <v>00</v>
      </c>
      <c r="GT61" s="32" t="str">
        <f t="shared" ref="GT61:GT70" si="513">IF(GR61&gt;=8.5,"A",IF(GR61&gt;=8,"B+",IF(GR61&gt;=7,"B",IF(GR61&gt;=6.5,"C+",IF(GR61&gt;=5.5,"C",IF(GR61&gt;=5,"D+",IF(GR61&gt;=4,"D","F")))))))</f>
        <v>F</v>
      </c>
      <c r="GU61" s="30">
        <f t="shared" ref="GU61:GU70" si="514">IF(GT61="A",4,IF(GT61="B+",3.5,IF(GT61="B",3,IF(GT61="C+",2.5,IF(GT61="C",2,IF(GT61="D+",1.5,IF(GT61="D",1,0)))))))</f>
        <v>0</v>
      </c>
      <c r="GV61" s="30" t="str">
        <f t="shared" ref="GV61:GV70" si="515">TEXT(GU61,"0,0")</f>
        <v>00</v>
      </c>
      <c r="GW61" s="71">
        <v>2</v>
      </c>
      <c r="GX61" s="203"/>
      <c r="GY61" s="85">
        <f t="shared" ref="GY61:GY70" si="516">CU61+DX61+EI61+ET61+FE61+FP61+GA61+GL61+GW61</f>
        <v>22</v>
      </c>
      <c r="GZ61" s="86">
        <f t="shared" ref="GZ61:GZ70" si="517">(CP61*CU61+DS61*DX61+ED61*EI61+EZ61*FE61+EO61*ET61+FK61*FP61+FV61*GA61+GG61*GL61+GR61*GW61)/GY61</f>
        <v>0</v>
      </c>
      <c r="HA61" s="87" t="str">
        <f t="shared" ref="HA61:HA70" si="518">TEXT(GZ61,"0,00")</f>
        <v>000</v>
      </c>
      <c r="HB61" s="86">
        <f t="shared" ref="HB61:HB70" si="519">(CS61*CU61+DV61*DX61+EG61*EI61+FC61*FE61+ER61*ET61+FN61*FP61+FY61*GA61+GJ61*GL61+GU61*GW61)/GY61</f>
        <v>0</v>
      </c>
      <c r="HC61" s="87" t="str">
        <f t="shared" ref="HC61:HC70" si="520">TEXT(HB61,"0,00")</f>
        <v>000</v>
      </c>
      <c r="HD61" s="52" t="str">
        <f t="shared" ref="HD61:HD70" si="521">IF(AND(HB61&lt;1),"Cảnh báo KQHT","Lên lớp")</f>
        <v>Cảnh báo KQHT</v>
      </c>
      <c r="HE61" s="52">
        <f t="shared" ref="HE61:HE70" si="522">CV61+DY61+EJ61+GX61+GM61+GB61+FQ61+EU61+FF61</f>
        <v>0</v>
      </c>
      <c r="HF61" s="86" t="e">
        <f t="shared" ref="HF61:HF70" si="523">(CP61*CV61+DS61*DY61+ED61*EJ61+EZ61*FF61+EO61*EU61+FK61*FQ61+FV61*GB61+GG61*GM61+GR61*GX61)/HE61</f>
        <v>#DIV/0!</v>
      </c>
      <c r="HG61" s="52" t="e">
        <f t="shared" ref="HG61:HG70" si="524">TEXT(HF61,"0,00")</f>
        <v>#DIV/0!</v>
      </c>
      <c r="HH61" s="86" t="e">
        <f t="shared" ref="HH61:HH70" si="525">(CS61*CV61+DV61*DY61+EG61*EJ61+FC61*FF61+ER61*EU61+FN61*FQ61+FY61*GB61+GJ61*GM61+GU61*GX61)/HE61</f>
        <v>#DIV/0!</v>
      </c>
      <c r="HI61" s="52" t="e">
        <f t="shared" ref="HI61:HI70" si="526">TEXT(HH61,"0,00")</f>
        <v>#DIV/0!</v>
      </c>
      <c r="HK61" s="269"/>
      <c r="HL61" s="239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JU61" s="98"/>
      <c r="JV61" s="99"/>
      <c r="JW61" s="187"/>
      <c r="JX61" s="27">
        <f>ROUND((JU61*0.4+JV61*0.6),1)</f>
        <v>0</v>
      </c>
      <c r="JY61" s="28">
        <f>ROUND(MAX((JU61*0.4+JV61*0.6),(JU61*0.4+JW61*0.6)),1)</f>
        <v>0</v>
      </c>
      <c r="JZ61" s="28" t="str">
        <f>TEXT(JY61,"0.0")</f>
        <v>0.0</v>
      </c>
      <c r="KA61" s="32" t="str">
        <f>IF(JY61&gt;=8.5,"A",IF(JY61&gt;=8,"B+",IF(JY61&gt;=7,"B",IF(JY61&gt;=6.5,"C+",IF(JY61&gt;=5.5,"C",IF(JY61&gt;=5,"D+",IF(JY61&gt;=4,"D","F")))))))</f>
        <v>F</v>
      </c>
      <c r="KB61" s="30">
        <f>IF(KA61="A",4,IF(KA61="B+",3.5,IF(KA61="B",3,IF(KA61="C+",2.5,IF(KA61="C",2,IF(KA61="D+",1.5,IF(KA61="D",1,0)))))))</f>
        <v>0</v>
      </c>
      <c r="KC61" s="37" t="str">
        <f>TEXT(KB61,"0.0")</f>
        <v>0.0</v>
      </c>
      <c r="KD61" s="64"/>
      <c r="KE61" s="68"/>
      <c r="KF61" s="324"/>
      <c r="KG61" s="324"/>
      <c r="KH61" s="324"/>
      <c r="KI61" s="324"/>
      <c r="KJ61" s="8"/>
      <c r="KK61" s="8"/>
      <c r="KL61" s="8"/>
      <c r="KM61" s="8"/>
      <c r="KN61" s="8"/>
      <c r="KO61" s="8"/>
      <c r="KP61" s="8"/>
      <c r="KQ61" s="8"/>
      <c r="KR61" s="8"/>
      <c r="KS61" s="8"/>
      <c r="KT61" s="8"/>
      <c r="KU61" s="8"/>
      <c r="KV61" s="8"/>
      <c r="KW61" s="8"/>
      <c r="KX61" s="8"/>
      <c r="KY61" s="8"/>
      <c r="KZ61" s="8"/>
      <c r="LA61" s="8"/>
      <c r="LB61" s="8"/>
      <c r="LC61" s="8"/>
      <c r="LD61" s="8"/>
      <c r="LE61" s="8"/>
      <c r="LF61" s="8"/>
      <c r="LG61" s="8"/>
      <c r="LH61" s="8"/>
      <c r="LI61" s="8"/>
      <c r="LJ61" s="8"/>
      <c r="LK61" s="8"/>
      <c r="LL61" s="8"/>
      <c r="LM61" s="85" t="e">
        <f t="shared" ref="LM61:LM70" si="527">HI61+IL61+IW61+JH61+JS61+KD61+KO61+KZ61+LK61</f>
        <v>#DIV/0!</v>
      </c>
      <c r="LN61" s="86" t="e">
        <f t="shared" ref="LN61:LN70" si="528">(HD61*HI61+IG61*IL61+IR61*IW61+JN61*JS61+JC61*JH61+JY61*KD61+KJ61*KO61+KU61*KZ61+LF61*LK61)/LM61</f>
        <v>#VALUE!</v>
      </c>
      <c r="LO61" s="87" t="e">
        <f t="shared" ref="LO61:LO70" si="529">TEXT(LN61,"0,00")</f>
        <v>#VALUE!</v>
      </c>
      <c r="LP61" s="86" t="e">
        <f t="shared" ref="LP61:LP70" si="530">(HG61*HI61+IJ61*IL61+IU61*IW61+JQ61*JS61+JF61*JH61+KB61*KD61+KM61*KO61+KX61*KZ61+LI61*LK61)/LM61</f>
        <v>#DIV/0!</v>
      </c>
      <c r="LQ61" s="87" t="e">
        <f t="shared" ref="LQ61:LQ70" si="531">TEXT(LP61,"0,00")</f>
        <v>#DIV/0!</v>
      </c>
      <c r="LR61" s="8"/>
      <c r="LS61" s="8"/>
      <c r="LT61" s="8"/>
      <c r="LU61" s="8"/>
      <c r="LV61" s="8"/>
      <c r="LW61" s="8"/>
      <c r="LX61" s="8"/>
      <c r="LY61" s="8"/>
      <c r="LZ61" s="8"/>
      <c r="MA61" s="8"/>
    </row>
    <row r="62" spans="1:339" s="233" customFormat="1" ht="18">
      <c r="A62" s="10">
        <v>9</v>
      </c>
      <c r="B62" s="76" t="s">
        <v>383</v>
      </c>
      <c r="C62" s="77" t="s">
        <v>409</v>
      </c>
      <c r="D62" s="78" t="s">
        <v>410</v>
      </c>
      <c r="E62" s="79" t="s">
        <v>141</v>
      </c>
      <c r="F62" s="257" t="s">
        <v>967</v>
      </c>
      <c r="G62" s="80" t="s">
        <v>681</v>
      </c>
      <c r="H62" s="50" t="s">
        <v>17</v>
      </c>
      <c r="I62" s="82" t="s">
        <v>714</v>
      </c>
      <c r="J62" s="82" t="s">
        <v>783</v>
      </c>
      <c r="K62" s="12"/>
      <c r="L62" s="12"/>
      <c r="M62" s="32" t="str">
        <f t="shared" si="405"/>
        <v>F</v>
      </c>
      <c r="N62" s="39">
        <f t="shared" si="406"/>
        <v>0</v>
      </c>
      <c r="O62" s="37" t="str">
        <f t="shared" si="407"/>
        <v>00</v>
      </c>
      <c r="P62" s="11">
        <v>2</v>
      </c>
      <c r="Q62" s="16"/>
      <c r="R62" s="28" t="str">
        <f t="shared" si="456"/>
        <v>00</v>
      </c>
      <c r="S62" s="32" t="str">
        <f t="shared" si="408"/>
        <v>F</v>
      </c>
      <c r="T62" s="39">
        <f t="shared" si="409"/>
        <v>0</v>
      </c>
      <c r="U62" s="37" t="str">
        <f t="shared" si="410"/>
        <v>00</v>
      </c>
      <c r="V62" s="11">
        <v>3</v>
      </c>
      <c r="W62" s="96">
        <v>0</v>
      </c>
      <c r="X62" s="106"/>
      <c r="Y62" s="25"/>
      <c r="Z62" s="27">
        <f t="shared" si="411"/>
        <v>0</v>
      </c>
      <c r="AA62" s="28">
        <f t="shared" si="412"/>
        <v>0</v>
      </c>
      <c r="AB62" s="28" t="str">
        <f t="shared" si="413"/>
        <v>00</v>
      </c>
      <c r="AC62" s="32" t="str">
        <f t="shared" si="414"/>
        <v>F</v>
      </c>
      <c r="AD62" s="30">
        <f t="shared" si="415"/>
        <v>0</v>
      </c>
      <c r="AE62" s="37" t="str">
        <f t="shared" si="416"/>
        <v>00</v>
      </c>
      <c r="AF62" s="64">
        <v>4</v>
      </c>
      <c r="AG62" s="68"/>
      <c r="AH62" s="96">
        <v>0</v>
      </c>
      <c r="AI62" s="106"/>
      <c r="AJ62" s="25"/>
      <c r="AK62" s="27">
        <f t="shared" si="417"/>
        <v>0</v>
      </c>
      <c r="AL62" s="28">
        <f t="shared" si="418"/>
        <v>0</v>
      </c>
      <c r="AM62" s="28" t="str">
        <f t="shared" si="419"/>
        <v>00</v>
      </c>
      <c r="AN62" s="32" t="str">
        <f t="shared" si="420"/>
        <v>F</v>
      </c>
      <c r="AO62" s="30">
        <f t="shared" si="421"/>
        <v>0</v>
      </c>
      <c r="AP62" s="37" t="str">
        <f t="shared" si="422"/>
        <v>00</v>
      </c>
      <c r="AQ62" s="64">
        <v>3</v>
      </c>
      <c r="AR62" s="68"/>
      <c r="AS62" s="98">
        <v>0</v>
      </c>
      <c r="AT62" s="99"/>
      <c r="AU62" s="25"/>
      <c r="AV62" s="27">
        <f t="shared" si="423"/>
        <v>0</v>
      </c>
      <c r="AW62" s="28">
        <f t="shared" si="424"/>
        <v>0</v>
      </c>
      <c r="AX62" s="28" t="str">
        <f t="shared" si="425"/>
        <v>00</v>
      </c>
      <c r="AY62" s="32" t="str">
        <f t="shared" si="426"/>
        <v>F</v>
      </c>
      <c r="AZ62" s="30">
        <f t="shared" si="427"/>
        <v>0</v>
      </c>
      <c r="BA62" s="37" t="str">
        <f t="shared" si="428"/>
        <v>00</v>
      </c>
      <c r="BB62" s="64">
        <v>3</v>
      </c>
      <c r="BC62" s="68"/>
      <c r="BD62" s="96">
        <v>0</v>
      </c>
      <c r="BE62" s="106"/>
      <c r="BF62" s="25"/>
      <c r="BG62" s="27">
        <f t="shared" si="429"/>
        <v>0</v>
      </c>
      <c r="BH62" s="28">
        <f t="shared" si="430"/>
        <v>0</v>
      </c>
      <c r="BI62" s="28" t="str">
        <f t="shared" si="431"/>
        <v>00</v>
      </c>
      <c r="BJ62" s="32" t="str">
        <f t="shared" si="432"/>
        <v>F</v>
      </c>
      <c r="BK62" s="66">
        <f t="shared" si="433"/>
        <v>0</v>
      </c>
      <c r="BL62" s="37" t="str">
        <f>TEXT(BK62,"0.0")</f>
        <v>0.0</v>
      </c>
      <c r="BM62" s="64">
        <v>2</v>
      </c>
      <c r="BN62" s="75"/>
      <c r="BO62" s="96">
        <v>0</v>
      </c>
      <c r="BP62" s="106"/>
      <c r="BQ62" s="25"/>
      <c r="BR62" s="27">
        <f t="shared" si="434"/>
        <v>0</v>
      </c>
      <c r="BS62" s="28">
        <f t="shared" si="435"/>
        <v>0</v>
      </c>
      <c r="BT62" s="28" t="str">
        <f t="shared" si="436"/>
        <v>00</v>
      </c>
      <c r="BU62" s="32" t="str">
        <f t="shared" si="437"/>
        <v>F</v>
      </c>
      <c r="BV62" s="30">
        <f t="shared" si="438"/>
        <v>0</v>
      </c>
      <c r="BW62" s="37" t="str">
        <f t="shared" si="439"/>
        <v>00</v>
      </c>
      <c r="BX62" s="64">
        <v>3</v>
      </c>
      <c r="BY62" s="68"/>
      <c r="BZ62" s="85">
        <f t="shared" si="440"/>
        <v>15</v>
      </c>
      <c r="CA62" s="86">
        <f t="shared" si="441"/>
        <v>0</v>
      </c>
      <c r="CB62" s="87" t="str">
        <f t="shared" si="457"/>
        <v>000</v>
      </c>
      <c r="CC62" s="86">
        <f t="shared" si="442"/>
        <v>0</v>
      </c>
      <c r="CD62" s="87" t="str">
        <f t="shared" si="443"/>
        <v>000</v>
      </c>
      <c r="CE62" s="52" t="str">
        <f t="shared" si="444"/>
        <v>Cảnh báo KQHT</v>
      </c>
      <c r="CF62" s="52">
        <f t="shared" si="445"/>
        <v>0</v>
      </c>
      <c r="CG62" s="86" t="e">
        <f t="shared" si="446"/>
        <v>#DIV/0!</v>
      </c>
      <c r="CH62" s="52" t="e">
        <f t="shared" si="458"/>
        <v>#DIV/0!</v>
      </c>
      <c r="CI62" s="86" t="e">
        <f t="shared" si="447"/>
        <v>#DIV/0!</v>
      </c>
      <c r="CJ62" s="52" t="e">
        <f t="shared" si="448"/>
        <v>#DIV/0!</v>
      </c>
      <c r="CK62" s="52" t="e">
        <f t="shared" si="449"/>
        <v>#DIV/0!</v>
      </c>
      <c r="CL62" s="21">
        <v>0</v>
      </c>
      <c r="CM62" s="24"/>
      <c r="CN62" s="25"/>
      <c r="CO62" s="27">
        <f t="shared" si="450"/>
        <v>0</v>
      </c>
      <c r="CP62" s="28">
        <f t="shared" si="451"/>
        <v>0</v>
      </c>
      <c r="CQ62" s="28" t="str">
        <f t="shared" si="452"/>
        <v>00</v>
      </c>
      <c r="CR62" s="32" t="str">
        <f t="shared" si="453"/>
        <v>F</v>
      </c>
      <c r="CS62" s="30">
        <f t="shared" si="454"/>
        <v>0</v>
      </c>
      <c r="CT62" s="37" t="str">
        <f t="shared" si="455"/>
        <v>00</v>
      </c>
      <c r="CU62" s="71">
        <v>2</v>
      </c>
      <c r="CV62" s="73"/>
      <c r="CW62" s="232">
        <v>0</v>
      </c>
      <c r="CX62" s="52"/>
      <c r="CY62" s="52"/>
      <c r="CZ62" s="27">
        <f t="shared" si="459"/>
        <v>0</v>
      </c>
      <c r="DA62" s="28">
        <f t="shared" si="460"/>
        <v>0</v>
      </c>
      <c r="DB62" s="30" t="str">
        <f t="shared" si="461"/>
        <v>00</v>
      </c>
      <c r="DC62" s="32" t="str">
        <f t="shared" si="462"/>
        <v>F</v>
      </c>
      <c r="DD62" s="30">
        <f t="shared" si="463"/>
        <v>0</v>
      </c>
      <c r="DE62" s="30" t="str">
        <f t="shared" si="464"/>
        <v>00</v>
      </c>
      <c r="DF62" s="71"/>
      <c r="DG62" s="203"/>
      <c r="DH62" s="229">
        <v>0</v>
      </c>
      <c r="DI62" s="230"/>
      <c r="DJ62" s="230"/>
      <c r="DK62" s="27">
        <f t="shared" si="465"/>
        <v>0</v>
      </c>
      <c r="DL62" s="28">
        <f t="shared" si="466"/>
        <v>0</v>
      </c>
      <c r="DM62" s="28"/>
      <c r="DN62" s="32" t="str">
        <f t="shared" si="467"/>
        <v>F</v>
      </c>
      <c r="DO62" s="30">
        <f t="shared" si="468"/>
        <v>0</v>
      </c>
      <c r="DP62" s="30" t="str">
        <f t="shared" si="469"/>
        <v>00</v>
      </c>
      <c r="DQ62" s="71"/>
      <c r="DR62" s="203"/>
      <c r="DS62" s="204">
        <f t="shared" ref="DS62:DS70" si="532">(DA62+DL62)/2</f>
        <v>0</v>
      </c>
      <c r="DT62" s="28"/>
      <c r="DU62" s="32" t="str">
        <f t="shared" si="471"/>
        <v>F</v>
      </c>
      <c r="DV62" s="30">
        <f t="shared" si="472"/>
        <v>0</v>
      </c>
      <c r="DW62" s="30" t="str">
        <f t="shared" si="473"/>
        <v>00</v>
      </c>
      <c r="DX62" s="71">
        <v>3</v>
      </c>
      <c r="DY62" s="203"/>
      <c r="DZ62" s="234">
        <v>0</v>
      </c>
      <c r="EA62" s="230"/>
      <c r="EB62" s="52"/>
      <c r="EC62" s="27">
        <f t="shared" si="474"/>
        <v>0</v>
      </c>
      <c r="ED62" s="28">
        <f t="shared" si="475"/>
        <v>0</v>
      </c>
      <c r="EE62" s="30" t="str">
        <f t="shared" si="476"/>
        <v>00</v>
      </c>
      <c r="EF62" s="32" t="str">
        <f t="shared" si="477"/>
        <v>F</v>
      </c>
      <c r="EG62" s="30">
        <f t="shared" si="478"/>
        <v>0</v>
      </c>
      <c r="EH62" s="30" t="str">
        <f t="shared" si="479"/>
        <v>00</v>
      </c>
      <c r="EI62" s="71">
        <v>3</v>
      </c>
      <c r="EJ62" s="203"/>
      <c r="EK62" s="235">
        <v>0</v>
      </c>
      <c r="EL62" s="188"/>
      <c r="EM62" s="52"/>
      <c r="EN62" s="27">
        <f t="shared" si="480"/>
        <v>0</v>
      </c>
      <c r="EO62" s="28">
        <f t="shared" si="481"/>
        <v>0</v>
      </c>
      <c r="EP62" s="30" t="str">
        <f t="shared" si="482"/>
        <v>00</v>
      </c>
      <c r="EQ62" s="32" t="str">
        <f t="shared" si="483"/>
        <v>F</v>
      </c>
      <c r="ER62" s="30">
        <f t="shared" si="484"/>
        <v>0</v>
      </c>
      <c r="ES62" s="30" t="str">
        <f t="shared" si="485"/>
        <v>00</v>
      </c>
      <c r="ET62" s="71">
        <v>3</v>
      </c>
      <c r="EU62" s="203"/>
      <c r="EV62" s="232">
        <v>0</v>
      </c>
      <c r="EW62" s="52"/>
      <c r="EX62" s="52"/>
      <c r="EY62" s="27">
        <f t="shared" si="486"/>
        <v>0</v>
      </c>
      <c r="EZ62" s="28">
        <f t="shared" si="487"/>
        <v>0</v>
      </c>
      <c r="FA62" s="30" t="str">
        <f t="shared" si="488"/>
        <v>00</v>
      </c>
      <c r="FB62" s="32" t="str">
        <f t="shared" si="489"/>
        <v>F</v>
      </c>
      <c r="FC62" s="30">
        <f t="shared" si="490"/>
        <v>0</v>
      </c>
      <c r="FD62" s="30" t="str">
        <f t="shared" si="491"/>
        <v>00</v>
      </c>
      <c r="FE62" s="71">
        <v>2</v>
      </c>
      <c r="FF62" s="203"/>
      <c r="FG62" s="235">
        <v>0</v>
      </c>
      <c r="FH62" s="188"/>
      <c r="FI62" s="188"/>
      <c r="FJ62" s="27">
        <f t="shared" si="492"/>
        <v>0</v>
      </c>
      <c r="FK62" s="28">
        <f t="shared" si="493"/>
        <v>0</v>
      </c>
      <c r="FL62" s="30" t="str">
        <f t="shared" si="494"/>
        <v>00</v>
      </c>
      <c r="FM62" s="32" t="str">
        <f t="shared" si="495"/>
        <v>F</v>
      </c>
      <c r="FN62" s="30">
        <f t="shared" si="496"/>
        <v>0</v>
      </c>
      <c r="FO62" s="30" t="str">
        <f t="shared" si="497"/>
        <v>00</v>
      </c>
      <c r="FP62" s="71">
        <v>3</v>
      </c>
      <c r="FQ62" s="203"/>
      <c r="FR62" s="232">
        <v>0</v>
      </c>
      <c r="FS62" s="52"/>
      <c r="FT62" s="52"/>
      <c r="FU62" s="27">
        <f t="shared" si="498"/>
        <v>0</v>
      </c>
      <c r="FV62" s="28">
        <f t="shared" si="499"/>
        <v>0</v>
      </c>
      <c r="FW62" s="30" t="str">
        <f t="shared" si="500"/>
        <v>00</v>
      </c>
      <c r="FX62" s="32" t="str">
        <f t="shared" si="501"/>
        <v>F</v>
      </c>
      <c r="FY62" s="30">
        <f t="shared" si="502"/>
        <v>0</v>
      </c>
      <c r="FZ62" s="30" t="str">
        <f t="shared" si="503"/>
        <v>00</v>
      </c>
      <c r="GA62" s="71">
        <v>2</v>
      </c>
      <c r="GB62" s="203"/>
      <c r="GC62" s="232">
        <v>0</v>
      </c>
      <c r="GD62" s="52"/>
      <c r="GE62" s="52"/>
      <c r="GF62" s="27">
        <f t="shared" si="504"/>
        <v>0</v>
      </c>
      <c r="GG62" s="28">
        <f t="shared" si="505"/>
        <v>0</v>
      </c>
      <c r="GH62" s="30" t="str">
        <f t="shared" si="506"/>
        <v>00</v>
      </c>
      <c r="GI62" s="32" t="str">
        <f t="shared" si="507"/>
        <v>F</v>
      </c>
      <c r="GJ62" s="30">
        <f t="shared" si="508"/>
        <v>0</v>
      </c>
      <c r="GK62" s="30" t="str">
        <f t="shared" si="509"/>
        <v>00</v>
      </c>
      <c r="GL62" s="71">
        <v>2</v>
      </c>
      <c r="GM62" s="203"/>
      <c r="GN62" s="235">
        <v>0</v>
      </c>
      <c r="GO62" s="188"/>
      <c r="GP62" s="188"/>
      <c r="GQ62" s="27">
        <f t="shared" si="510"/>
        <v>0</v>
      </c>
      <c r="GR62" s="28">
        <f t="shared" si="511"/>
        <v>0</v>
      </c>
      <c r="GS62" s="30" t="str">
        <f t="shared" si="512"/>
        <v>00</v>
      </c>
      <c r="GT62" s="32" t="str">
        <f t="shared" si="513"/>
        <v>F</v>
      </c>
      <c r="GU62" s="30">
        <f t="shared" si="514"/>
        <v>0</v>
      </c>
      <c r="GV62" s="30" t="str">
        <f t="shared" si="515"/>
        <v>00</v>
      </c>
      <c r="GW62" s="71">
        <v>2</v>
      </c>
      <c r="GX62" s="203"/>
      <c r="GY62" s="85">
        <f t="shared" si="516"/>
        <v>22</v>
      </c>
      <c r="GZ62" s="86">
        <f t="shared" si="517"/>
        <v>0</v>
      </c>
      <c r="HA62" s="87" t="str">
        <f t="shared" si="518"/>
        <v>000</v>
      </c>
      <c r="HB62" s="86">
        <f t="shared" si="519"/>
        <v>0</v>
      </c>
      <c r="HC62" s="87" t="str">
        <f t="shared" si="520"/>
        <v>000</v>
      </c>
      <c r="HD62" s="52" t="str">
        <f t="shared" si="521"/>
        <v>Cảnh báo KQHT</v>
      </c>
      <c r="HE62" s="52">
        <f t="shared" si="522"/>
        <v>0</v>
      </c>
      <c r="HF62" s="86" t="e">
        <f t="shared" si="523"/>
        <v>#DIV/0!</v>
      </c>
      <c r="HG62" s="52" t="e">
        <f t="shared" si="524"/>
        <v>#DIV/0!</v>
      </c>
      <c r="HH62" s="86" t="e">
        <f t="shared" si="525"/>
        <v>#DIV/0!</v>
      </c>
      <c r="HI62" s="52" t="e">
        <f t="shared" si="526"/>
        <v>#DIV/0!</v>
      </c>
      <c r="HK62" s="269"/>
      <c r="HL62" s="239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JU62" s="96">
        <v>0</v>
      </c>
      <c r="JV62" s="106"/>
      <c r="JW62" s="285"/>
      <c r="JX62" s="19">
        <f>ROUND((JU62*0.4+JV62*0.6),1)</f>
        <v>0</v>
      </c>
      <c r="JY62" s="26">
        <f>ROUND(MAX((JU62*0.4+JV62*0.6),(JU62*0.4+JW62*0.6)),1)</f>
        <v>0</v>
      </c>
      <c r="JZ62" s="26" t="str">
        <f>TEXT(JY62,"0.0")</f>
        <v>0.0</v>
      </c>
      <c r="KA62" s="32" t="str">
        <f>IF(JY62&gt;=8.5,"A",IF(JY62&gt;=8,"B+",IF(JY62&gt;=7,"B",IF(JY62&gt;=6.5,"C+",IF(JY62&gt;=5.5,"C",IF(JY62&gt;=5,"D+",IF(JY62&gt;=4,"D","F")))))))</f>
        <v>F</v>
      </c>
      <c r="KB62" s="30">
        <f>IF(KA62="A",4,IF(KA62="B+",3.5,IF(KA62="B",3,IF(KA62="C+",2.5,IF(KA62="C",2,IF(KA62="D+",1.5,IF(KA62="D",1,0)))))))</f>
        <v>0</v>
      </c>
      <c r="KC62" s="37" t="str">
        <f>TEXT(KB62,"0.0")</f>
        <v>0.0</v>
      </c>
      <c r="KD62" s="64">
        <v>2</v>
      </c>
      <c r="KE62" s="68"/>
      <c r="KF62" s="324"/>
      <c r="KG62" s="324"/>
      <c r="KH62" s="324"/>
      <c r="KI62" s="324"/>
      <c r="KJ62" s="8"/>
      <c r="KK62" s="8"/>
      <c r="KL62" s="8"/>
      <c r="KM62" s="8"/>
      <c r="KN62" s="8"/>
      <c r="KO62" s="8"/>
      <c r="KP62" s="8"/>
      <c r="KQ62" s="8"/>
      <c r="KR62" s="8"/>
      <c r="KS62" s="8"/>
      <c r="KT62" s="8"/>
      <c r="KU62" s="8"/>
      <c r="KV62" s="8"/>
      <c r="KW62" s="8"/>
      <c r="KX62" s="8"/>
      <c r="KY62" s="8"/>
      <c r="KZ62" s="8"/>
      <c r="LA62" s="8"/>
      <c r="LB62" s="8"/>
      <c r="LC62" s="8"/>
      <c r="LD62" s="8"/>
      <c r="LE62" s="8"/>
      <c r="LF62" s="8"/>
      <c r="LG62" s="8"/>
      <c r="LH62" s="8"/>
      <c r="LI62" s="8"/>
      <c r="LJ62" s="8"/>
      <c r="LK62" s="8"/>
      <c r="LL62" s="8"/>
      <c r="LM62" s="85" t="e">
        <f t="shared" si="527"/>
        <v>#DIV/0!</v>
      </c>
      <c r="LN62" s="86" t="e">
        <f t="shared" si="528"/>
        <v>#VALUE!</v>
      </c>
      <c r="LO62" s="87" t="e">
        <f t="shared" si="529"/>
        <v>#VALUE!</v>
      </c>
      <c r="LP62" s="86" t="e">
        <f t="shared" si="530"/>
        <v>#DIV/0!</v>
      </c>
      <c r="LQ62" s="87" t="e">
        <f t="shared" si="531"/>
        <v>#DIV/0!</v>
      </c>
      <c r="LR62" s="8"/>
      <c r="LS62" s="8"/>
      <c r="LT62" s="8"/>
      <c r="LU62" s="8"/>
      <c r="LV62" s="8"/>
      <c r="LW62" s="8"/>
      <c r="LX62" s="8"/>
      <c r="LY62" s="8"/>
      <c r="LZ62" s="8"/>
      <c r="MA62" s="8"/>
    </row>
    <row r="63" spans="1:339" s="233" customFormat="1" ht="18">
      <c r="A63" s="10">
        <v>11</v>
      </c>
      <c r="B63" s="76" t="s">
        <v>383</v>
      </c>
      <c r="C63" s="77" t="s">
        <v>414</v>
      </c>
      <c r="D63" s="78" t="s">
        <v>415</v>
      </c>
      <c r="E63" s="79" t="s">
        <v>71</v>
      </c>
      <c r="F63" s="257" t="s">
        <v>968</v>
      </c>
      <c r="G63" s="80" t="s">
        <v>683</v>
      </c>
      <c r="H63" s="50" t="s">
        <v>17</v>
      </c>
      <c r="I63" s="82" t="s">
        <v>715</v>
      </c>
      <c r="J63" s="82" t="s">
        <v>800</v>
      </c>
      <c r="K63" s="12"/>
      <c r="L63" s="12"/>
      <c r="M63" s="32" t="str">
        <f t="shared" si="405"/>
        <v>F</v>
      </c>
      <c r="N63" s="39">
        <f t="shared" si="406"/>
        <v>0</v>
      </c>
      <c r="O63" s="37" t="str">
        <f t="shared" si="407"/>
        <v>00</v>
      </c>
      <c r="P63" s="11">
        <v>2</v>
      </c>
      <c r="Q63" s="16"/>
      <c r="R63" s="28" t="str">
        <f t="shared" si="456"/>
        <v>00</v>
      </c>
      <c r="S63" s="32" t="str">
        <f t="shared" si="408"/>
        <v>F</v>
      </c>
      <c r="T63" s="39">
        <f t="shared" si="409"/>
        <v>0</v>
      </c>
      <c r="U63" s="37" t="str">
        <f t="shared" si="410"/>
        <v>00</v>
      </c>
      <c r="V63" s="11">
        <v>3</v>
      </c>
      <c r="W63" s="96">
        <v>0</v>
      </c>
      <c r="X63" s="106"/>
      <c r="Y63" s="25"/>
      <c r="Z63" s="27">
        <f t="shared" si="411"/>
        <v>0</v>
      </c>
      <c r="AA63" s="28">
        <f t="shared" si="412"/>
        <v>0</v>
      </c>
      <c r="AB63" s="28" t="str">
        <f t="shared" si="413"/>
        <v>00</v>
      </c>
      <c r="AC63" s="32" t="str">
        <f t="shared" si="414"/>
        <v>F</v>
      </c>
      <c r="AD63" s="30">
        <f t="shared" si="415"/>
        <v>0</v>
      </c>
      <c r="AE63" s="37" t="str">
        <f t="shared" si="416"/>
        <v>00</v>
      </c>
      <c r="AF63" s="64">
        <v>4</v>
      </c>
      <c r="AG63" s="68"/>
      <c r="AH63" s="96">
        <v>0</v>
      </c>
      <c r="AI63" s="106"/>
      <c r="AJ63" s="25"/>
      <c r="AK63" s="27">
        <f t="shared" si="417"/>
        <v>0</v>
      </c>
      <c r="AL63" s="28">
        <f t="shared" si="418"/>
        <v>0</v>
      </c>
      <c r="AM63" s="28" t="str">
        <f t="shared" si="419"/>
        <v>00</v>
      </c>
      <c r="AN63" s="32" t="str">
        <f t="shared" si="420"/>
        <v>F</v>
      </c>
      <c r="AO63" s="30">
        <f t="shared" si="421"/>
        <v>0</v>
      </c>
      <c r="AP63" s="37" t="str">
        <f t="shared" si="422"/>
        <v>00</v>
      </c>
      <c r="AQ63" s="64">
        <v>3</v>
      </c>
      <c r="AR63" s="68"/>
      <c r="AS63" s="98">
        <v>0</v>
      </c>
      <c r="AT63" s="99"/>
      <c r="AU63" s="25"/>
      <c r="AV63" s="27">
        <f t="shared" si="423"/>
        <v>0</v>
      </c>
      <c r="AW63" s="28">
        <f t="shared" si="424"/>
        <v>0</v>
      </c>
      <c r="AX63" s="28" t="str">
        <f t="shared" si="425"/>
        <v>00</v>
      </c>
      <c r="AY63" s="32" t="str">
        <f t="shared" si="426"/>
        <v>F</v>
      </c>
      <c r="AZ63" s="30">
        <f t="shared" si="427"/>
        <v>0</v>
      </c>
      <c r="BA63" s="37" t="str">
        <f t="shared" si="428"/>
        <v>00</v>
      </c>
      <c r="BB63" s="64">
        <v>3</v>
      </c>
      <c r="BC63" s="68"/>
      <c r="BD63" s="96">
        <v>0</v>
      </c>
      <c r="BE63" s="106"/>
      <c r="BF63" s="25"/>
      <c r="BG63" s="27">
        <f t="shared" si="429"/>
        <v>0</v>
      </c>
      <c r="BH63" s="28">
        <f t="shared" si="430"/>
        <v>0</v>
      </c>
      <c r="BI63" s="28" t="str">
        <f t="shared" si="431"/>
        <v>00</v>
      </c>
      <c r="BJ63" s="32" t="str">
        <f t="shared" si="432"/>
        <v>F</v>
      </c>
      <c r="BK63" s="66">
        <f t="shared" si="433"/>
        <v>0</v>
      </c>
      <c r="BL63" s="37" t="str">
        <f>TEXT(BK63,"0.0")</f>
        <v>0.0</v>
      </c>
      <c r="BM63" s="64">
        <v>2</v>
      </c>
      <c r="BN63" s="75"/>
      <c r="BO63" s="96">
        <v>1</v>
      </c>
      <c r="BP63" s="106"/>
      <c r="BQ63" s="25"/>
      <c r="BR63" s="27">
        <f t="shared" si="434"/>
        <v>0.4</v>
      </c>
      <c r="BS63" s="28">
        <f t="shared" si="435"/>
        <v>0.4</v>
      </c>
      <c r="BT63" s="28" t="str">
        <f t="shared" si="436"/>
        <v>00</v>
      </c>
      <c r="BU63" s="32" t="str">
        <f t="shared" si="437"/>
        <v>F</v>
      </c>
      <c r="BV63" s="30">
        <f t="shared" si="438"/>
        <v>0</v>
      </c>
      <c r="BW63" s="37" t="str">
        <f t="shared" si="439"/>
        <v>00</v>
      </c>
      <c r="BX63" s="64">
        <v>3</v>
      </c>
      <c r="BY63" s="68"/>
      <c r="BZ63" s="85">
        <f t="shared" si="440"/>
        <v>15</v>
      </c>
      <c r="CA63" s="86">
        <f t="shared" si="441"/>
        <v>8.0000000000000016E-2</v>
      </c>
      <c r="CB63" s="87" t="str">
        <f t="shared" si="457"/>
        <v>000</v>
      </c>
      <c r="CC63" s="86">
        <f t="shared" si="442"/>
        <v>0</v>
      </c>
      <c r="CD63" s="87" t="str">
        <f t="shared" si="443"/>
        <v>000</v>
      </c>
      <c r="CE63" s="52" t="str">
        <f t="shared" si="444"/>
        <v>Cảnh báo KQHT</v>
      </c>
      <c r="CF63" s="52">
        <f t="shared" si="445"/>
        <v>0</v>
      </c>
      <c r="CG63" s="86" t="e">
        <f t="shared" si="446"/>
        <v>#DIV/0!</v>
      </c>
      <c r="CH63" s="52" t="e">
        <f t="shared" si="458"/>
        <v>#DIV/0!</v>
      </c>
      <c r="CI63" s="86" t="e">
        <f t="shared" si="447"/>
        <v>#DIV/0!</v>
      </c>
      <c r="CJ63" s="52" t="e">
        <f t="shared" si="448"/>
        <v>#DIV/0!</v>
      </c>
      <c r="CK63" s="52" t="e">
        <f t="shared" si="449"/>
        <v>#DIV/0!</v>
      </c>
      <c r="CL63" s="21">
        <v>0</v>
      </c>
      <c r="CM63" s="24"/>
      <c r="CN63" s="25"/>
      <c r="CO63" s="27">
        <f t="shared" si="450"/>
        <v>0</v>
      </c>
      <c r="CP63" s="28">
        <f t="shared" si="451"/>
        <v>0</v>
      </c>
      <c r="CQ63" s="28" t="str">
        <f t="shared" si="452"/>
        <v>00</v>
      </c>
      <c r="CR63" s="32" t="str">
        <f t="shared" si="453"/>
        <v>F</v>
      </c>
      <c r="CS63" s="30">
        <f t="shared" si="454"/>
        <v>0</v>
      </c>
      <c r="CT63" s="37" t="str">
        <f t="shared" si="455"/>
        <v>00</v>
      </c>
      <c r="CU63" s="71">
        <v>2</v>
      </c>
      <c r="CV63" s="73"/>
      <c r="CW63" s="232">
        <v>0</v>
      </c>
      <c r="CX63" s="52"/>
      <c r="CY63" s="52"/>
      <c r="CZ63" s="27">
        <f t="shared" si="459"/>
        <v>0</v>
      </c>
      <c r="DA63" s="28">
        <f t="shared" si="460"/>
        <v>0</v>
      </c>
      <c r="DB63" s="30" t="str">
        <f t="shared" si="461"/>
        <v>00</v>
      </c>
      <c r="DC63" s="32" t="str">
        <f t="shared" si="462"/>
        <v>F</v>
      </c>
      <c r="DD63" s="30">
        <f t="shared" si="463"/>
        <v>0</v>
      </c>
      <c r="DE63" s="30" t="str">
        <f t="shared" si="464"/>
        <v>00</v>
      </c>
      <c r="DF63" s="71"/>
      <c r="DG63" s="203"/>
      <c r="DH63" s="229">
        <v>0</v>
      </c>
      <c r="DI63" s="230"/>
      <c r="DJ63" s="230"/>
      <c r="DK63" s="27">
        <f t="shared" si="465"/>
        <v>0</v>
      </c>
      <c r="DL63" s="28">
        <f t="shared" si="466"/>
        <v>0</v>
      </c>
      <c r="DM63" s="28"/>
      <c r="DN63" s="32" t="str">
        <f t="shared" si="467"/>
        <v>F</v>
      </c>
      <c r="DO63" s="30">
        <f t="shared" si="468"/>
        <v>0</v>
      </c>
      <c r="DP63" s="30" t="str">
        <f t="shared" si="469"/>
        <v>00</v>
      </c>
      <c r="DQ63" s="71"/>
      <c r="DR63" s="203"/>
      <c r="DS63" s="204">
        <f t="shared" si="532"/>
        <v>0</v>
      </c>
      <c r="DT63" s="28"/>
      <c r="DU63" s="32" t="str">
        <f t="shared" si="471"/>
        <v>F</v>
      </c>
      <c r="DV63" s="30">
        <f t="shared" si="472"/>
        <v>0</v>
      </c>
      <c r="DW63" s="30" t="str">
        <f t="shared" si="473"/>
        <v>00</v>
      </c>
      <c r="DX63" s="71">
        <v>3</v>
      </c>
      <c r="DY63" s="203"/>
      <c r="DZ63" s="234">
        <v>0</v>
      </c>
      <c r="EA63" s="230"/>
      <c r="EB63" s="52"/>
      <c r="EC63" s="27">
        <f t="shared" si="474"/>
        <v>0</v>
      </c>
      <c r="ED63" s="28">
        <f t="shared" si="475"/>
        <v>0</v>
      </c>
      <c r="EE63" s="30" t="str">
        <f t="shared" si="476"/>
        <v>00</v>
      </c>
      <c r="EF63" s="32" t="str">
        <f t="shared" si="477"/>
        <v>F</v>
      </c>
      <c r="EG63" s="30">
        <f t="shared" si="478"/>
        <v>0</v>
      </c>
      <c r="EH63" s="30" t="str">
        <f t="shared" si="479"/>
        <v>00</v>
      </c>
      <c r="EI63" s="71">
        <v>3</v>
      </c>
      <c r="EJ63" s="203"/>
      <c r="EK63" s="235">
        <v>0</v>
      </c>
      <c r="EL63" s="188"/>
      <c r="EM63" s="52"/>
      <c r="EN63" s="27">
        <f t="shared" si="480"/>
        <v>0</v>
      </c>
      <c r="EO63" s="28">
        <f t="shared" si="481"/>
        <v>0</v>
      </c>
      <c r="EP63" s="30" t="str">
        <f t="shared" si="482"/>
        <v>00</v>
      </c>
      <c r="EQ63" s="32" t="str">
        <f t="shared" si="483"/>
        <v>F</v>
      </c>
      <c r="ER63" s="30">
        <f t="shared" si="484"/>
        <v>0</v>
      </c>
      <c r="ES63" s="30" t="str">
        <f t="shared" si="485"/>
        <v>00</v>
      </c>
      <c r="ET63" s="71">
        <v>3</v>
      </c>
      <c r="EU63" s="203"/>
      <c r="EV63" s="232">
        <v>0</v>
      </c>
      <c r="EW63" s="52"/>
      <c r="EX63" s="52"/>
      <c r="EY63" s="27">
        <f t="shared" si="486"/>
        <v>0</v>
      </c>
      <c r="EZ63" s="28">
        <f t="shared" si="487"/>
        <v>0</v>
      </c>
      <c r="FA63" s="30" t="str">
        <f t="shared" si="488"/>
        <v>00</v>
      </c>
      <c r="FB63" s="32" t="str">
        <f t="shared" si="489"/>
        <v>F</v>
      </c>
      <c r="FC63" s="30">
        <f t="shared" si="490"/>
        <v>0</v>
      </c>
      <c r="FD63" s="30" t="str">
        <f t="shared" si="491"/>
        <v>00</v>
      </c>
      <c r="FE63" s="71">
        <v>2</v>
      </c>
      <c r="FF63" s="203"/>
      <c r="FG63" s="235">
        <v>0</v>
      </c>
      <c r="FH63" s="188"/>
      <c r="FI63" s="188"/>
      <c r="FJ63" s="27">
        <f t="shared" si="492"/>
        <v>0</v>
      </c>
      <c r="FK63" s="28">
        <f t="shared" si="493"/>
        <v>0</v>
      </c>
      <c r="FL63" s="30" t="str">
        <f t="shared" si="494"/>
        <v>00</v>
      </c>
      <c r="FM63" s="32" t="str">
        <f t="shared" si="495"/>
        <v>F</v>
      </c>
      <c r="FN63" s="30">
        <f t="shared" si="496"/>
        <v>0</v>
      </c>
      <c r="FO63" s="30" t="str">
        <f t="shared" si="497"/>
        <v>00</v>
      </c>
      <c r="FP63" s="71">
        <v>3</v>
      </c>
      <c r="FQ63" s="203"/>
      <c r="FR63" s="232">
        <v>0</v>
      </c>
      <c r="FS63" s="52"/>
      <c r="FT63" s="52"/>
      <c r="FU63" s="27">
        <f t="shared" si="498"/>
        <v>0</v>
      </c>
      <c r="FV63" s="28">
        <f t="shared" si="499"/>
        <v>0</v>
      </c>
      <c r="FW63" s="30" t="str">
        <f t="shared" si="500"/>
        <v>00</v>
      </c>
      <c r="FX63" s="32" t="str">
        <f t="shared" si="501"/>
        <v>F</v>
      </c>
      <c r="FY63" s="30">
        <f t="shared" si="502"/>
        <v>0</v>
      </c>
      <c r="FZ63" s="30" t="str">
        <f t="shared" si="503"/>
        <v>00</v>
      </c>
      <c r="GA63" s="71">
        <v>2</v>
      </c>
      <c r="GB63" s="203"/>
      <c r="GC63" s="232">
        <v>0</v>
      </c>
      <c r="GD63" s="52"/>
      <c r="GE63" s="52"/>
      <c r="GF63" s="27">
        <f t="shared" si="504"/>
        <v>0</v>
      </c>
      <c r="GG63" s="28">
        <f t="shared" si="505"/>
        <v>0</v>
      </c>
      <c r="GH63" s="30" t="str">
        <f t="shared" si="506"/>
        <v>00</v>
      </c>
      <c r="GI63" s="32" t="str">
        <f t="shared" si="507"/>
        <v>F</v>
      </c>
      <c r="GJ63" s="30">
        <f t="shared" si="508"/>
        <v>0</v>
      </c>
      <c r="GK63" s="30" t="str">
        <f t="shared" si="509"/>
        <v>00</v>
      </c>
      <c r="GL63" s="71">
        <v>2</v>
      </c>
      <c r="GM63" s="203"/>
      <c r="GN63" s="235">
        <v>0</v>
      </c>
      <c r="GO63" s="188"/>
      <c r="GP63" s="188"/>
      <c r="GQ63" s="27">
        <f t="shared" si="510"/>
        <v>0</v>
      </c>
      <c r="GR63" s="28">
        <f t="shared" si="511"/>
        <v>0</v>
      </c>
      <c r="GS63" s="30" t="str">
        <f t="shared" si="512"/>
        <v>00</v>
      </c>
      <c r="GT63" s="32" t="str">
        <f t="shared" si="513"/>
        <v>F</v>
      </c>
      <c r="GU63" s="30">
        <f t="shared" si="514"/>
        <v>0</v>
      </c>
      <c r="GV63" s="30" t="str">
        <f t="shared" si="515"/>
        <v>00</v>
      </c>
      <c r="GW63" s="71">
        <v>2</v>
      </c>
      <c r="GX63" s="203"/>
      <c r="GY63" s="85">
        <f t="shared" si="516"/>
        <v>22</v>
      </c>
      <c r="GZ63" s="86">
        <f t="shared" si="517"/>
        <v>0</v>
      </c>
      <c r="HA63" s="87" t="str">
        <f t="shared" si="518"/>
        <v>000</v>
      </c>
      <c r="HB63" s="86">
        <f t="shared" si="519"/>
        <v>0</v>
      </c>
      <c r="HC63" s="87" t="str">
        <f t="shared" si="520"/>
        <v>000</v>
      </c>
      <c r="HD63" s="52" t="str">
        <f t="shared" si="521"/>
        <v>Cảnh báo KQHT</v>
      </c>
      <c r="HE63" s="52">
        <f t="shared" si="522"/>
        <v>0</v>
      </c>
      <c r="HF63" s="86" t="e">
        <f t="shared" si="523"/>
        <v>#DIV/0!</v>
      </c>
      <c r="HG63" s="52" t="e">
        <f t="shared" si="524"/>
        <v>#DIV/0!</v>
      </c>
      <c r="HH63" s="86" t="e">
        <f t="shared" si="525"/>
        <v>#DIV/0!</v>
      </c>
      <c r="HI63" s="52" t="e">
        <f t="shared" si="526"/>
        <v>#DIV/0!</v>
      </c>
      <c r="HK63" s="269"/>
      <c r="HL63" s="239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JU63" s="324"/>
      <c r="JV63" s="324"/>
      <c r="JW63" s="324"/>
      <c r="JX63" s="8"/>
      <c r="JY63" s="8"/>
      <c r="JZ63" s="8"/>
      <c r="KA63" s="8"/>
      <c r="KB63" s="8"/>
      <c r="KC63" s="8"/>
      <c r="KD63" s="8"/>
      <c r="KE63" s="8"/>
      <c r="KF63" s="98">
        <v>0</v>
      </c>
      <c r="KG63" s="99"/>
      <c r="KH63" s="187"/>
      <c r="KI63" s="302">
        <f>ROUND((KF63*0.4+KG63*0.6),1)</f>
        <v>0</v>
      </c>
      <c r="KJ63" s="28">
        <f>ROUND(MAX((KF63*0.4+KG63*0.6),(KF63*0.4+KH63*0.6)),1)</f>
        <v>0</v>
      </c>
      <c r="KK63" s="26" t="str">
        <f>TEXT(KJ63,"0.0")</f>
        <v>0.0</v>
      </c>
      <c r="KL63" s="32" t="str">
        <f>IF(KJ63&gt;=8.5,"A",IF(KJ63&gt;=8,"B+",IF(KJ63&gt;=7,"B",IF(KJ63&gt;=6.5,"C+",IF(KJ63&gt;=5.5,"C",IF(KJ63&gt;=5,"D+",IF(KJ63&gt;=4,"D","F")))))))</f>
        <v>F</v>
      </c>
      <c r="KM63" s="30">
        <f>IF(KL63="A",4,IF(KL63="B+",3.5,IF(KL63="B",3,IF(KL63="C+",2.5,IF(KL63="C",2,IF(KL63="D+",1.5,IF(KL63="D",1,0)))))))</f>
        <v>0</v>
      </c>
      <c r="KN63" s="37" t="str">
        <f>TEXT(KM63,"0.0")</f>
        <v>0.0</v>
      </c>
      <c r="KO63" s="64">
        <v>2</v>
      </c>
      <c r="KP63" s="68">
        <v>2</v>
      </c>
      <c r="KQ63" s="96">
        <v>0</v>
      </c>
      <c r="KR63" s="24"/>
      <c r="KS63" s="25"/>
      <c r="KT63" s="27">
        <f>ROUND((KQ63*0.4+KR63*0.6),1)</f>
        <v>0</v>
      </c>
      <c r="KU63" s="28">
        <f>ROUND(MAX((KQ63*0.4+KR63*0.6),(KQ63*0.4+KS63*0.6)),1)</f>
        <v>0</v>
      </c>
      <c r="KV63" s="26" t="str">
        <f>TEXT(KU63,"0.0")</f>
        <v>0.0</v>
      </c>
      <c r="KW63" s="32" t="str">
        <f>IF(KU63&gt;=8.5,"A",IF(KU63&gt;=8,"B+",IF(KU63&gt;=7,"B",IF(KU63&gt;=6.5,"C+",IF(KU63&gt;=5.5,"C",IF(KU63&gt;=5,"D+",IF(KU63&gt;=4,"D","F")))))))</f>
        <v>F</v>
      </c>
      <c r="KX63" s="30">
        <f>IF(KW63="A",4,IF(KW63="B+",3.5,IF(KW63="B",3,IF(KW63="C+",2.5,IF(KW63="C",2,IF(KW63="D+",1.5,IF(KW63="D",1,0)))))))</f>
        <v>0</v>
      </c>
      <c r="KY63" s="37" t="str">
        <f>TEXT(KX63,"0.0")</f>
        <v>0.0</v>
      </c>
      <c r="KZ63" s="64">
        <v>2</v>
      </c>
      <c r="LA63" s="68"/>
      <c r="LB63" s="96">
        <v>0</v>
      </c>
      <c r="LC63" s="24"/>
      <c r="LD63" s="25"/>
      <c r="LE63" s="19">
        <f>ROUND((LB63*0.4+LC63*0.6),1)</f>
        <v>0</v>
      </c>
      <c r="LF63" s="26">
        <f>ROUND(MAX((LB63*0.4+LC63*0.6),(LB63*0.4+LD63*0.6)),1)</f>
        <v>0</v>
      </c>
      <c r="LG63" s="26" t="str">
        <f>TEXT(LF63,"0.0")</f>
        <v>0.0</v>
      </c>
      <c r="LH63" s="32" t="str">
        <f>IF(LF63&gt;=8.5,"A",IF(LF63&gt;=8,"B+",IF(LF63&gt;=7,"B",IF(LF63&gt;=6.5,"C+",IF(LF63&gt;=5.5,"C",IF(LF63&gt;=5,"D+",IF(LF63&gt;=4,"D","F")))))))</f>
        <v>F</v>
      </c>
      <c r="LI63" s="30">
        <f>IF(LH63="A",4,IF(LH63="B+",3.5,IF(LH63="B",3,IF(LH63="C+",2.5,IF(LH63="C",2,IF(LH63="D+",1.5,IF(LH63="D",1,0)))))))</f>
        <v>0</v>
      </c>
      <c r="LJ63" s="37" t="str">
        <f>TEXT(LI63,"0.0")</f>
        <v>0.0</v>
      </c>
      <c r="LK63" s="64">
        <v>3</v>
      </c>
      <c r="LL63" s="68">
        <v>3</v>
      </c>
      <c r="LM63" s="85" t="e">
        <f t="shared" si="527"/>
        <v>#DIV/0!</v>
      </c>
      <c r="LN63" s="86" t="e">
        <f t="shared" si="528"/>
        <v>#VALUE!</v>
      </c>
      <c r="LO63" s="87" t="e">
        <f t="shared" si="529"/>
        <v>#VALUE!</v>
      </c>
      <c r="LP63" s="86" t="e">
        <f t="shared" si="530"/>
        <v>#DIV/0!</v>
      </c>
      <c r="LQ63" s="87" t="e">
        <f t="shared" si="531"/>
        <v>#DIV/0!</v>
      </c>
      <c r="LR63" s="8"/>
      <c r="LS63" s="8"/>
      <c r="LT63" s="8"/>
      <c r="LU63" s="8"/>
      <c r="LV63" s="8"/>
      <c r="LW63" s="8"/>
      <c r="LX63" s="8"/>
      <c r="LY63" s="8"/>
      <c r="LZ63" s="8"/>
      <c r="MA63" s="8"/>
    </row>
    <row r="64" spans="1:339" s="233" customFormat="1" ht="18">
      <c r="A64" s="10">
        <v>24</v>
      </c>
      <c r="B64" s="76" t="s">
        <v>383</v>
      </c>
      <c r="C64" s="77" t="s">
        <v>449</v>
      </c>
      <c r="D64" s="78" t="s">
        <v>18</v>
      </c>
      <c r="E64" s="79" t="s">
        <v>391</v>
      </c>
      <c r="F64" s="257" t="s">
        <v>969</v>
      </c>
      <c r="G64" s="80" t="s">
        <v>694</v>
      </c>
      <c r="H64" s="50" t="s">
        <v>17</v>
      </c>
      <c r="I64" s="82" t="s">
        <v>718</v>
      </c>
      <c r="J64" s="82" t="s">
        <v>780</v>
      </c>
      <c r="K64" s="12"/>
      <c r="L64" s="12"/>
      <c r="M64" s="32" t="str">
        <f t="shared" si="405"/>
        <v>F</v>
      </c>
      <c r="N64" s="39">
        <f t="shared" si="406"/>
        <v>0</v>
      </c>
      <c r="O64" s="37" t="str">
        <f t="shared" si="407"/>
        <v>00</v>
      </c>
      <c r="P64" s="11">
        <v>2</v>
      </c>
      <c r="Q64" s="16"/>
      <c r="R64" s="28" t="str">
        <f t="shared" si="456"/>
        <v>00</v>
      </c>
      <c r="S64" s="32" t="str">
        <f t="shared" si="408"/>
        <v>F</v>
      </c>
      <c r="T64" s="39">
        <f t="shared" si="409"/>
        <v>0</v>
      </c>
      <c r="U64" s="37" t="str">
        <f t="shared" si="410"/>
        <v>00</v>
      </c>
      <c r="V64" s="11">
        <v>3</v>
      </c>
      <c r="W64" s="96">
        <v>0</v>
      </c>
      <c r="X64" s="106"/>
      <c r="Y64" s="25"/>
      <c r="Z64" s="27">
        <f t="shared" si="411"/>
        <v>0</v>
      </c>
      <c r="AA64" s="28">
        <f t="shared" si="412"/>
        <v>0</v>
      </c>
      <c r="AB64" s="28" t="str">
        <f t="shared" si="413"/>
        <v>00</v>
      </c>
      <c r="AC64" s="32" t="str">
        <f t="shared" si="414"/>
        <v>F</v>
      </c>
      <c r="AD64" s="30">
        <f t="shared" si="415"/>
        <v>0</v>
      </c>
      <c r="AE64" s="37" t="str">
        <f t="shared" si="416"/>
        <v>00</v>
      </c>
      <c r="AF64" s="64">
        <v>4</v>
      </c>
      <c r="AG64" s="68"/>
      <c r="AH64" s="96">
        <v>0</v>
      </c>
      <c r="AI64" s="106"/>
      <c r="AJ64" s="25"/>
      <c r="AK64" s="27">
        <f t="shared" si="417"/>
        <v>0</v>
      </c>
      <c r="AL64" s="28">
        <f t="shared" si="418"/>
        <v>0</v>
      </c>
      <c r="AM64" s="28" t="str">
        <f t="shared" si="419"/>
        <v>00</v>
      </c>
      <c r="AN64" s="32" t="str">
        <f t="shared" si="420"/>
        <v>F</v>
      </c>
      <c r="AO64" s="30">
        <f t="shared" si="421"/>
        <v>0</v>
      </c>
      <c r="AP64" s="37" t="str">
        <f t="shared" si="422"/>
        <v>00</v>
      </c>
      <c r="AQ64" s="64">
        <v>3</v>
      </c>
      <c r="AR64" s="68"/>
      <c r="AS64" s="98">
        <v>0</v>
      </c>
      <c r="AT64" s="99"/>
      <c r="AU64" s="25"/>
      <c r="AV64" s="27">
        <f t="shared" si="423"/>
        <v>0</v>
      </c>
      <c r="AW64" s="28">
        <f t="shared" si="424"/>
        <v>0</v>
      </c>
      <c r="AX64" s="28" t="str">
        <f t="shared" si="425"/>
        <v>00</v>
      </c>
      <c r="AY64" s="32" t="str">
        <f t="shared" si="426"/>
        <v>F</v>
      </c>
      <c r="AZ64" s="30">
        <f t="shared" si="427"/>
        <v>0</v>
      </c>
      <c r="BA64" s="37" t="str">
        <f t="shared" si="428"/>
        <v>00</v>
      </c>
      <c r="BB64" s="64">
        <v>3</v>
      </c>
      <c r="BC64" s="68"/>
      <c r="BD64" s="96">
        <v>0</v>
      </c>
      <c r="BE64" s="106"/>
      <c r="BF64" s="25"/>
      <c r="BG64" s="27">
        <f t="shared" si="429"/>
        <v>0</v>
      </c>
      <c r="BH64" s="28">
        <f t="shared" si="430"/>
        <v>0</v>
      </c>
      <c r="BI64" s="28" t="str">
        <f t="shared" si="431"/>
        <v>00</v>
      </c>
      <c r="BJ64" s="32" t="str">
        <f t="shared" si="432"/>
        <v>F</v>
      </c>
      <c r="BK64" s="66">
        <f t="shared" si="433"/>
        <v>0</v>
      </c>
      <c r="BL64" s="37" t="str">
        <f>TEXT(BK64,"0.0")</f>
        <v>0.0</v>
      </c>
      <c r="BM64" s="64">
        <v>2</v>
      </c>
      <c r="BN64" s="75"/>
      <c r="BO64" s="96">
        <v>0</v>
      </c>
      <c r="BP64" s="106"/>
      <c r="BQ64" s="25"/>
      <c r="BR64" s="27">
        <f t="shared" si="434"/>
        <v>0</v>
      </c>
      <c r="BS64" s="28">
        <f t="shared" si="435"/>
        <v>0</v>
      </c>
      <c r="BT64" s="28" t="str">
        <f t="shared" si="436"/>
        <v>00</v>
      </c>
      <c r="BU64" s="32" t="str">
        <f t="shared" si="437"/>
        <v>F</v>
      </c>
      <c r="BV64" s="30">
        <f t="shared" si="438"/>
        <v>0</v>
      </c>
      <c r="BW64" s="37" t="str">
        <f t="shared" si="439"/>
        <v>00</v>
      </c>
      <c r="BX64" s="64">
        <v>3</v>
      </c>
      <c r="BY64" s="68"/>
      <c r="BZ64" s="85">
        <f t="shared" si="440"/>
        <v>15</v>
      </c>
      <c r="CA64" s="86">
        <f t="shared" si="441"/>
        <v>0</v>
      </c>
      <c r="CB64" s="87" t="str">
        <f t="shared" si="457"/>
        <v>000</v>
      </c>
      <c r="CC64" s="86">
        <f t="shared" si="442"/>
        <v>0</v>
      </c>
      <c r="CD64" s="87" t="str">
        <f t="shared" si="443"/>
        <v>000</v>
      </c>
      <c r="CE64" s="52" t="str">
        <f t="shared" si="444"/>
        <v>Cảnh báo KQHT</v>
      </c>
      <c r="CF64" s="52">
        <f t="shared" si="445"/>
        <v>0</v>
      </c>
      <c r="CG64" s="86" t="e">
        <f t="shared" si="446"/>
        <v>#DIV/0!</v>
      </c>
      <c r="CH64" s="52" t="e">
        <f t="shared" si="458"/>
        <v>#DIV/0!</v>
      </c>
      <c r="CI64" s="86" t="e">
        <f t="shared" si="447"/>
        <v>#DIV/0!</v>
      </c>
      <c r="CJ64" s="52" t="e">
        <f t="shared" si="448"/>
        <v>#DIV/0!</v>
      </c>
      <c r="CK64" s="52" t="e">
        <f t="shared" si="449"/>
        <v>#DIV/0!</v>
      </c>
      <c r="CL64" s="21">
        <v>0</v>
      </c>
      <c r="CM64" s="24"/>
      <c r="CN64" s="25"/>
      <c r="CO64" s="27">
        <f t="shared" si="450"/>
        <v>0</v>
      </c>
      <c r="CP64" s="28">
        <f t="shared" si="451"/>
        <v>0</v>
      </c>
      <c r="CQ64" s="28" t="str">
        <f t="shared" si="452"/>
        <v>00</v>
      </c>
      <c r="CR64" s="32" t="str">
        <f t="shared" si="453"/>
        <v>F</v>
      </c>
      <c r="CS64" s="30">
        <f t="shared" si="454"/>
        <v>0</v>
      </c>
      <c r="CT64" s="37" t="str">
        <f t="shared" si="455"/>
        <v>00</v>
      </c>
      <c r="CU64" s="71">
        <v>2</v>
      </c>
      <c r="CV64" s="73"/>
      <c r="CW64" s="232">
        <v>0</v>
      </c>
      <c r="CX64" s="52"/>
      <c r="CY64" s="52"/>
      <c r="CZ64" s="27">
        <f t="shared" si="459"/>
        <v>0</v>
      </c>
      <c r="DA64" s="28">
        <f t="shared" si="460"/>
        <v>0</v>
      </c>
      <c r="DB64" s="30" t="str">
        <f t="shared" si="461"/>
        <v>00</v>
      </c>
      <c r="DC64" s="32" t="str">
        <f t="shared" si="462"/>
        <v>F</v>
      </c>
      <c r="DD64" s="30">
        <f t="shared" si="463"/>
        <v>0</v>
      </c>
      <c r="DE64" s="30" t="str">
        <f t="shared" si="464"/>
        <v>00</v>
      </c>
      <c r="DF64" s="71"/>
      <c r="DG64" s="203"/>
      <c r="DH64" s="229">
        <v>0</v>
      </c>
      <c r="DI64" s="230"/>
      <c r="DJ64" s="230"/>
      <c r="DK64" s="27">
        <f t="shared" si="465"/>
        <v>0</v>
      </c>
      <c r="DL64" s="28">
        <f t="shared" si="466"/>
        <v>0</v>
      </c>
      <c r="DM64" s="28"/>
      <c r="DN64" s="32" t="str">
        <f t="shared" si="467"/>
        <v>F</v>
      </c>
      <c r="DO64" s="30">
        <f t="shared" si="468"/>
        <v>0</v>
      </c>
      <c r="DP64" s="30" t="str">
        <f t="shared" si="469"/>
        <v>00</v>
      </c>
      <c r="DQ64" s="71"/>
      <c r="DR64" s="203"/>
      <c r="DS64" s="204">
        <f t="shared" si="532"/>
        <v>0</v>
      </c>
      <c r="DT64" s="28"/>
      <c r="DU64" s="32" t="str">
        <f t="shared" si="471"/>
        <v>F</v>
      </c>
      <c r="DV64" s="30">
        <f t="shared" si="472"/>
        <v>0</v>
      </c>
      <c r="DW64" s="30" t="str">
        <f t="shared" si="473"/>
        <v>00</v>
      </c>
      <c r="DX64" s="71">
        <v>3</v>
      </c>
      <c r="DY64" s="203"/>
      <c r="DZ64" s="234">
        <v>0</v>
      </c>
      <c r="EA64" s="230"/>
      <c r="EB64" s="52"/>
      <c r="EC64" s="27">
        <f t="shared" si="474"/>
        <v>0</v>
      </c>
      <c r="ED64" s="28">
        <f t="shared" si="475"/>
        <v>0</v>
      </c>
      <c r="EE64" s="30" t="str">
        <f t="shared" si="476"/>
        <v>00</v>
      </c>
      <c r="EF64" s="32" t="str">
        <f t="shared" si="477"/>
        <v>F</v>
      </c>
      <c r="EG64" s="30">
        <f t="shared" si="478"/>
        <v>0</v>
      </c>
      <c r="EH64" s="30" t="str">
        <f t="shared" si="479"/>
        <v>00</v>
      </c>
      <c r="EI64" s="71">
        <v>3</v>
      </c>
      <c r="EJ64" s="203"/>
      <c r="EK64" s="235">
        <v>0</v>
      </c>
      <c r="EL64" s="188"/>
      <c r="EM64" s="52"/>
      <c r="EN64" s="27">
        <f t="shared" si="480"/>
        <v>0</v>
      </c>
      <c r="EO64" s="28">
        <f t="shared" si="481"/>
        <v>0</v>
      </c>
      <c r="EP64" s="30" t="str">
        <f t="shared" si="482"/>
        <v>00</v>
      </c>
      <c r="EQ64" s="32" t="str">
        <f t="shared" si="483"/>
        <v>F</v>
      </c>
      <c r="ER64" s="30">
        <f t="shared" si="484"/>
        <v>0</v>
      </c>
      <c r="ES64" s="30" t="str">
        <f t="shared" si="485"/>
        <v>00</v>
      </c>
      <c r="ET64" s="71">
        <v>3</v>
      </c>
      <c r="EU64" s="203"/>
      <c r="EV64" s="232">
        <v>0</v>
      </c>
      <c r="EW64" s="52"/>
      <c r="EX64" s="52"/>
      <c r="EY64" s="27">
        <f t="shared" si="486"/>
        <v>0</v>
      </c>
      <c r="EZ64" s="28">
        <f t="shared" si="487"/>
        <v>0</v>
      </c>
      <c r="FA64" s="30" t="str">
        <f t="shared" si="488"/>
        <v>00</v>
      </c>
      <c r="FB64" s="32" t="str">
        <f t="shared" si="489"/>
        <v>F</v>
      </c>
      <c r="FC64" s="30">
        <f t="shared" si="490"/>
        <v>0</v>
      </c>
      <c r="FD64" s="30" t="str">
        <f t="shared" si="491"/>
        <v>00</v>
      </c>
      <c r="FE64" s="71">
        <v>2</v>
      </c>
      <c r="FF64" s="203"/>
      <c r="FG64" s="235">
        <v>0</v>
      </c>
      <c r="FH64" s="188"/>
      <c r="FI64" s="188"/>
      <c r="FJ64" s="27">
        <f t="shared" si="492"/>
        <v>0</v>
      </c>
      <c r="FK64" s="28">
        <f t="shared" si="493"/>
        <v>0</v>
      </c>
      <c r="FL64" s="30" t="str">
        <f t="shared" si="494"/>
        <v>00</v>
      </c>
      <c r="FM64" s="32" t="str">
        <f t="shared" si="495"/>
        <v>F</v>
      </c>
      <c r="FN64" s="30">
        <f t="shared" si="496"/>
        <v>0</v>
      </c>
      <c r="FO64" s="30" t="str">
        <f t="shared" si="497"/>
        <v>00</v>
      </c>
      <c r="FP64" s="71">
        <v>3</v>
      </c>
      <c r="FQ64" s="203"/>
      <c r="FR64" s="232">
        <v>0</v>
      </c>
      <c r="FS64" s="52"/>
      <c r="FT64" s="52"/>
      <c r="FU64" s="27">
        <f t="shared" si="498"/>
        <v>0</v>
      </c>
      <c r="FV64" s="28">
        <f t="shared" si="499"/>
        <v>0</v>
      </c>
      <c r="FW64" s="30" t="str">
        <f t="shared" si="500"/>
        <v>00</v>
      </c>
      <c r="FX64" s="32" t="str">
        <f t="shared" si="501"/>
        <v>F</v>
      </c>
      <c r="FY64" s="30">
        <f t="shared" si="502"/>
        <v>0</v>
      </c>
      <c r="FZ64" s="30" t="str">
        <f t="shared" si="503"/>
        <v>00</v>
      </c>
      <c r="GA64" s="71">
        <v>2</v>
      </c>
      <c r="GB64" s="203"/>
      <c r="GC64" s="232">
        <v>0</v>
      </c>
      <c r="GD64" s="52"/>
      <c r="GE64" s="52"/>
      <c r="GF64" s="27">
        <f t="shared" si="504"/>
        <v>0</v>
      </c>
      <c r="GG64" s="28">
        <f t="shared" si="505"/>
        <v>0</v>
      </c>
      <c r="GH64" s="30" t="str">
        <f t="shared" si="506"/>
        <v>00</v>
      </c>
      <c r="GI64" s="32" t="str">
        <f t="shared" si="507"/>
        <v>F</v>
      </c>
      <c r="GJ64" s="30">
        <f t="shared" si="508"/>
        <v>0</v>
      </c>
      <c r="GK64" s="30" t="str">
        <f t="shared" si="509"/>
        <v>00</v>
      </c>
      <c r="GL64" s="71">
        <v>2</v>
      </c>
      <c r="GM64" s="203"/>
      <c r="GN64" s="235">
        <v>0</v>
      </c>
      <c r="GO64" s="188"/>
      <c r="GP64" s="188"/>
      <c r="GQ64" s="27">
        <f t="shared" si="510"/>
        <v>0</v>
      </c>
      <c r="GR64" s="28">
        <f t="shared" si="511"/>
        <v>0</v>
      </c>
      <c r="GS64" s="30" t="str">
        <f t="shared" si="512"/>
        <v>00</v>
      </c>
      <c r="GT64" s="32" t="str">
        <f t="shared" si="513"/>
        <v>F</v>
      </c>
      <c r="GU64" s="30">
        <f t="shared" si="514"/>
        <v>0</v>
      </c>
      <c r="GV64" s="30" t="str">
        <f t="shared" si="515"/>
        <v>00</v>
      </c>
      <c r="GW64" s="71">
        <v>2</v>
      </c>
      <c r="GX64" s="203"/>
      <c r="GY64" s="85">
        <f t="shared" si="516"/>
        <v>22</v>
      </c>
      <c r="GZ64" s="86">
        <f t="shared" si="517"/>
        <v>0</v>
      </c>
      <c r="HA64" s="87" t="str">
        <f t="shared" si="518"/>
        <v>000</v>
      </c>
      <c r="HB64" s="86">
        <f t="shared" si="519"/>
        <v>0</v>
      </c>
      <c r="HC64" s="87" t="str">
        <f t="shared" si="520"/>
        <v>000</v>
      </c>
      <c r="HD64" s="52" t="str">
        <f t="shared" si="521"/>
        <v>Cảnh báo KQHT</v>
      </c>
      <c r="HE64" s="52">
        <f t="shared" si="522"/>
        <v>0</v>
      </c>
      <c r="HF64" s="86" t="e">
        <f t="shared" si="523"/>
        <v>#DIV/0!</v>
      </c>
      <c r="HG64" s="52" t="e">
        <f t="shared" si="524"/>
        <v>#DIV/0!</v>
      </c>
      <c r="HH64" s="86" t="e">
        <f t="shared" si="525"/>
        <v>#DIV/0!</v>
      </c>
      <c r="HI64" s="52" t="e">
        <f t="shared" si="526"/>
        <v>#DIV/0!</v>
      </c>
      <c r="HK64" s="269"/>
      <c r="HL64" s="239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JU64" s="324"/>
      <c r="JV64" s="324"/>
      <c r="JW64" s="324"/>
      <c r="JX64" s="8"/>
      <c r="JY64" s="8"/>
      <c r="JZ64" s="8"/>
      <c r="KA64" s="8"/>
      <c r="KB64" s="8"/>
      <c r="KC64" s="8"/>
      <c r="KD64" s="8"/>
      <c r="KE64" s="8"/>
      <c r="KF64" s="98">
        <v>0</v>
      </c>
      <c r="KG64" s="99"/>
      <c r="KH64" s="187"/>
      <c r="KI64" s="27">
        <f>ROUND((KF64*0.4+KG64*0.6),1)</f>
        <v>0</v>
      </c>
      <c r="KJ64" s="28">
        <f>ROUND(MAX((KF64*0.4+KG64*0.6),(KF64*0.4+KH64*0.6)),1)</f>
        <v>0</v>
      </c>
      <c r="KK64" s="26" t="str">
        <f>TEXT(KJ64,"0.0")</f>
        <v>0.0</v>
      </c>
      <c r="KL64" s="32" t="str">
        <f>IF(KJ64&gt;=8.5,"A",IF(KJ64&gt;=8,"B+",IF(KJ64&gt;=7,"B",IF(KJ64&gt;=6.5,"C+",IF(KJ64&gt;=5.5,"C",IF(KJ64&gt;=5,"D+",IF(KJ64&gt;=4,"D","F")))))))</f>
        <v>F</v>
      </c>
      <c r="KM64" s="30">
        <f>IF(KL64="A",4,IF(KL64="B+",3.5,IF(KL64="B",3,IF(KL64="C+",2.5,IF(KL64="C",2,IF(KL64="D+",1.5,IF(KL64="D",1,0)))))))</f>
        <v>0</v>
      </c>
      <c r="KN64" s="37" t="str">
        <f>TEXT(KM64,"0.0")</f>
        <v>0.0</v>
      </c>
      <c r="KO64" s="64">
        <v>2</v>
      </c>
      <c r="KP64" s="68">
        <v>2</v>
      </c>
      <c r="KQ64" s="96">
        <v>0</v>
      </c>
      <c r="KR64" s="24"/>
      <c r="KS64" s="25"/>
      <c r="KT64" s="19">
        <f>ROUND((KQ64*0.4+KR64*0.6),1)</f>
        <v>0</v>
      </c>
      <c r="KU64" s="26">
        <f>ROUND(MAX((KQ64*0.4+KR64*0.6),(KQ64*0.4+KS64*0.6)),1)</f>
        <v>0</v>
      </c>
      <c r="KV64" s="26" t="str">
        <f>TEXT(KU64,"0.0")</f>
        <v>0.0</v>
      </c>
      <c r="KW64" s="32" t="str">
        <f>IF(KU64&gt;=8.5,"A",IF(KU64&gt;=8,"B+",IF(KU64&gt;=7,"B",IF(KU64&gt;=6.5,"C+",IF(KU64&gt;=5.5,"C",IF(KU64&gt;=5,"D+",IF(KU64&gt;=4,"D","F")))))))</f>
        <v>F</v>
      </c>
      <c r="KX64" s="30">
        <f>IF(KW64="A",4,IF(KW64="B+",3.5,IF(KW64="B",3,IF(KW64="C+",2.5,IF(KW64="C",2,IF(KW64="D+",1.5,IF(KW64="D",1,0)))))))</f>
        <v>0</v>
      </c>
      <c r="KY64" s="37" t="str">
        <f>TEXT(KX64,"0.0")</f>
        <v>0.0</v>
      </c>
      <c r="KZ64" s="64">
        <v>2</v>
      </c>
      <c r="LA64" s="68"/>
      <c r="LB64" s="96">
        <v>3.4</v>
      </c>
      <c r="LC64" s="24"/>
      <c r="LD64" s="25"/>
      <c r="LE64" s="27">
        <f>ROUND((LB64*0.4+LC64*0.6),1)</f>
        <v>1.4</v>
      </c>
      <c r="LF64" s="28">
        <f>ROUND(MAX((LB64*0.4+LC64*0.6),(LB64*0.4+LD64*0.6)),1)</f>
        <v>1.4</v>
      </c>
      <c r="LG64" s="28" t="str">
        <f>TEXT(LF64,"0.0")</f>
        <v>1.4</v>
      </c>
      <c r="LH64" s="32" t="str">
        <f>IF(LF64&gt;=8.5,"A",IF(LF64&gt;=8,"B+",IF(LF64&gt;=7,"B",IF(LF64&gt;=6.5,"C+",IF(LF64&gt;=5.5,"C",IF(LF64&gt;=5,"D+",IF(LF64&gt;=4,"D","F")))))))</f>
        <v>F</v>
      </c>
      <c r="LI64" s="30">
        <f>IF(LH64="A",4,IF(LH64="B+",3.5,IF(LH64="B",3,IF(LH64="C+",2.5,IF(LH64="C",2,IF(LH64="D+",1.5,IF(LH64="D",1,0)))))))</f>
        <v>0</v>
      </c>
      <c r="LJ64" s="37" t="str">
        <f>TEXT(LI64,"0.0")</f>
        <v>0.0</v>
      </c>
      <c r="LK64" s="64">
        <v>3</v>
      </c>
      <c r="LL64" s="68">
        <v>3</v>
      </c>
      <c r="LM64" s="85" t="e">
        <f t="shared" si="527"/>
        <v>#DIV/0!</v>
      </c>
      <c r="LN64" s="86" t="e">
        <f t="shared" si="528"/>
        <v>#VALUE!</v>
      </c>
      <c r="LO64" s="87" t="e">
        <f t="shared" si="529"/>
        <v>#VALUE!</v>
      </c>
      <c r="LP64" s="86" t="e">
        <f t="shared" si="530"/>
        <v>#DIV/0!</v>
      </c>
      <c r="LQ64" s="87" t="e">
        <f t="shared" si="531"/>
        <v>#DIV/0!</v>
      </c>
      <c r="LR64" s="8"/>
      <c r="LS64" s="8"/>
      <c r="LT64" s="8"/>
      <c r="LU64" s="8"/>
      <c r="LV64" s="8"/>
      <c r="LW64" s="8"/>
      <c r="LX64" s="8"/>
      <c r="LY64" s="8"/>
      <c r="LZ64" s="8"/>
      <c r="MA64" s="8"/>
    </row>
    <row r="65" spans="1:339" s="233" customFormat="1" ht="18">
      <c r="A65" s="10">
        <v>26</v>
      </c>
      <c r="B65" s="76" t="s">
        <v>383</v>
      </c>
      <c r="C65" s="77" t="s">
        <v>452</v>
      </c>
      <c r="D65" s="78" t="s">
        <v>453</v>
      </c>
      <c r="E65" s="79" t="s">
        <v>135</v>
      </c>
      <c r="F65" s="257" t="s">
        <v>970</v>
      </c>
      <c r="G65" s="80" t="s">
        <v>696</v>
      </c>
      <c r="H65" s="50" t="s">
        <v>17</v>
      </c>
      <c r="I65" s="82" t="s">
        <v>660</v>
      </c>
      <c r="J65" s="82" t="s">
        <v>780</v>
      </c>
      <c r="K65" s="12"/>
      <c r="L65" s="12"/>
      <c r="M65" s="32" t="str">
        <f t="shared" si="405"/>
        <v>F</v>
      </c>
      <c r="N65" s="39">
        <f t="shared" si="406"/>
        <v>0</v>
      </c>
      <c r="O65" s="37" t="str">
        <f t="shared" si="407"/>
        <v>00</v>
      </c>
      <c r="P65" s="11">
        <v>2</v>
      </c>
      <c r="Q65" s="16"/>
      <c r="R65" s="28" t="str">
        <f t="shared" si="456"/>
        <v>00</v>
      </c>
      <c r="S65" s="32" t="str">
        <f t="shared" si="408"/>
        <v>F</v>
      </c>
      <c r="T65" s="39">
        <f t="shared" si="409"/>
        <v>0</v>
      </c>
      <c r="U65" s="37" t="str">
        <f t="shared" si="410"/>
        <v>00</v>
      </c>
      <c r="V65" s="11">
        <v>3</v>
      </c>
      <c r="W65" s="98">
        <v>8.1999999999999993</v>
      </c>
      <c r="X65" s="99">
        <v>7</v>
      </c>
      <c r="Y65" s="25"/>
      <c r="Z65" s="27">
        <f t="shared" si="411"/>
        <v>7.5</v>
      </c>
      <c r="AA65" s="28">
        <f t="shared" si="412"/>
        <v>7.5</v>
      </c>
      <c r="AB65" s="28" t="str">
        <f t="shared" si="413"/>
        <v>08</v>
      </c>
      <c r="AC65" s="32" t="str">
        <f t="shared" si="414"/>
        <v>B</v>
      </c>
      <c r="AD65" s="30">
        <f t="shared" si="415"/>
        <v>3</v>
      </c>
      <c r="AE65" s="37" t="str">
        <f t="shared" si="416"/>
        <v>03</v>
      </c>
      <c r="AF65" s="64">
        <v>4</v>
      </c>
      <c r="AG65" s="68">
        <v>4</v>
      </c>
      <c r="AH65" s="21">
        <v>5.3</v>
      </c>
      <c r="AI65" s="24">
        <v>5</v>
      </c>
      <c r="AJ65" s="25"/>
      <c r="AK65" s="27">
        <f t="shared" si="417"/>
        <v>5.0999999999999996</v>
      </c>
      <c r="AL65" s="28">
        <f t="shared" si="418"/>
        <v>5.0999999999999996</v>
      </c>
      <c r="AM65" s="28" t="str">
        <f t="shared" si="419"/>
        <v>05</v>
      </c>
      <c r="AN65" s="32" t="str">
        <f t="shared" si="420"/>
        <v>D+</v>
      </c>
      <c r="AO65" s="30">
        <f t="shared" si="421"/>
        <v>1.5</v>
      </c>
      <c r="AP65" s="37" t="str">
        <f t="shared" si="422"/>
        <v>02</v>
      </c>
      <c r="AQ65" s="64">
        <v>3</v>
      </c>
      <c r="AR65" s="68">
        <v>3</v>
      </c>
      <c r="AS65" s="98">
        <v>7</v>
      </c>
      <c r="AT65" s="99">
        <v>4</v>
      </c>
      <c r="AU65" s="25"/>
      <c r="AV65" s="27">
        <f t="shared" si="423"/>
        <v>5.2</v>
      </c>
      <c r="AW65" s="28">
        <f t="shared" si="424"/>
        <v>5.2</v>
      </c>
      <c r="AX65" s="28" t="str">
        <f t="shared" si="425"/>
        <v>05</v>
      </c>
      <c r="AY65" s="32" t="str">
        <f t="shared" si="426"/>
        <v>D+</v>
      </c>
      <c r="AZ65" s="30">
        <f t="shared" si="427"/>
        <v>1.5</v>
      </c>
      <c r="BA65" s="37" t="str">
        <f t="shared" si="428"/>
        <v>02</v>
      </c>
      <c r="BB65" s="64">
        <v>3</v>
      </c>
      <c r="BC65" s="68">
        <v>3</v>
      </c>
      <c r="BD65" s="21">
        <v>5</v>
      </c>
      <c r="BE65" s="24">
        <v>5</v>
      </c>
      <c r="BF65" s="25"/>
      <c r="BG65" s="27">
        <f t="shared" si="429"/>
        <v>5</v>
      </c>
      <c r="BH65" s="28">
        <f t="shared" si="430"/>
        <v>5</v>
      </c>
      <c r="BI65" s="28" t="str">
        <f t="shared" si="431"/>
        <v>05</v>
      </c>
      <c r="BJ65" s="32" t="str">
        <f t="shared" si="432"/>
        <v>D+</v>
      </c>
      <c r="BK65" s="66">
        <f t="shared" si="433"/>
        <v>1.5</v>
      </c>
      <c r="BL65" s="37" t="str">
        <f>TEXT(BK65,"0,0")</f>
        <v>02</v>
      </c>
      <c r="BM65" s="64">
        <v>2</v>
      </c>
      <c r="BN65" s="75">
        <v>2</v>
      </c>
      <c r="BO65" s="21">
        <v>6.3</v>
      </c>
      <c r="BP65" s="24">
        <v>2</v>
      </c>
      <c r="BQ65" s="25">
        <v>4</v>
      </c>
      <c r="BR65" s="27">
        <f t="shared" si="434"/>
        <v>3.7</v>
      </c>
      <c r="BS65" s="28">
        <f t="shared" si="435"/>
        <v>4.9000000000000004</v>
      </c>
      <c r="BT65" s="28" t="str">
        <f t="shared" si="436"/>
        <v>05</v>
      </c>
      <c r="BU65" s="32" t="str">
        <f t="shared" si="437"/>
        <v>D</v>
      </c>
      <c r="BV65" s="30">
        <f t="shared" si="438"/>
        <v>1</v>
      </c>
      <c r="BW65" s="37" t="str">
        <f t="shared" si="439"/>
        <v>01</v>
      </c>
      <c r="BX65" s="64">
        <v>3</v>
      </c>
      <c r="BY65" s="68">
        <v>3</v>
      </c>
      <c r="BZ65" s="85">
        <f t="shared" si="440"/>
        <v>15</v>
      </c>
      <c r="CA65" s="86">
        <f t="shared" si="441"/>
        <v>5.706666666666667</v>
      </c>
      <c r="CB65" s="87" t="str">
        <f t="shared" si="457"/>
        <v>006</v>
      </c>
      <c r="CC65" s="86">
        <f t="shared" si="442"/>
        <v>1.8</v>
      </c>
      <c r="CD65" s="87" t="str">
        <f t="shared" si="443"/>
        <v>002</v>
      </c>
      <c r="CE65" s="52" t="str">
        <f t="shared" si="444"/>
        <v>Lên lớp</v>
      </c>
      <c r="CF65" s="52">
        <f t="shared" si="445"/>
        <v>15</v>
      </c>
      <c r="CG65" s="86">
        <f t="shared" si="446"/>
        <v>5.706666666666667</v>
      </c>
      <c r="CH65" s="52" t="str">
        <f t="shared" si="458"/>
        <v>006</v>
      </c>
      <c r="CI65" s="86">
        <f t="shared" si="447"/>
        <v>1.8</v>
      </c>
      <c r="CJ65" s="52" t="str">
        <f t="shared" si="448"/>
        <v>002</v>
      </c>
      <c r="CK65" s="52" t="str">
        <f t="shared" si="449"/>
        <v>Lên lớp</v>
      </c>
      <c r="CL65" s="21">
        <v>0</v>
      </c>
      <c r="CM65" s="24"/>
      <c r="CN65" s="25"/>
      <c r="CO65" s="27">
        <f t="shared" si="450"/>
        <v>0</v>
      </c>
      <c r="CP65" s="28">
        <f t="shared" si="451"/>
        <v>0</v>
      </c>
      <c r="CQ65" s="28" t="str">
        <f t="shared" si="452"/>
        <v>00</v>
      </c>
      <c r="CR65" s="32" t="str">
        <f t="shared" si="453"/>
        <v>F</v>
      </c>
      <c r="CS65" s="30">
        <f t="shared" si="454"/>
        <v>0</v>
      </c>
      <c r="CT65" s="37" t="str">
        <f t="shared" si="455"/>
        <v>00</v>
      </c>
      <c r="CU65" s="71">
        <v>2</v>
      </c>
      <c r="CV65" s="73"/>
      <c r="CW65" s="254">
        <v>6</v>
      </c>
      <c r="CX65" s="255">
        <v>0</v>
      </c>
      <c r="CY65" s="255">
        <v>0</v>
      </c>
      <c r="CZ65" s="27">
        <f t="shared" si="459"/>
        <v>2.4</v>
      </c>
      <c r="DA65" s="28">
        <f t="shared" si="460"/>
        <v>2.4</v>
      </c>
      <c r="DB65" s="30" t="str">
        <f t="shared" si="461"/>
        <v>02</v>
      </c>
      <c r="DC65" s="32" t="str">
        <f t="shared" si="462"/>
        <v>F</v>
      </c>
      <c r="DD65" s="30">
        <f t="shared" si="463"/>
        <v>0</v>
      </c>
      <c r="DE65" s="30" t="str">
        <f t="shared" si="464"/>
        <v>00</v>
      </c>
      <c r="DF65" s="71"/>
      <c r="DG65" s="203"/>
      <c r="DH65" s="256">
        <v>6</v>
      </c>
      <c r="DI65" s="255"/>
      <c r="DJ65" s="230"/>
      <c r="DK65" s="27">
        <f t="shared" si="465"/>
        <v>2.4</v>
      </c>
      <c r="DL65" s="28">
        <f t="shared" si="466"/>
        <v>2.4</v>
      </c>
      <c r="DM65" s="28"/>
      <c r="DN65" s="32" t="str">
        <f t="shared" si="467"/>
        <v>F</v>
      </c>
      <c r="DO65" s="30">
        <f t="shared" si="468"/>
        <v>0</v>
      </c>
      <c r="DP65" s="30" t="str">
        <f t="shared" si="469"/>
        <v>00</v>
      </c>
      <c r="DQ65" s="71"/>
      <c r="DR65" s="203"/>
      <c r="DS65" s="204">
        <f t="shared" si="532"/>
        <v>2.4</v>
      </c>
      <c r="DT65" s="28"/>
      <c r="DU65" s="32" t="str">
        <f t="shared" si="471"/>
        <v>F</v>
      </c>
      <c r="DV65" s="30">
        <f t="shared" si="472"/>
        <v>0</v>
      </c>
      <c r="DW65" s="30" t="str">
        <f t="shared" si="473"/>
        <v>00</v>
      </c>
      <c r="DX65" s="71">
        <v>3</v>
      </c>
      <c r="DY65" s="203"/>
      <c r="DZ65" s="234">
        <v>0</v>
      </c>
      <c r="EA65" s="230"/>
      <c r="EB65" s="52"/>
      <c r="EC65" s="27">
        <f t="shared" si="474"/>
        <v>0</v>
      </c>
      <c r="ED65" s="28">
        <f t="shared" si="475"/>
        <v>0</v>
      </c>
      <c r="EE65" s="30" t="str">
        <f t="shared" si="476"/>
        <v>00</v>
      </c>
      <c r="EF65" s="32" t="str">
        <f t="shared" si="477"/>
        <v>F</v>
      </c>
      <c r="EG65" s="30">
        <f t="shared" si="478"/>
        <v>0</v>
      </c>
      <c r="EH65" s="30" t="str">
        <f t="shared" si="479"/>
        <v>00</v>
      </c>
      <c r="EI65" s="71">
        <v>3</v>
      </c>
      <c r="EJ65" s="203"/>
      <c r="EK65" s="235">
        <v>0</v>
      </c>
      <c r="EL65" s="188"/>
      <c r="EM65" s="52"/>
      <c r="EN65" s="27">
        <f t="shared" si="480"/>
        <v>0</v>
      </c>
      <c r="EO65" s="28">
        <f t="shared" si="481"/>
        <v>0</v>
      </c>
      <c r="EP65" s="30" t="str">
        <f t="shared" si="482"/>
        <v>00</v>
      </c>
      <c r="EQ65" s="32" t="str">
        <f t="shared" si="483"/>
        <v>F</v>
      </c>
      <c r="ER65" s="30">
        <f t="shared" si="484"/>
        <v>0</v>
      </c>
      <c r="ES65" s="30" t="str">
        <f t="shared" si="485"/>
        <v>00</v>
      </c>
      <c r="ET65" s="71">
        <v>3</v>
      </c>
      <c r="EU65" s="203"/>
      <c r="EV65" s="232">
        <v>0</v>
      </c>
      <c r="EW65" s="52"/>
      <c r="EX65" s="52"/>
      <c r="EY65" s="27">
        <f t="shared" si="486"/>
        <v>0</v>
      </c>
      <c r="EZ65" s="28">
        <f t="shared" si="487"/>
        <v>0</v>
      </c>
      <c r="FA65" s="30" t="str">
        <f t="shared" si="488"/>
        <v>00</v>
      </c>
      <c r="FB65" s="32" t="str">
        <f t="shared" si="489"/>
        <v>F</v>
      </c>
      <c r="FC65" s="30">
        <f t="shared" si="490"/>
        <v>0</v>
      </c>
      <c r="FD65" s="30" t="str">
        <f t="shared" si="491"/>
        <v>00</v>
      </c>
      <c r="FE65" s="71">
        <v>2</v>
      </c>
      <c r="FF65" s="203"/>
      <c r="FG65" s="235">
        <v>0</v>
      </c>
      <c r="FH65" s="188"/>
      <c r="FI65" s="188"/>
      <c r="FJ65" s="27">
        <f t="shared" si="492"/>
        <v>0</v>
      </c>
      <c r="FK65" s="28">
        <f t="shared" si="493"/>
        <v>0</v>
      </c>
      <c r="FL65" s="30" t="str">
        <f t="shared" si="494"/>
        <v>00</v>
      </c>
      <c r="FM65" s="32" t="str">
        <f t="shared" si="495"/>
        <v>F</v>
      </c>
      <c r="FN65" s="30">
        <f t="shared" si="496"/>
        <v>0</v>
      </c>
      <c r="FO65" s="30" t="str">
        <f t="shared" si="497"/>
        <v>00</v>
      </c>
      <c r="FP65" s="71">
        <v>3</v>
      </c>
      <c r="FQ65" s="203"/>
      <c r="FR65" s="232">
        <v>0</v>
      </c>
      <c r="FS65" s="52"/>
      <c r="FT65" s="52"/>
      <c r="FU65" s="27">
        <f t="shared" si="498"/>
        <v>0</v>
      </c>
      <c r="FV65" s="28">
        <f t="shared" si="499"/>
        <v>0</v>
      </c>
      <c r="FW65" s="30" t="str">
        <f t="shared" si="500"/>
        <v>00</v>
      </c>
      <c r="FX65" s="32" t="str">
        <f t="shared" si="501"/>
        <v>F</v>
      </c>
      <c r="FY65" s="30">
        <f t="shared" si="502"/>
        <v>0</v>
      </c>
      <c r="FZ65" s="30" t="str">
        <f t="shared" si="503"/>
        <v>00</v>
      </c>
      <c r="GA65" s="71">
        <v>2</v>
      </c>
      <c r="GB65" s="203"/>
      <c r="GC65" s="232">
        <v>0</v>
      </c>
      <c r="GD65" s="52"/>
      <c r="GE65" s="52"/>
      <c r="GF65" s="27">
        <f t="shared" si="504"/>
        <v>0</v>
      </c>
      <c r="GG65" s="28">
        <f t="shared" si="505"/>
        <v>0</v>
      </c>
      <c r="GH65" s="30" t="str">
        <f t="shared" si="506"/>
        <v>00</v>
      </c>
      <c r="GI65" s="32" t="str">
        <f t="shared" si="507"/>
        <v>F</v>
      </c>
      <c r="GJ65" s="30">
        <f t="shared" si="508"/>
        <v>0</v>
      </c>
      <c r="GK65" s="30" t="str">
        <f t="shared" si="509"/>
        <v>00</v>
      </c>
      <c r="GL65" s="71">
        <v>2</v>
      </c>
      <c r="GM65" s="203"/>
      <c r="GN65" s="235">
        <v>0</v>
      </c>
      <c r="GO65" s="188"/>
      <c r="GP65" s="188"/>
      <c r="GQ65" s="27">
        <f t="shared" si="510"/>
        <v>0</v>
      </c>
      <c r="GR65" s="28">
        <f t="shared" si="511"/>
        <v>0</v>
      </c>
      <c r="GS65" s="30" t="str">
        <f t="shared" si="512"/>
        <v>00</v>
      </c>
      <c r="GT65" s="32" t="str">
        <f t="shared" si="513"/>
        <v>F</v>
      </c>
      <c r="GU65" s="30">
        <f t="shared" si="514"/>
        <v>0</v>
      </c>
      <c r="GV65" s="30" t="str">
        <f t="shared" si="515"/>
        <v>00</v>
      </c>
      <c r="GW65" s="71">
        <v>2</v>
      </c>
      <c r="GX65" s="203"/>
      <c r="GY65" s="85">
        <f t="shared" si="516"/>
        <v>22</v>
      </c>
      <c r="GZ65" s="86">
        <f t="shared" si="517"/>
        <v>0.32727272727272722</v>
      </c>
      <c r="HA65" s="87" t="str">
        <f t="shared" si="518"/>
        <v>000</v>
      </c>
      <c r="HB65" s="86">
        <f t="shared" si="519"/>
        <v>0</v>
      </c>
      <c r="HC65" s="87" t="str">
        <f t="shared" si="520"/>
        <v>000</v>
      </c>
      <c r="HD65" s="52" t="str">
        <f t="shared" si="521"/>
        <v>Cảnh báo KQHT</v>
      </c>
      <c r="HE65" s="52">
        <f t="shared" si="522"/>
        <v>0</v>
      </c>
      <c r="HF65" s="86" t="e">
        <f t="shared" si="523"/>
        <v>#DIV/0!</v>
      </c>
      <c r="HG65" s="52" t="e">
        <f t="shared" si="524"/>
        <v>#DIV/0!</v>
      </c>
      <c r="HH65" s="86" t="e">
        <f t="shared" si="525"/>
        <v>#DIV/0!</v>
      </c>
      <c r="HI65" s="52" t="e">
        <f t="shared" si="526"/>
        <v>#DIV/0!</v>
      </c>
      <c r="HK65" s="269"/>
      <c r="HL65" s="239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JU65" s="324"/>
      <c r="JV65" s="324"/>
      <c r="JW65" s="324"/>
      <c r="JX65" s="8"/>
      <c r="JY65" s="8"/>
      <c r="JZ65" s="8"/>
      <c r="KA65" s="8"/>
      <c r="KB65" s="8"/>
      <c r="KC65" s="8"/>
      <c r="KD65" s="8"/>
      <c r="KE65" s="8"/>
      <c r="KF65" s="8"/>
      <c r="KG65" s="8"/>
      <c r="KH65" s="8"/>
      <c r="KI65" s="8"/>
      <c r="KJ65" s="8"/>
      <c r="KK65" s="8"/>
      <c r="KL65" s="8"/>
      <c r="KM65" s="8"/>
      <c r="KN65" s="8"/>
      <c r="KO65" s="8"/>
      <c r="KP65" s="8"/>
      <c r="KQ65" s="8"/>
      <c r="KR65" s="8"/>
      <c r="KS65" s="8"/>
      <c r="KT65" s="8"/>
      <c r="KU65" s="8"/>
      <c r="KV65" s="8"/>
      <c r="KW65" s="8"/>
      <c r="KX65" s="8"/>
      <c r="KY65" s="8"/>
      <c r="KZ65" s="8"/>
      <c r="LA65" s="8"/>
      <c r="LB65" s="8"/>
      <c r="LC65" s="8"/>
      <c r="LD65" s="8"/>
      <c r="LE65" s="8"/>
      <c r="LF65" s="8"/>
      <c r="LG65" s="8"/>
      <c r="LH65" s="8"/>
      <c r="LI65" s="8"/>
      <c r="LJ65" s="8"/>
      <c r="LK65" s="8"/>
      <c r="LL65" s="8"/>
      <c r="LM65" s="85" t="e">
        <f t="shared" si="527"/>
        <v>#DIV/0!</v>
      </c>
      <c r="LN65" s="86" t="e">
        <f t="shared" si="528"/>
        <v>#VALUE!</v>
      </c>
      <c r="LO65" s="87" t="e">
        <f t="shared" si="529"/>
        <v>#VALUE!</v>
      </c>
      <c r="LP65" s="86" t="e">
        <f t="shared" si="530"/>
        <v>#DIV/0!</v>
      </c>
      <c r="LQ65" s="87" t="e">
        <f t="shared" si="531"/>
        <v>#DIV/0!</v>
      </c>
      <c r="LR65" s="8"/>
      <c r="LS65" s="8"/>
      <c r="LT65" s="8"/>
      <c r="LU65" s="8"/>
      <c r="LV65" s="8"/>
      <c r="LW65" s="8"/>
      <c r="LX65" s="8"/>
      <c r="LY65" s="8"/>
      <c r="LZ65" s="8"/>
      <c r="MA65" s="8"/>
    </row>
    <row r="66" spans="1:339" s="233" customFormat="1" ht="18">
      <c r="A66" s="10">
        <v>27</v>
      </c>
      <c r="B66" s="76" t="s">
        <v>383</v>
      </c>
      <c r="C66" s="77" t="s">
        <v>454</v>
      </c>
      <c r="D66" s="78" t="s">
        <v>259</v>
      </c>
      <c r="E66" s="79" t="s">
        <v>455</v>
      </c>
      <c r="F66" s="257" t="s">
        <v>971</v>
      </c>
      <c r="G66" s="80" t="s">
        <v>697</v>
      </c>
      <c r="H66" s="50" t="s">
        <v>17</v>
      </c>
      <c r="I66" s="82" t="s">
        <v>722</v>
      </c>
      <c r="J66" s="82" t="s">
        <v>777</v>
      </c>
      <c r="K66" s="12"/>
      <c r="L66" s="12"/>
      <c r="M66" s="32" t="str">
        <f t="shared" si="405"/>
        <v>F</v>
      </c>
      <c r="N66" s="39">
        <f t="shared" si="406"/>
        <v>0</v>
      </c>
      <c r="O66" s="37" t="str">
        <f t="shared" si="407"/>
        <v>00</v>
      </c>
      <c r="P66" s="11">
        <v>2</v>
      </c>
      <c r="Q66" s="16"/>
      <c r="R66" s="28" t="str">
        <f t="shared" si="456"/>
        <v>00</v>
      </c>
      <c r="S66" s="32" t="str">
        <f t="shared" si="408"/>
        <v>F</v>
      </c>
      <c r="T66" s="39">
        <f t="shared" si="409"/>
        <v>0</v>
      </c>
      <c r="U66" s="37" t="str">
        <f t="shared" si="410"/>
        <v>00</v>
      </c>
      <c r="V66" s="11">
        <v>3</v>
      </c>
      <c r="W66" s="96">
        <v>0</v>
      </c>
      <c r="X66" s="106"/>
      <c r="Y66" s="25"/>
      <c r="Z66" s="27">
        <f t="shared" si="411"/>
        <v>0</v>
      </c>
      <c r="AA66" s="28">
        <f t="shared" si="412"/>
        <v>0</v>
      </c>
      <c r="AB66" s="28" t="str">
        <f t="shared" si="413"/>
        <v>00</v>
      </c>
      <c r="AC66" s="32" t="str">
        <f t="shared" si="414"/>
        <v>F</v>
      </c>
      <c r="AD66" s="30">
        <f t="shared" si="415"/>
        <v>0</v>
      </c>
      <c r="AE66" s="37" t="str">
        <f t="shared" si="416"/>
        <v>00</v>
      </c>
      <c r="AF66" s="64">
        <v>4</v>
      </c>
      <c r="AG66" s="68"/>
      <c r="AH66" s="96">
        <v>0</v>
      </c>
      <c r="AI66" s="106"/>
      <c r="AJ66" s="25"/>
      <c r="AK66" s="27">
        <f t="shared" si="417"/>
        <v>0</v>
      </c>
      <c r="AL66" s="28">
        <f t="shared" si="418"/>
        <v>0</v>
      </c>
      <c r="AM66" s="28" t="str">
        <f t="shared" si="419"/>
        <v>00</v>
      </c>
      <c r="AN66" s="32" t="str">
        <f t="shared" si="420"/>
        <v>F</v>
      </c>
      <c r="AO66" s="30">
        <f t="shared" si="421"/>
        <v>0</v>
      </c>
      <c r="AP66" s="37" t="str">
        <f t="shared" si="422"/>
        <v>00</v>
      </c>
      <c r="AQ66" s="64">
        <v>3</v>
      </c>
      <c r="AR66" s="68"/>
      <c r="AS66" s="98">
        <v>0</v>
      </c>
      <c r="AT66" s="99"/>
      <c r="AU66" s="25"/>
      <c r="AV66" s="27">
        <f t="shared" si="423"/>
        <v>0</v>
      </c>
      <c r="AW66" s="28">
        <f t="shared" si="424"/>
        <v>0</v>
      </c>
      <c r="AX66" s="28" t="str">
        <f t="shared" si="425"/>
        <v>00</v>
      </c>
      <c r="AY66" s="32" t="str">
        <f t="shared" si="426"/>
        <v>F</v>
      </c>
      <c r="AZ66" s="30">
        <f t="shared" si="427"/>
        <v>0</v>
      </c>
      <c r="BA66" s="37" t="str">
        <f t="shared" si="428"/>
        <v>00</v>
      </c>
      <c r="BB66" s="64">
        <v>3</v>
      </c>
      <c r="BC66" s="68"/>
      <c r="BD66" s="96">
        <v>0</v>
      </c>
      <c r="BE66" s="106"/>
      <c r="BF66" s="25"/>
      <c r="BG66" s="27">
        <f t="shared" si="429"/>
        <v>0</v>
      </c>
      <c r="BH66" s="28">
        <f t="shared" si="430"/>
        <v>0</v>
      </c>
      <c r="BI66" s="28" t="str">
        <f t="shared" si="431"/>
        <v>00</v>
      </c>
      <c r="BJ66" s="32" t="str">
        <f t="shared" si="432"/>
        <v>F</v>
      </c>
      <c r="BK66" s="66">
        <f t="shared" si="433"/>
        <v>0</v>
      </c>
      <c r="BL66" s="37" t="str">
        <f t="shared" ref="BL66:BL72" si="533">TEXT(BK66,"0.0")</f>
        <v>0.0</v>
      </c>
      <c r="BM66" s="64">
        <v>2</v>
      </c>
      <c r="BN66" s="75"/>
      <c r="BO66" s="96">
        <v>0</v>
      </c>
      <c r="BP66" s="106"/>
      <c r="BQ66" s="25"/>
      <c r="BR66" s="27">
        <f t="shared" si="434"/>
        <v>0</v>
      </c>
      <c r="BS66" s="28">
        <f t="shared" si="435"/>
        <v>0</v>
      </c>
      <c r="BT66" s="28" t="str">
        <f t="shared" si="436"/>
        <v>00</v>
      </c>
      <c r="BU66" s="32" t="str">
        <f t="shared" si="437"/>
        <v>F</v>
      </c>
      <c r="BV66" s="30">
        <f t="shared" si="438"/>
        <v>0</v>
      </c>
      <c r="BW66" s="37" t="str">
        <f t="shared" si="439"/>
        <v>00</v>
      </c>
      <c r="BX66" s="64">
        <v>3</v>
      </c>
      <c r="BY66" s="68"/>
      <c r="BZ66" s="85">
        <f t="shared" si="440"/>
        <v>15</v>
      </c>
      <c r="CA66" s="86">
        <f t="shared" si="441"/>
        <v>0</v>
      </c>
      <c r="CB66" s="87" t="str">
        <f t="shared" si="457"/>
        <v>000</v>
      </c>
      <c r="CC66" s="86">
        <f t="shared" si="442"/>
        <v>0</v>
      </c>
      <c r="CD66" s="87" t="str">
        <f t="shared" si="443"/>
        <v>000</v>
      </c>
      <c r="CE66" s="52" t="str">
        <f t="shared" si="444"/>
        <v>Cảnh báo KQHT</v>
      </c>
      <c r="CF66" s="52">
        <f t="shared" si="445"/>
        <v>0</v>
      </c>
      <c r="CG66" s="86" t="e">
        <f t="shared" si="446"/>
        <v>#DIV/0!</v>
      </c>
      <c r="CH66" s="52" t="e">
        <f t="shared" si="458"/>
        <v>#DIV/0!</v>
      </c>
      <c r="CI66" s="86" t="e">
        <f t="shared" si="447"/>
        <v>#DIV/0!</v>
      </c>
      <c r="CJ66" s="52" t="e">
        <f t="shared" si="448"/>
        <v>#DIV/0!</v>
      </c>
      <c r="CK66" s="52" t="e">
        <f t="shared" si="449"/>
        <v>#DIV/0!</v>
      </c>
      <c r="CL66" s="21">
        <v>0</v>
      </c>
      <c r="CM66" s="24"/>
      <c r="CN66" s="25"/>
      <c r="CO66" s="27">
        <f t="shared" si="450"/>
        <v>0</v>
      </c>
      <c r="CP66" s="28">
        <f t="shared" si="451"/>
        <v>0</v>
      </c>
      <c r="CQ66" s="28" t="str">
        <f t="shared" si="452"/>
        <v>00</v>
      </c>
      <c r="CR66" s="32" t="str">
        <f t="shared" si="453"/>
        <v>F</v>
      </c>
      <c r="CS66" s="30">
        <f t="shared" si="454"/>
        <v>0</v>
      </c>
      <c r="CT66" s="37" t="str">
        <f t="shared" si="455"/>
        <v>00</v>
      </c>
      <c r="CU66" s="71">
        <v>2</v>
      </c>
      <c r="CV66" s="73"/>
      <c r="CW66" s="232">
        <v>0</v>
      </c>
      <c r="CX66" s="52"/>
      <c r="CY66" s="52"/>
      <c r="CZ66" s="27">
        <f t="shared" si="459"/>
        <v>0</v>
      </c>
      <c r="DA66" s="28">
        <f t="shared" si="460"/>
        <v>0</v>
      </c>
      <c r="DB66" s="30" t="str">
        <f t="shared" si="461"/>
        <v>00</v>
      </c>
      <c r="DC66" s="32" t="str">
        <f t="shared" si="462"/>
        <v>F</v>
      </c>
      <c r="DD66" s="30">
        <f t="shared" si="463"/>
        <v>0</v>
      </c>
      <c r="DE66" s="30" t="str">
        <f t="shared" si="464"/>
        <v>00</v>
      </c>
      <c r="DF66" s="71"/>
      <c r="DG66" s="203"/>
      <c r="DH66" s="229">
        <v>0</v>
      </c>
      <c r="DI66" s="230"/>
      <c r="DJ66" s="230"/>
      <c r="DK66" s="27">
        <f t="shared" si="465"/>
        <v>0</v>
      </c>
      <c r="DL66" s="28">
        <f t="shared" si="466"/>
        <v>0</v>
      </c>
      <c r="DM66" s="28"/>
      <c r="DN66" s="32" t="str">
        <f t="shared" si="467"/>
        <v>F</v>
      </c>
      <c r="DO66" s="30">
        <f t="shared" si="468"/>
        <v>0</v>
      </c>
      <c r="DP66" s="30" t="str">
        <f t="shared" si="469"/>
        <v>00</v>
      </c>
      <c r="DQ66" s="71"/>
      <c r="DR66" s="203"/>
      <c r="DS66" s="204">
        <f t="shared" si="532"/>
        <v>0</v>
      </c>
      <c r="DT66" s="28"/>
      <c r="DU66" s="32" t="str">
        <f t="shared" si="471"/>
        <v>F</v>
      </c>
      <c r="DV66" s="30">
        <f t="shared" si="472"/>
        <v>0</v>
      </c>
      <c r="DW66" s="30" t="str">
        <f t="shared" si="473"/>
        <v>00</v>
      </c>
      <c r="DX66" s="71">
        <v>3</v>
      </c>
      <c r="DY66" s="203"/>
      <c r="DZ66" s="234">
        <v>0</v>
      </c>
      <c r="EA66" s="230"/>
      <c r="EB66" s="52"/>
      <c r="EC66" s="27">
        <f t="shared" si="474"/>
        <v>0</v>
      </c>
      <c r="ED66" s="28">
        <f t="shared" si="475"/>
        <v>0</v>
      </c>
      <c r="EE66" s="30" t="str">
        <f t="shared" si="476"/>
        <v>00</v>
      </c>
      <c r="EF66" s="32" t="str">
        <f t="shared" si="477"/>
        <v>F</v>
      </c>
      <c r="EG66" s="30">
        <f t="shared" si="478"/>
        <v>0</v>
      </c>
      <c r="EH66" s="30" t="str">
        <f t="shared" si="479"/>
        <v>00</v>
      </c>
      <c r="EI66" s="71">
        <v>3</v>
      </c>
      <c r="EJ66" s="203"/>
      <c r="EK66" s="235">
        <v>0</v>
      </c>
      <c r="EL66" s="188"/>
      <c r="EM66" s="52"/>
      <c r="EN66" s="27">
        <f t="shared" si="480"/>
        <v>0</v>
      </c>
      <c r="EO66" s="28">
        <f t="shared" si="481"/>
        <v>0</v>
      </c>
      <c r="EP66" s="30" t="str">
        <f t="shared" si="482"/>
        <v>00</v>
      </c>
      <c r="EQ66" s="32" t="str">
        <f t="shared" si="483"/>
        <v>F</v>
      </c>
      <c r="ER66" s="30">
        <f t="shared" si="484"/>
        <v>0</v>
      </c>
      <c r="ES66" s="30" t="str">
        <f t="shared" si="485"/>
        <v>00</v>
      </c>
      <c r="ET66" s="71">
        <v>3</v>
      </c>
      <c r="EU66" s="203"/>
      <c r="EV66" s="232">
        <v>0</v>
      </c>
      <c r="EW66" s="52"/>
      <c r="EX66" s="52"/>
      <c r="EY66" s="27">
        <f t="shared" si="486"/>
        <v>0</v>
      </c>
      <c r="EZ66" s="28">
        <f t="shared" si="487"/>
        <v>0</v>
      </c>
      <c r="FA66" s="30" t="str">
        <f t="shared" si="488"/>
        <v>00</v>
      </c>
      <c r="FB66" s="32" t="str">
        <f t="shared" si="489"/>
        <v>F</v>
      </c>
      <c r="FC66" s="30">
        <f t="shared" si="490"/>
        <v>0</v>
      </c>
      <c r="FD66" s="30" t="str">
        <f t="shared" si="491"/>
        <v>00</v>
      </c>
      <c r="FE66" s="71">
        <v>2</v>
      </c>
      <c r="FF66" s="203"/>
      <c r="FG66" s="235">
        <v>0</v>
      </c>
      <c r="FH66" s="188"/>
      <c r="FI66" s="188"/>
      <c r="FJ66" s="27">
        <f t="shared" si="492"/>
        <v>0</v>
      </c>
      <c r="FK66" s="28">
        <f t="shared" si="493"/>
        <v>0</v>
      </c>
      <c r="FL66" s="30" t="str">
        <f t="shared" si="494"/>
        <v>00</v>
      </c>
      <c r="FM66" s="32" t="str">
        <f t="shared" si="495"/>
        <v>F</v>
      </c>
      <c r="FN66" s="30">
        <f t="shared" si="496"/>
        <v>0</v>
      </c>
      <c r="FO66" s="30" t="str">
        <f t="shared" si="497"/>
        <v>00</v>
      </c>
      <c r="FP66" s="71">
        <v>3</v>
      </c>
      <c r="FQ66" s="203"/>
      <c r="FR66" s="232">
        <v>0</v>
      </c>
      <c r="FS66" s="52"/>
      <c r="FT66" s="52"/>
      <c r="FU66" s="27">
        <f t="shared" si="498"/>
        <v>0</v>
      </c>
      <c r="FV66" s="28">
        <f t="shared" si="499"/>
        <v>0</v>
      </c>
      <c r="FW66" s="30" t="str">
        <f t="shared" si="500"/>
        <v>00</v>
      </c>
      <c r="FX66" s="32" t="str">
        <f t="shared" si="501"/>
        <v>F</v>
      </c>
      <c r="FY66" s="30">
        <f t="shared" si="502"/>
        <v>0</v>
      </c>
      <c r="FZ66" s="30" t="str">
        <f t="shared" si="503"/>
        <v>00</v>
      </c>
      <c r="GA66" s="71">
        <v>2</v>
      </c>
      <c r="GB66" s="203"/>
      <c r="GC66" s="232">
        <v>0</v>
      </c>
      <c r="GD66" s="52"/>
      <c r="GE66" s="52"/>
      <c r="GF66" s="27">
        <f t="shared" si="504"/>
        <v>0</v>
      </c>
      <c r="GG66" s="28">
        <f t="shared" si="505"/>
        <v>0</v>
      </c>
      <c r="GH66" s="30" t="str">
        <f t="shared" si="506"/>
        <v>00</v>
      </c>
      <c r="GI66" s="32" t="str">
        <f t="shared" si="507"/>
        <v>F</v>
      </c>
      <c r="GJ66" s="30">
        <f t="shared" si="508"/>
        <v>0</v>
      </c>
      <c r="GK66" s="30" t="str">
        <f t="shared" si="509"/>
        <v>00</v>
      </c>
      <c r="GL66" s="71">
        <v>2</v>
      </c>
      <c r="GM66" s="203"/>
      <c r="GN66" s="235">
        <v>0</v>
      </c>
      <c r="GO66" s="188"/>
      <c r="GP66" s="188"/>
      <c r="GQ66" s="27">
        <f t="shared" si="510"/>
        <v>0</v>
      </c>
      <c r="GR66" s="28">
        <f t="shared" si="511"/>
        <v>0</v>
      </c>
      <c r="GS66" s="30" t="str">
        <f t="shared" si="512"/>
        <v>00</v>
      </c>
      <c r="GT66" s="32" t="str">
        <f t="shared" si="513"/>
        <v>F</v>
      </c>
      <c r="GU66" s="30">
        <f t="shared" si="514"/>
        <v>0</v>
      </c>
      <c r="GV66" s="30" t="str">
        <f t="shared" si="515"/>
        <v>00</v>
      </c>
      <c r="GW66" s="71">
        <v>2</v>
      </c>
      <c r="GX66" s="203"/>
      <c r="GY66" s="85">
        <f t="shared" si="516"/>
        <v>22</v>
      </c>
      <c r="GZ66" s="86">
        <f t="shared" si="517"/>
        <v>0</v>
      </c>
      <c r="HA66" s="87" t="str">
        <f t="shared" si="518"/>
        <v>000</v>
      </c>
      <c r="HB66" s="86">
        <f t="shared" si="519"/>
        <v>0</v>
      </c>
      <c r="HC66" s="87" t="str">
        <f t="shared" si="520"/>
        <v>000</v>
      </c>
      <c r="HD66" s="52" t="str">
        <f t="shared" si="521"/>
        <v>Cảnh báo KQHT</v>
      </c>
      <c r="HE66" s="52">
        <f t="shared" si="522"/>
        <v>0</v>
      </c>
      <c r="HF66" s="86" t="e">
        <f t="shared" si="523"/>
        <v>#DIV/0!</v>
      </c>
      <c r="HG66" s="52" t="e">
        <f t="shared" si="524"/>
        <v>#DIV/0!</v>
      </c>
      <c r="HH66" s="86" t="e">
        <f t="shared" si="525"/>
        <v>#DIV/0!</v>
      </c>
      <c r="HI66" s="52" t="e">
        <f t="shared" si="526"/>
        <v>#DIV/0!</v>
      </c>
      <c r="HK66" s="269"/>
      <c r="HL66" s="239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JU66" s="324"/>
      <c r="JV66" s="324"/>
      <c r="JW66" s="324"/>
      <c r="JX66" s="8"/>
      <c r="JY66" s="8"/>
      <c r="JZ66" s="8"/>
      <c r="KA66" s="8"/>
      <c r="KB66" s="8"/>
      <c r="KC66" s="8"/>
      <c r="KD66" s="8"/>
      <c r="KE66" s="8"/>
      <c r="KF66" s="8"/>
      <c r="KG66" s="8"/>
      <c r="KH66" s="8"/>
      <c r="KI66" s="8"/>
      <c r="KJ66" s="8"/>
      <c r="KK66" s="8"/>
      <c r="KL66" s="8"/>
      <c r="KM66" s="8"/>
      <c r="KN66" s="8"/>
      <c r="KO66" s="8"/>
      <c r="KP66" s="8"/>
      <c r="KQ66" s="8"/>
      <c r="KR66" s="8"/>
      <c r="KS66" s="8"/>
      <c r="KT66" s="8"/>
      <c r="KU66" s="8"/>
      <c r="KV66" s="8"/>
      <c r="KW66" s="8"/>
      <c r="KX66" s="8"/>
      <c r="KY66" s="8"/>
      <c r="KZ66" s="8"/>
      <c r="LA66" s="8"/>
      <c r="LB66" s="8"/>
      <c r="LC66" s="8"/>
      <c r="LD66" s="8"/>
      <c r="LE66" s="8"/>
      <c r="LF66" s="8"/>
      <c r="LG66" s="8"/>
      <c r="LH66" s="8"/>
      <c r="LI66" s="8"/>
      <c r="LJ66" s="8"/>
      <c r="LK66" s="8"/>
      <c r="LL66" s="8"/>
      <c r="LM66" s="85" t="e">
        <f t="shared" si="527"/>
        <v>#DIV/0!</v>
      </c>
      <c r="LN66" s="86" t="e">
        <f t="shared" si="528"/>
        <v>#VALUE!</v>
      </c>
      <c r="LO66" s="87" t="e">
        <f t="shared" si="529"/>
        <v>#VALUE!</v>
      </c>
      <c r="LP66" s="86" t="e">
        <f t="shared" si="530"/>
        <v>#DIV/0!</v>
      </c>
      <c r="LQ66" s="87" t="e">
        <f t="shared" si="531"/>
        <v>#DIV/0!</v>
      </c>
      <c r="LR66" s="8"/>
      <c r="LS66" s="8"/>
      <c r="LT66" s="8"/>
      <c r="LU66" s="8"/>
      <c r="LV66" s="8"/>
      <c r="LW66" s="8"/>
      <c r="LX66" s="8"/>
      <c r="LY66" s="8"/>
      <c r="LZ66" s="8"/>
      <c r="MA66" s="8"/>
    </row>
    <row r="67" spans="1:339" s="233" customFormat="1" ht="18">
      <c r="A67" s="10">
        <v>30</v>
      </c>
      <c r="B67" s="76" t="s">
        <v>383</v>
      </c>
      <c r="C67" s="77" t="s">
        <v>466</v>
      </c>
      <c r="D67" s="78" t="s">
        <v>467</v>
      </c>
      <c r="E67" s="79" t="s">
        <v>468</v>
      </c>
      <c r="F67" s="257" t="s">
        <v>972</v>
      </c>
      <c r="G67" s="80" t="s">
        <v>699</v>
      </c>
      <c r="H67" s="50" t="s">
        <v>17</v>
      </c>
      <c r="I67" s="82" t="s">
        <v>724</v>
      </c>
      <c r="J67" s="82" t="s">
        <v>805</v>
      </c>
      <c r="K67" s="12"/>
      <c r="L67" s="12"/>
      <c r="M67" s="32" t="str">
        <f t="shared" si="405"/>
        <v>F</v>
      </c>
      <c r="N67" s="39">
        <f t="shared" si="406"/>
        <v>0</v>
      </c>
      <c r="O67" s="37" t="str">
        <f t="shared" si="407"/>
        <v>00</v>
      </c>
      <c r="P67" s="11">
        <v>2</v>
      </c>
      <c r="Q67" s="16"/>
      <c r="R67" s="28" t="str">
        <f t="shared" si="456"/>
        <v>00</v>
      </c>
      <c r="S67" s="32" t="str">
        <f t="shared" si="408"/>
        <v>F</v>
      </c>
      <c r="T67" s="39">
        <f t="shared" si="409"/>
        <v>0</v>
      </c>
      <c r="U67" s="37" t="str">
        <f t="shared" si="410"/>
        <v>00</v>
      </c>
      <c r="V67" s="11">
        <v>3</v>
      </c>
      <c r="W67" s="96">
        <v>0</v>
      </c>
      <c r="X67" s="106"/>
      <c r="Y67" s="25"/>
      <c r="Z67" s="27">
        <f t="shared" si="411"/>
        <v>0</v>
      </c>
      <c r="AA67" s="28">
        <f t="shared" si="412"/>
        <v>0</v>
      </c>
      <c r="AB67" s="28" t="str">
        <f t="shared" si="413"/>
        <v>00</v>
      </c>
      <c r="AC67" s="32" t="str">
        <f t="shared" si="414"/>
        <v>F</v>
      </c>
      <c r="AD67" s="30">
        <f t="shared" si="415"/>
        <v>0</v>
      </c>
      <c r="AE67" s="37" t="str">
        <f t="shared" si="416"/>
        <v>00</v>
      </c>
      <c r="AF67" s="64">
        <v>4</v>
      </c>
      <c r="AG67" s="68"/>
      <c r="AH67" s="96">
        <v>0</v>
      </c>
      <c r="AI67" s="106"/>
      <c r="AJ67" s="25"/>
      <c r="AK67" s="27">
        <f t="shared" si="417"/>
        <v>0</v>
      </c>
      <c r="AL67" s="28">
        <f t="shared" si="418"/>
        <v>0</v>
      </c>
      <c r="AM67" s="28" t="str">
        <f t="shared" si="419"/>
        <v>00</v>
      </c>
      <c r="AN67" s="32" t="str">
        <f t="shared" si="420"/>
        <v>F</v>
      </c>
      <c r="AO67" s="30">
        <f t="shared" si="421"/>
        <v>0</v>
      </c>
      <c r="AP67" s="37" t="str">
        <f t="shared" si="422"/>
        <v>00</v>
      </c>
      <c r="AQ67" s="64">
        <v>3</v>
      </c>
      <c r="AR67" s="68"/>
      <c r="AS67" s="98">
        <v>0</v>
      </c>
      <c r="AT67" s="99"/>
      <c r="AU67" s="25"/>
      <c r="AV67" s="27">
        <f t="shared" si="423"/>
        <v>0</v>
      </c>
      <c r="AW67" s="28">
        <f t="shared" si="424"/>
        <v>0</v>
      </c>
      <c r="AX67" s="28" t="str">
        <f t="shared" si="425"/>
        <v>00</v>
      </c>
      <c r="AY67" s="32" t="str">
        <f t="shared" si="426"/>
        <v>F</v>
      </c>
      <c r="AZ67" s="30">
        <f t="shared" si="427"/>
        <v>0</v>
      </c>
      <c r="BA67" s="37" t="str">
        <f t="shared" si="428"/>
        <v>00</v>
      </c>
      <c r="BB67" s="64">
        <v>3</v>
      </c>
      <c r="BC67" s="68"/>
      <c r="BD67" s="96">
        <v>0</v>
      </c>
      <c r="BE67" s="106"/>
      <c r="BF67" s="25"/>
      <c r="BG67" s="27">
        <f t="shared" si="429"/>
        <v>0</v>
      </c>
      <c r="BH67" s="28">
        <f t="shared" si="430"/>
        <v>0</v>
      </c>
      <c r="BI67" s="28" t="str">
        <f t="shared" si="431"/>
        <v>00</v>
      </c>
      <c r="BJ67" s="32" t="str">
        <f t="shared" si="432"/>
        <v>F</v>
      </c>
      <c r="BK67" s="66">
        <f t="shared" si="433"/>
        <v>0</v>
      </c>
      <c r="BL67" s="37" t="str">
        <f t="shared" si="533"/>
        <v>0.0</v>
      </c>
      <c r="BM67" s="64">
        <v>2</v>
      </c>
      <c r="BN67" s="75"/>
      <c r="BO67" s="96">
        <v>0</v>
      </c>
      <c r="BP67" s="106"/>
      <c r="BQ67" s="25"/>
      <c r="BR67" s="27">
        <f t="shared" si="434"/>
        <v>0</v>
      </c>
      <c r="BS67" s="28">
        <f t="shared" si="435"/>
        <v>0</v>
      </c>
      <c r="BT67" s="28" t="str">
        <f t="shared" si="436"/>
        <v>00</v>
      </c>
      <c r="BU67" s="32" t="str">
        <f t="shared" si="437"/>
        <v>F</v>
      </c>
      <c r="BV67" s="30">
        <f t="shared" si="438"/>
        <v>0</v>
      </c>
      <c r="BW67" s="37" t="str">
        <f t="shared" si="439"/>
        <v>00</v>
      </c>
      <c r="BX67" s="64">
        <v>3</v>
      </c>
      <c r="BY67" s="68"/>
      <c r="BZ67" s="85">
        <f t="shared" si="440"/>
        <v>15</v>
      </c>
      <c r="CA67" s="86">
        <f t="shared" si="441"/>
        <v>0</v>
      </c>
      <c r="CB67" s="87" t="str">
        <f t="shared" si="457"/>
        <v>000</v>
      </c>
      <c r="CC67" s="86">
        <f t="shared" si="442"/>
        <v>0</v>
      </c>
      <c r="CD67" s="87" t="str">
        <f t="shared" si="443"/>
        <v>000</v>
      </c>
      <c r="CE67" s="188" t="str">
        <f t="shared" si="444"/>
        <v>Cảnh báo KQHT</v>
      </c>
      <c r="CF67" s="52">
        <f t="shared" si="445"/>
        <v>0</v>
      </c>
      <c r="CG67" s="86" t="e">
        <f t="shared" si="446"/>
        <v>#DIV/0!</v>
      </c>
      <c r="CH67" s="52" t="e">
        <f t="shared" si="458"/>
        <v>#DIV/0!</v>
      </c>
      <c r="CI67" s="86" t="e">
        <f t="shared" si="447"/>
        <v>#DIV/0!</v>
      </c>
      <c r="CJ67" s="52" t="e">
        <f t="shared" si="448"/>
        <v>#DIV/0!</v>
      </c>
      <c r="CK67" s="52" t="e">
        <f t="shared" si="449"/>
        <v>#DIV/0!</v>
      </c>
      <c r="CL67" s="21">
        <v>0</v>
      </c>
      <c r="CM67" s="24"/>
      <c r="CN67" s="25"/>
      <c r="CO67" s="27">
        <f t="shared" si="450"/>
        <v>0</v>
      </c>
      <c r="CP67" s="28">
        <f t="shared" si="451"/>
        <v>0</v>
      </c>
      <c r="CQ67" s="28" t="str">
        <f t="shared" si="452"/>
        <v>00</v>
      </c>
      <c r="CR67" s="32" t="str">
        <f t="shared" si="453"/>
        <v>F</v>
      </c>
      <c r="CS67" s="30">
        <f t="shared" si="454"/>
        <v>0</v>
      </c>
      <c r="CT67" s="37" t="str">
        <f t="shared" si="455"/>
        <v>00</v>
      </c>
      <c r="CU67" s="71">
        <v>2</v>
      </c>
      <c r="CV67" s="73"/>
      <c r="CW67" s="232">
        <v>0</v>
      </c>
      <c r="CX67" s="52"/>
      <c r="CY67" s="52"/>
      <c r="CZ67" s="27">
        <f t="shared" si="459"/>
        <v>0</v>
      </c>
      <c r="DA67" s="28">
        <f t="shared" si="460"/>
        <v>0</v>
      </c>
      <c r="DB67" s="30" t="str">
        <f t="shared" si="461"/>
        <v>00</v>
      </c>
      <c r="DC67" s="32" t="str">
        <f t="shared" si="462"/>
        <v>F</v>
      </c>
      <c r="DD67" s="30">
        <f t="shared" si="463"/>
        <v>0</v>
      </c>
      <c r="DE67" s="30" t="str">
        <f t="shared" si="464"/>
        <v>00</v>
      </c>
      <c r="DF67" s="71"/>
      <c r="DG67" s="203"/>
      <c r="DH67" s="229">
        <v>0</v>
      </c>
      <c r="DI67" s="230"/>
      <c r="DJ67" s="230"/>
      <c r="DK67" s="27">
        <f t="shared" si="465"/>
        <v>0</v>
      </c>
      <c r="DL67" s="28">
        <f t="shared" si="466"/>
        <v>0</v>
      </c>
      <c r="DM67" s="28"/>
      <c r="DN67" s="32" t="str">
        <f t="shared" si="467"/>
        <v>F</v>
      </c>
      <c r="DO67" s="30">
        <f t="shared" si="468"/>
        <v>0</v>
      </c>
      <c r="DP67" s="30" t="str">
        <f t="shared" si="469"/>
        <v>00</v>
      </c>
      <c r="DQ67" s="71"/>
      <c r="DR67" s="203"/>
      <c r="DS67" s="204">
        <f t="shared" si="532"/>
        <v>0</v>
      </c>
      <c r="DT67" s="28"/>
      <c r="DU67" s="32" t="str">
        <f t="shared" si="471"/>
        <v>F</v>
      </c>
      <c r="DV67" s="30">
        <f t="shared" si="472"/>
        <v>0</v>
      </c>
      <c r="DW67" s="30" t="str">
        <f t="shared" si="473"/>
        <v>00</v>
      </c>
      <c r="DX67" s="71">
        <v>3</v>
      </c>
      <c r="DY67" s="203"/>
      <c r="DZ67" s="234">
        <v>0</v>
      </c>
      <c r="EA67" s="230"/>
      <c r="EB67" s="52"/>
      <c r="EC67" s="27">
        <f t="shared" si="474"/>
        <v>0</v>
      </c>
      <c r="ED67" s="28">
        <f t="shared" si="475"/>
        <v>0</v>
      </c>
      <c r="EE67" s="30" t="str">
        <f t="shared" si="476"/>
        <v>00</v>
      </c>
      <c r="EF67" s="32" t="str">
        <f t="shared" si="477"/>
        <v>F</v>
      </c>
      <c r="EG67" s="30">
        <f t="shared" si="478"/>
        <v>0</v>
      </c>
      <c r="EH67" s="30" t="str">
        <f t="shared" si="479"/>
        <v>00</v>
      </c>
      <c r="EI67" s="71">
        <v>3</v>
      </c>
      <c r="EJ67" s="203"/>
      <c r="EK67" s="235">
        <v>0</v>
      </c>
      <c r="EL67" s="188"/>
      <c r="EM67" s="52"/>
      <c r="EN67" s="27">
        <f t="shared" si="480"/>
        <v>0</v>
      </c>
      <c r="EO67" s="28">
        <f t="shared" si="481"/>
        <v>0</v>
      </c>
      <c r="EP67" s="30" t="str">
        <f t="shared" si="482"/>
        <v>00</v>
      </c>
      <c r="EQ67" s="32" t="str">
        <f t="shared" si="483"/>
        <v>F</v>
      </c>
      <c r="ER67" s="30">
        <f t="shared" si="484"/>
        <v>0</v>
      </c>
      <c r="ES67" s="30" t="str">
        <f t="shared" si="485"/>
        <v>00</v>
      </c>
      <c r="ET67" s="71">
        <v>3</v>
      </c>
      <c r="EU67" s="203"/>
      <c r="EV67" s="232">
        <v>0</v>
      </c>
      <c r="EW67" s="52"/>
      <c r="EX67" s="52"/>
      <c r="EY67" s="27">
        <f t="shared" si="486"/>
        <v>0</v>
      </c>
      <c r="EZ67" s="28">
        <f t="shared" si="487"/>
        <v>0</v>
      </c>
      <c r="FA67" s="30" t="str">
        <f t="shared" si="488"/>
        <v>00</v>
      </c>
      <c r="FB67" s="32" t="str">
        <f t="shared" si="489"/>
        <v>F</v>
      </c>
      <c r="FC67" s="30">
        <f t="shared" si="490"/>
        <v>0</v>
      </c>
      <c r="FD67" s="30" t="str">
        <f t="shared" si="491"/>
        <v>00</v>
      </c>
      <c r="FE67" s="71">
        <v>2</v>
      </c>
      <c r="FF67" s="203"/>
      <c r="FG67" s="235">
        <v>0</v>
      </c>
      <c r="FH67" s="188"/>
      <c r="FI67" s="188"/>
      <c r="FJ67" s="27">
        <f t="shared" si="492"/>
        <v>0</v>
      </c>
      <c r="FK67" s="28">
        <f t="shared" si="493"/>
        <v>0</v>
      </c>
      <c r="FL67" s="30" t="str">
        <f t="shared" si="494"/>
        <v>00</v>
      </c>
      <c r="FM67" s="32" t="str">
        <f t="shared" si="495"/>
        <v>F</v>
      </c>
      <c r="FN67" s="30">
        <f t="shared" si="496"/>
        <v>0</v>
      </c>
      <c r="FO67" s="30" t="str">
        <f t="shared" si="497"/>
        <v>00</v>
      </c>
      <c r="FP67" s="71">
        <v>3</v>
      </c>
      <c r="FQ67" s="203"/>
      <c r="FR67" s="232">
        <v>0</v>
      </c>
      <c r="FS67" s="52"/>
      <c r="FT67" s="52"/>
      <c r="FU67" s="27">
        <f t="shared" si="498"/>
        <v>0</v>
      </c>
      <c r="FV67" s="28">
        <f t="shared" si="499"/>
        <v>0</v>
      </c>
      <c r="FW67" s="30" t="str">
        <f t="shared" si="500"/>
        <v>00</v>
      </c>
      <c r="FX67" s="32" t="str">
        <f t="shared" si="501"/>
        <v>F</v>
      </c>
      <c r="FY67" s="30">
        <f t="shared" si="502"/>
        <v>0</v>
      </c>
      <c r="FZ67" s="30" t="str">
        <f t="shared" si="503"/>
        <v>00</v>
      </c>
      <c r="GA67" s="71">
        <v>2</v>
      </c>
      <c r="GB67" s="203"/>
      <c r="GC67" s="232">
        <v>0</v>
      </c>
      <c r="GD67" s="52"/>
      <c r="GE67" s="52"/>
      <c r="GF67" s="27">
        <f t="shared" si="504"/>
        <v>0</v>
      </c>
      <c r="GG67" s="28">
        <f t="shared" si="505"/>
        <v>0</v>
      </c>
      <c r="GH67" s="30" t="str">
        <f t="shared" si="506"/>
        <v>00</v>
      </c>
      <c r="GI67" s="32" t="str">
        <f t="shared" si="507"/>
        <v>F</v>
      </c>
      <c r="GJ67" s="30">
        <f t="shared" si="508"/>
        <v>0</v>
      </c>
      <c r="GK67" s="30" t="str">
        <f t="shared" si="509"/>
        <v>00</v>
      </c>
      <c r="GL67" s="71">
        <v>2</v>
      </c>
      <c r="GM67" s="203"/>
      <c r="GN67" s="235">
        <v>0</v>
      </c>
      <c r="GO67" s="188"/>
      <c r="GP67" s="188"/>
      <c r="GQ67" s="27">
        <f t="shared" si="510"/>
        <v>0</v>
      </c>
      <c r="GR67" s="28">
        <f t="shared" si="511"/>
        <v>0</v>
      </c>
      <c r="GS67" s="30" t="str">
        <f t="shared" si="512"/>
        <v>00</v>
      </c>
      <c r="GT67" s="32" t="str">
        <f t="shared" si="513"/>
        <v>F</v>
      </c>
      <c r="GU67" s="30">
        <f t="shared" si="514"/>
        <v>0</v>
      </c>
      <c r="GV67" s="30" t="str">
        <f t="shared" si="515"/>
        <v>00</v>
      </c>
      <c r="GW67" s="71">
        <v>2</v>
      </c>
      <c r="GX67" s="203"/>
      <c r="GY67" s="85">
        <f t="shared" si="516"/>
        <v>22</v>
      </c>
      <c r="GZ67" s="86">
        <f t="shared" si="517"/>
        <v>0</v>
      </c>
      <c r="HA67" s="87" t="str">
        <f t="shared" si="518"/>
        <v>000</v>
      </c>
      <c r="HB67" s="86">
        <f t="shared" si="519"/>
        <v>0</v>
      </c>
      <c r="HC67" s="87" t="str">
        <f t="shared" si="520"/>
        <v>000</v>
      </c>
      <c r="HD67" s="52" t="str">
        <f t="shared" si="521"/>
        <v>Cảnh báo KQHT</v>
      </c>
      <c r="HE67" s="52">
        <f t="shared" si="522"/>
        <v>0</v>
      </c>
      <c r="HF67" s="86" t="e">
        <f t="shared" si="523"/>
        <v>#DIV/0!</v>
      </c>
      <c r="HG67" s="52" t="e">
        <f t="shared" si="524"/>
        <v>#DIV/0!</v>
      </c>
      <c r="HH67" s="86" t="e">
        <f t="shared" si="525"/>
        <v>#DIV/0!</v>
      </c>
      <c r="HI67" s="52" t="e">
        <f t="shared" si="526"/>
        <v>#DIV/0!</v>
      </c>
      <c r="HK67" s="269"/>
      <c r="HL67" s="239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JU67" s="324"/>
      <c r="JV67" s="324"/>
      <c r="JW67" s="324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/>
      <c r="KO67" s="8"/>
      <c r="KP67" s="8"/>
      <c r="KQ67" s="8"/>
      <c r="KR67" s="8"/>
      <c r="KS67" s="8"/>
      <c r="KT67" s="8"/>
      <c r="KU67" s="8"/>
      <c r="KV67" s="8"/>
      <c r="KW67" s="8"/>
      <c r="KX67" s="8"/>
      <c r="KY67" s="8"/>
      <c r="KZ67" s="8"/>
      <c r="LA67" s="8"/>
      <c r="LB67" s="8"/>
      <c r="LC67" s="8"/>
      <c r="LD67" s="8"/>
      <c r="LE67" s="8"/>
      <c r="LF67" s="8"/>
      <c r="LG67" s="8"/>
      <c r="LH67" s="8"/>
      <c r="LI67" s="8"/>
      <c r="LJ67" s="8"/>
      <c r="LK67" s="8"/>
      <c r="LL67" s="8"/>
      <c r="LM67" s="85" t="e">
        <f t="shared" si="527"/>
        <v>#DIV/0!</v>
      </c>
      <c r="LN67" s="86" t="e">
        <f t="shared" si="528"/>
        <v>#VALUE!</v>
      </c>
      <c r="LO67" s="87" t="e">
        <f t="shared" si="529"/>
        <v>#VALUE!</v>
      </c>
      <c r="LP67" s="86" t="e">
        <f t="shared" si="530"/>
        <v>#DIV/0!</v>
      </c>
      <c r="LQ67" s="87" t="e">
        <f t="shared" si="531"/>
        <v>#DIV/0!</v>
      </c>
      <c r="LR67" s="8"/>
      <c r="LS67" s="8"/>
      <c r="LT67" s="8"/>
      <c r="LU67" s="8"/>
      <c r="LV67" s="8"/>
      <c r="LW67" s="8"/>
      <c r="LX67" s="8"/>
      <c r="LY67" s="8"/>
      <c r="LZ67" s="8"/>
      <c r="MA67" s="8"/>
    </row>
    <row r="68" spans="1:339" s="233" customFormat="1" ht="18">
      <c r="A68" s="10">
        <v>35</v>
      </c>
      <c r="B68" s="76" t="s">
        <v>383</v>
      </c>
      <c r="C68" s="77" t="s">
        <v>481</v>
      </c>
      <c r="D68" s="78" t="s">
        <v>18</v>
      </c>
      <c r="E68" s="79" t="s">
        <v>482</v>
      </c>
      <c r="F68" s="257" t="s">
        <v>973</v>
      </c>
      <c r="G68" s="81" t="s">
        <v>704</v>
      </c>
      <c r="H68" s="50" t="s">
        <v>17</v>
      </c>
      <c r="I68" s="82" t="s">
        <v>727</v>
      </c>
      <c r="J68" s="82" t="s">
        <v>780</v>
      </c>
      <c r="K68" s="12"/>
      <c r="L68" s="12"/>
      <c r="M68" s="32" t="str">
        <f t="shared" si="405"/>
        <v>F</v>
      </c>
      <c r="N68" s="39">
        <f t="shared" si="406"/>
        <v>0</v>
      </c>
      <c r="O68" s="37" t="str">
        <f t="shared" si="407"/>
        <v>00</v>
      </c>
      <c r="P68" s="11">
        <v>2</v>
      </c>
      <c r="Q68" s="16"/>
      <c r="R68" s="28" t="str">
        <f t="shared" si="456"/>
        <v>00</v>
      </c>
      <c r="S68" s="32" t="str">
        <f t="shared" si="408"/>
        <v>F</v>
      </c>
      <c r="T68" s="39">
        <f t="shared" si="409"/>
        <v>0</v>
      </c>
      <c r="U68" s="37" t="str">
        <f t="shared" si="410"/>
        <v>00</v>
      </c>
      <c r="V68" s="11">
        <v>3</v>
      </c>
      <c r="W68" s="98">
        <v>7</v>
      </c>
      <c r="X68" s="99">
        <v>4</v>
      </c>
      <c r="Y68" s="25"/>
      <c r="Z68" s="27">
        <f t="shared" si="411"/>
        <v>5.2</v>
      </c>
      <c r="AA68" s="28">
        <f t="shared" si="412"/>
        <v>5.2</v>
      </c>
      <c r="AB68" s="28" t="str">
        <f t="shared" si="413"/>
        <v>05</v>
      </c>
      <c r="AC68" s="32" t="str">
        <f t="shared" si="414"/>
        <v>D+</v>
      </c>
      <c r="AD68" s="30">
        <f t="shared" si="415"/>
        <v>1.5</v>
      </c>
      <c r="AE68" s="37" t="str">
        <f t="shared" si="416"/>
        <v>02</v>
      </c>
      <c r="AF68" s="64">
        <v>4</v>
      </c>
      <c r="AG68" s="68">
        <v>4</v>
      </c>
      <c r="AH68" s="96">
        <v>0</v>
      </c>
      <c r="AI68" s="106"/>
      <c r="AJ68" s="25"/>
      <c r="AK68" s="27">
        <f t="shared" si="417"/>
        <v>0</v>
      </c>
      <c r="AL68" s="28">
        <f t="shared" si="418"/>
        <v>0</v>
      </c>
      <c r="AM68" s="28" t="str">
        <f t="shared" si="419"/>
        <v>00</v>
      </c>
      <c r="AN68" s="32" t="str">
        <f t="shared" si="420"/>
        <v>F</v>
      </c>
      <c r="AO68" s="30">
        <f t="shared" si="421"/>
        <v>0</v>
      </c>
      <c r="AP68" s="37" t="str">
        <f t="shared" si="422"/>
        <v>00</v>
      </c>
      <c r="AQ68" s="64">
        <v>3</v>
      </c>
      <c r="AR68" s="68"/>
      <c r="AS68" s="98">
        <v>0</v>
      </c>
      <c r="AT68" s="99"/>
      <c r="AU68" s="25"/>
      <c r="AV68" s="27">
        <f t="shared" si="423"/>
        <v>0</v>
      </c>
      <c r="AW68" s="28">
        <f t="shared" si="424"/>
        <v>0</v>
      </c>
      <c r="AX68" s="28" t="str">
        <f t="shared" si="425"/>
        <v>00</v>
      </c>
      <c r="AY68" s="32" t="str">
        <f t="shared" si="426"/>
        <v>F</v>
      </c>
      <c r="AZ68" s="30">
        <f t="shared" si="427"/>
        <v>0</v>
      </c>
      <c r="BA68" s="37" t="str">
        <f t="shared" si="428"/>
        <v>00</v>
      </c>
      <c r="BB68" s="64">
        <v>3</v>
      </c>
      <c r="BC68" s="68"/>
      <c r="BD68" s="96">
        <v>0</v>
      </c>
      <c r="BE68" s="106"/>
      <c r="BF68" s="25"/>
      <c r="BG68" s="27">
        <f t="shared" si="429"/>
        <v>0</v>
      </c>
      <c r="BH68" s="28">
        <f t="shared" si="430"/>
        <v>0</v>
      </c>
      <c r="BI68" s="28" t="str">
        <f t="shared" si="431"/>
        <v>00</v>
      </c>
      <c r="BJ68" s="32" t="str">
        <f t="shared" si="432"/>
        <v>F</v>
      </c>
      <c r="BK68" s="66">
        <f t="shared" si="433"/>
        <v>0</v>
      </c>
      <c r="BL68" s="37" t="str">
        <f t="shared" si="533"/>
        <v>0.0</v>
      </c>
      <c r="BM68" s="64">
        <v>2</v>
      </c>
      <c r="BN68" s="75"/>
      <c r="BO68" s="115">
        <v>5.7</v>
      </c>
      <c r="BP68" s="116"/>
      <c r="BQ68" s="25"/>
      <c r="BR68" s="27">
        <f t="shared" si="434"/>
        <v>2.2999999999999998</v>
      </c>
      <c r="BS68" s="28">
        <f t="shared" si="435"/>
        <v>2.2999999999999998</v>
      </c>
      <c r="BT68" s="28" t="str">
        <f t="shared" si="436"/>
        <v>02</v>
      </c>
      <c r="BU68" s="32" t="str">
        <f t="shared" si="437"/>
        <v>F</v>
      </c>
      <c r="BV68" s="30">
        <f t="shared" si="438"/>
        <v>0</v>
      </c>
      <c r="BW68" s="37" t="str">
        <f t="shared" si="439"/>
        <v>00</v>
      </c>
      <c r="BX68" s="64">
        <v>3</v>
      </c>
      <c r="BY68" s="68"/>
      <c r="BZ68" s="85">
        <f t="shared" si="440"/>
        <v>15</v>
      </c>
      <c r="CA68" s="86">
        <f t="shared" si="441"/>
        <v>1.8466666666666667</v>
      </c>
      <c r="CB68" s="87" t="str">
        <f t="shared" si="457"/>
        <v>002</v>
      </c>
      <c r="CC68" s="86">
        <f t="shared" si="442"/>
        <v>0.4</v>
      </c>
      <c r="CD68" s="87" t="str">
        <f t="shared" si="443"/>
        <v>000</v>
      </c>
      <c r="CE68" s="188" t="str">
        <f t="shared" si="444"/>
        <v>Cảnh báo KQHT</v>
      </c>
      <c r="CF68" s="52">
        <f t="shared" si="445"/>
        <v>4</v>
      </c>
      <c r="CG68" s="86">
        <f t="shared" si="446"/>
        <v>5.2</v>
      </c>
      <c r="CH68" s="52" t="str">
        <f t="shared" si="458"/>
        <v>005</v>
      </c>
      <c r="CI68" s="86">
        <f t="shared" si="447"/>
        <v>1.5</v>
      </c>
      <c r="CJ68" s="52" t="str">
        <f t="shared" si="448"/>
        <v>002</v>
      </c>
      <c r="CK68" s="52" t="str">
        <f t="shared" si="449"/>
        <v>Lên lớp</v>
      </c>
      <c r="CL68" s="21">
        <v>0</v>
      </c>
      <c r="CM68" s="24"/>
      <c r="CN68" s="25"/>
      <c r="CO68" s="27">
        <f t="shared" si="450"/>
        <v>0</v>
      </c>
      <c r="CP68" s="28">
        <f t="shared" si="451"/>
        <v>0</v>
      </c>
      <c r="CQ68" s="28" t="str">
        <f t="shared" si="452"/>
        <v>00</v>
      </c>
      <c r="CR68" s="32" t="str">
        <f t="shared" si="453"/>
        <v>F</v>
      </c>
      <c r="CS68" s="30">
        <f t="shared" si="454"/>
        <v>0</v>
      </c>
      <c r="CT68" s="37" t="str">
        <f t="shared" si="455"/>
        <v>00</v>
      </c>
      <c r="CU68" s="71">
        <v>2</v>
      </c>
      <c r="CV68" s="73"/>
      <c r="CW68" s="232">
        <v>0</v>
      </c>
      <c r="CX68" s="52"/>
      <c r="CY68" s="52"/>
      <c r="CZ68" s="27">
        <f t="shared" si="459"/>
        <v>0</v>
      </c>
      <c r="DA68" s="28">
        <f t="shared" si="460"/>
        <v>0</v>
      </c>
      <c r="DB68" s="30" t="str">
        <f t="shared" si="461"/>
        <v>00</v>
      </c>
      <c r="DC68" s="32" t="str">
        <f t="shared" si="462"/>
        <v>F</v>
      </c>
      <c r="DD68" s="30">
        <f t="shared" si="463"/>
        <v>0</v>
      </c>
      <c r="DE68" s="30" t="str">
        <f t="shared" si="464"/>
        <v>00</v>
      </c>
      <c r="DF68" s="71"/>
      <c r="DG68" s="203"/>
      <c r="DH68" s="229">
        <v>0</v>
      </c>
      <c r="DI68" s="230"/>
      <c r="DJ68" s="230"/>
      <c r="DK68" s="27">
        <f t="shared" si="465"/>
        <v>0</v>
      </c>
      <c r="DL68" s="28">
        <f t="shared" si="466"/>
        <v>0</v>
      </c>
      <c r="DM68" s="28"/>
      <c r="DN68" s="32" t="str">
        <f t="shared" si="467"/>
        <v>F</v>
      </c>
      <c r="DO68" s="30">
        <f t="shared" si="468"/>
        <v>0</v>
      </c>
      <c r="DP68" s="30" t="str">
        <f t="shared" si="469"/>
        <v>00</v>
      </c>
      <c r="DQ68" s="71"/>
      <c r="DR68" s="203"/>
      <c r="DS68" s="204">
        <f t="shared" si="532"/>
        <v>0</v>
      </c>
      <c r="DT68" s="28"/>
      <c r="DU68" s="32" t="str">
        <f t="shared" si="471"/>
        <v>F</v>
      </c>
      <c r="DV68" s="30">
        <f t="shared" si="472"/>
        <v>0</v>
      </c>
      <c r="DW68" s="30" t="str">
        <f t="shared" si="473"/>
        <v>00</v>
      </c>
      <c r="DX68" s="71">
        <v>3</v>
      </c>
      <c r="DY68" s="203"/>
      <c r="DZ68" s="234">
        <v>0</v>
      </c>
      <c r="EA68" s="230"/>
      <c r="EB68" s="52"/>
      <c r="EC68" s="27">
        <f t="shared" si="474"/>
        <v>0</v>
      </c>
      <c r="ED68" s="28">
        <f t="shared" si="475"/>
        <v>0</v>
      </c>
      <c r="EE68" s="30" t="str">
        <f t="shared" si="476"/>
        <v>00</v>
      </c>
      <c r="EF68" s="32" t="str">
        <f t="shared" si="477"/>
        <v>F</v>
      </c>
      <c r="EG68" s="30">
        <f t="shared" si="478"/>
        <v>0</v>
      </c>
      <c r="EH68" s="30" t="str">
        <f t="shared" si="479"/>
        <v>00</v>
      </c>
      <c r="EI68" s="71">
        <v>3</v>
      </c>
      <c r="EJ68" s="203"/>
      <c r="EK68" s="235">
        <v>0.9</v>
      </c>
      <c r="EL68" s="188"/>
      <c r="EM68" s="52"/>
      <c r="EN68" s="27">
        <f t="shared" si="480"/>
        <v>0.4</v>
      </c>
      <c r="EO68" s="28">
        <f t="shared" si="481"/>
        <v>0.4</v>
      </c>
      <c r="EP68" s="30" t="str">
        <f t="shared" si="482"/>
        <v>00</v>
      </c>
      <c r="EQ68" s="32" t="str">
        <f t="shared" si="483"/>
        <v>F</v>
      </c>
      <c r="ER68" s="30">
        <f t="shared" si="484"/>
        <v>0</v>
      </c>
      <c r="ES68" s="30" t="str">
        <f t="shared" si="485"/>
        <v>00</v>
      </c>
      <c r="ET68" s="71">
        <v>3</v>
      </c>
      <c r="EU68" s="203"/>
      <c r="EV68" s="232">
        <v>0</v>
      </c>
      <c r="EW68" s="52"/>
      <c r="EX68" s="52"/>
      <c r="EY68" s="27">
        <f t="shared" si="486"/>
        <v>0</v>
      </c>
      <c r="EZ68" s="28">
        <f t="shared" si="487"/>
        <v>0</v>
      </c>
      <c r="FA68" s="30" t="str">
        <f t="shared" si="488"/>
        <v>00</v>
      </c>
      <c r="FB68" s="32" t="str">
        <f t="shared" si="489"/>
        <v>F</v>
      </c>
      <c r="FC68" s="30">
        <f t="shared" si="490"/>
        <v>0</v>
      </c>
      <c r="FD68" s="30" t="str">
        <f t="shared" si="491"/>
        <v>00</v>
      </c>
      <c r="FE68" s="71">
        <v>2</v>
      </c>
      <c r="FF68" s="203"/>
      <c r="FG68" s="235">
        <v>0</v>
      </c>
      <c r="FH68" s="188"/>
      <c r="FI68" s="188"/>
      <c r="FJ68" s="27">
        <f t="shared" si="492"/>
        <v>0</v>
      </c>
      <c r="FK68" s="28">
        <f t="shared" si="493"/>
        <v>0</v>
      </c>
      <c r="FL68" s="30" t="str">
        <f t="shared" si="494"/>
        <v>00</v>
      </c>
      <c r="FM68" s="32" t="str">
        <f t="shared" si="495"/>
        <v>F</v>
      </c>
      <c r="FN68" s="30">
        <f t="shared" si="496"/>
        <v>0</v>
      </c>
      <c r="FO68" s="30" t="str">
        <f t="shared" si="497"/>
        <v>00</v>
      </c>
      <c r="FP68" s="71">
        <v>3</v>
      </c>
      <c r="FQ68" s="203"/>
      <c r="FR68" s="232">
        <v>0</v>
      </c>
      <c r="FS68" s="52"/>
      <c r="FT68" s="52"/>
      <c r="FU68" s="27">
        <f t="shared" si="498"/>
        <v>0</v>
      </c>
      <c r="FV68" s="28">
        <f t="shared" si="499"/>
        <v>0</v>
      </c>
      <c r="FW68" s="30" t="str">
        <f t="shared" si="500"/>
        <v>00</v>
      </c>
      <c r="FX68" s="32" t="str">
        <f t="shared" si="501"/>
        <v>F</v>
      </c>
      <c r="FY68" s="30">
        <f t="shared" si="502"/>
        <v>0</v>
      </c>
      <c r="FZ68" s="30" t="str">
        <f t="shared" si="503"/>
        <v>00</v>
      </c>
      <c r="GA68" s="71">
        <v>2</v>
      </c>
      <c r="GB68" s="203"/>
      <c r="GC68" s="232">
        <v>0</v>
      </c>
      <c r="GD68" s="52"/>
      <c r="GE68" s="52"/>
      <c r="GF68" s="27">
        <f t="shared" si="504"/>
        <v>0</v>
      </c>
      <c r="GG68" s="28">
        <f t="shared" si="505"/>
        <v>0</v>
      </c>
      <c r="GH68" s="30" t="str">
        <f t="shared" si="506"/>
        <v>00</v>
      </c>
      <c r="GI68" s="32" t="str">
        <f t="shared" si="507"/>
        <v>F</v>
      </c>
      <c r="GJ68" s="30">
        <f t="shared" si="508"/>
        <v>0</v>
      </c>
      <c r="GK68" s="30" t="str">
        <f t="shared" si="509"/>
        <v>00</v>
      </c>
      <c r="GL68" s="71">
        <v>2</v>
      </c>
      <c r="GM68" s="203"/>
      <c r="GN68" s="235">
        <v>0</v>
      </c>
      <c r="GO68" s="188"/>
      <c r="GP68" s="188"/>
      <c r="GQ68" s="27">
        <f t="shared" si="510"/>
        <v>0</v>
      </c>
      <c r="GR68" s="28">
        <f t="shared" si="511"/>
        <v>0</v>
      </c>
      <c r="GS68" s="30" t="str">
        <f t="shared" si="512"/>
        <v>00</v>
      </c>
      <c r="GT68" s="32" t="str">
        <f t="shared" si="513"/>
        <v>F</v>
      </c>
      <c r="GU68" s="30">
        <f t="shared" si="514"/>
        <v>0</v>
      </c>
      <c r="GV68" s="30" t="str">
        <f t="shared" si="515"/>
        <v>00</v>
      </c>
      <c r="GW68" s="71">
        <v>2</v>
      </c>
      <c r="GX68" s="203"/>
      <c r="GY68" s="85">
        <f t="shared" si="516"/>
        <v>22</v>
      </c>
      <c r="GZ68" s="86">
        <f t="shared" si="517"/>
        <v>5.4545454545454557E-2</v>
      </c>
      <c r="HA68" s="87" t="str">
        <f t="shared" si="518"/>
        <v>000</v>
      </c>
      <c r="HB68" s="86">
        <f t="shared" si="519"/>
        <v>0</v>
      </c>
      <c r="HC68" s="87" t="str">
        <f t="shared" si="520"/>
        <v>000</v>
      </c>
      <c r="HD68" s="52" t="str">
        <f t="shared" si="521"/>
        <v>Cảnh báo KQHT</v>
      </c>
      <c r="HE68" s="52">
        <f t="shared" si="522"/>
        <v>0</v>
      </c>
      <c r="HF68" s="86" t="e">
        <f t="shared" si="523"/>
        <v>#DIV/0!</v>
      </c>
      <c r="HG68" s="52" t="e">
        <f t="shared" si="524"/>
        <v>#DIV/0!</v>
      </c>
      <c r="HH68" s="86" t="e">
        <f t="shared" si="525"/>
        <v>#DIV/0!</v>
      </c>
      <c r="HI68" s="52" t="e">
        <f t="shared" si="526"/>
        <v>#DIV/0!</v>
      </c>
      <c r="HK68" s="269"/>
      <c r="HL68" s="239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JU68" s="324"/>
      <c r="JV68" s="324"/>
      <c r="JW68" s="324"/>
      <c r="JX68" s="8"/>
      <c r="JY68" s="8"/>
      <c r="JZ68" s="8"/>
      <c r="KA68" s="8"/>
      <c r="KB68" s="8"/>
      <c r="KC68" s="8"/>
      <c r="KD68" s="8"/>
      <c r="KE68" s="8"/>
      <c r="KF68" s="8"/>
      <c r="KG68" s="8"/>
      <c r="KH68" s="8"/>
      <c r="KI68" s="8"/>
      <c r="KJ68" s="8"/>
      <c r="KK68" s="8"/>
      <c r="KL68" s="8"/>
      <c r="KM68" s="8"/>
      <c r="KN68" s="8"/>
      <c r="KO68" s="8"/>
      <c r="KP68" s="8"/>
      <c r="KQ68" s="8"/>
      <c r="KR68" s="8"/>
      <c r="KS68" s="8"/>
      <c r="KT68" s="8"/>
      <c r="KU68" s="8"/>
      <c r="KV68" s="8"/>
      <c r="KW68" s="8"/>
      <c r="KX68" s="8"/>
      <c r="KY68" s="8"/>
      <c r="KZ68" s="8"/>
      <c r="LA68" s="8"/>
      <c r="LB68" s="8"/>
      <c r="LC68" s="8"/>
      <c r="LD68" s="8"/>
      <c r="LE68" s="8"/>
      <c r="LF68" s="8"/>
      <c r="LG68" s="8"/>
      <c r="LH68" s="8"/>
      <c r="LI68" s="8"/>
      <c r="LJ68" s="8"/>
      <c r="LK68" s="8"/>
      <c r="LL68" s="8"/>
      <c r="LM68" s="85" t="e">
        <f t="shared" si="527"/>
        <v>#DIV/0!</v>
      </c>
      <c r="LN68" s="86" t="e">
        <f t="shared" si="528"/>
        <v>#VALUE!</v>
      </c>
      <c r="LO68" s="87" t="e">
        <f t="shared" si="529"/>
        <v>#VALUE!</v>
      </c>
      <c r="LP68" s="86" t="e">
        <f t="shared" si="530"/>
        <v>#DIV/0!</v>
      </c>
      <c r="LQ68" s="87" t="e">
        <f t="shared" si="531"/>
        <v>#DIV/0!</v>
      </c>
      <c r="LR68" s="8"/>
      <c r="LS68" s="8"/>
      <c r="LT68" s="8"/>
      <c r="LU68" s="8"/>
      <c r="LV68" s="8"/>
      <c r="LW68" s="8"/>
      <c r="LX68" s="8"/>
      <c r="LY68" s="8"/>
      <c r="LZ68" s="8"/>
      <c r="MA68" s="8"/>
    </row>
    <row r="69" spans="1:339" s="233" customFormat="1" ht="18">
      <c r="A69" s="10">
        <v>36</v>
      </c>
      <c r="B69" s="76" t="s">
        <v>383</v>
      </c>
      <c r="C69" s="77" t="s">
        <v>483</v>
      </c>
      <c r="D69" s="78" t="s">
        <v>484</v>
      </c>
      <c r="E69" s="79" t="s">
        <v>339</v>
      </c>
      <c r="F69" s="257" t="s">
        <v>974</v>
      </c>
      <c r="G69" s="81" t="s">
        <v>705</v>
      </c>
      <c r="H69" s="50" t="s">
        <v>17</v>
      </c>
      <c r="I69" s="82" t="s">
        <v>602</v>
      </c>
      <c r="J69" s="82" t="s">
        <v>774</v>
      </c>
      <c r="K69" s="12"/>
      <c r="L69" s="12"/>
      <c r="M69" s="32" t="str">
        <f t="shared" si="405"/>
        <v>F</v>
      </c>
      <c r="N69" s="39">
        <f t="shared" si="406"/>
        <v>0</v>
      </c>
      <c r="O69" s="37" t="str">
        <f t="shared" si="407"/>
        <v>00</v>
      </c>
      <c r="P69" s="11">
        <v>2</v>
      </c>
      <c r="Q69" s="16"/>
      <c r="R69" s="28" t="str">
        <f t="shared" si="456"/>
        <v>00</v>
      </c>
      <c r="S69" s="32" t="str">
        <f t="shared" si="408"/>
        <v>F</v>
      </c>
      <c r="T69" s="39">
        <f t="shared" si="409"/>
        <v>0</v>
      </c>
      <c r="U69" s="37" t="str">
        <f t="shared" si="410"/>
        <v>00</v>
      </c>
      <c r="V69" s="11">
        <v>3</v>
      </c>
      <c r="W69" s="96">
        <v>0</v>
      </c>
      <c r="X69" s="106"/>
      <c r="Y69" s="25"/>
      <c r="Z69" s="27">
        <f t="shared" si="411"/>
        <v>0</v>
      </c>
      <c r="AA69" s="28">
        <f t="shared" si="412"/>
        <v>0</v>
      </c>
      <c r="AB69" s="28" t="str">
        <f t="shared" si="413"/>
        <v>00</v>
      </c>
      <c r="AC69" s="32" t="str">
        <f t="shared" si="414"/>
        <v>F</v>
      </c>
      <c r="AD69" s="30">
        <f t="shared" si="415"/>
        <v>0</v>
      </c>
      <c r="AE69" s="37" t="str">
        <f t="shared" si="416"/>
        <v>00</v>
      </c>
      <c r="AF69" s="64">
        <v>4</v>
      </c>
      <c r="AG69" s="68"/>
      <c r="AH69" s="96">
        <v>0</v>
      </c>
      <c r="AI69" s="106"/>
      <c r="AJ69" s="25"/>
      <c r="AK69" s="27">
        <f t="shared" si="417"/>
        <v>0</v>
      </c>
      <c r="AL69" s="28">
        <f t="shared" si="418"/>
        <v>0</v>
      </c>
      <c r="AM69" s="28" t="str">
        <f t="shared" si="419"/>
        <v>00</v>
      </c>
      <c r="AN69" s="32" t="str">
        <f t="shared" si="420"/>
        <v>F</v>
      </c>
      <c r="AO69" s="30">
        <f t="shared" si="421"/>
        <v>0</v>
      </c>
      <c r="AP69" s="37" t="str">
        <f t="shared" si="422"/>
        <v>00</v>
      </c>
      <c r="AQ69" s="64">
        <v>3</v>
      </c>
      <c r="AR69" s="68"/>
      <c r="AS69" s="98">
        <v>0</v>
      </c>
      <c r="AT69" s="99"/>
      <c r="AU69" s="25"/>
      <c r="AV69" s="27">
        <f t="shared" si="423"/>
        <v>0</v>
      </c>
      <c r="AW69" s="28">
        <f t="shared" si="424"/>
        <v>0</v>
      </c>
      <c r="AX69" s="28" t="str">
        <f t="shared" si="425"/>
        <v>00</v>
      </c>
      <c r="AY69" s="32" t="str">
        <f t="shared" si="426"/>
        <v>F</v>
      </c>
      <c r="AZ69" s="30">
        <f t="shared" si="427"/>
        <v>0</v>
      </c>
      <c r="BA69" s="37" t="str">
        <f t="shared" si="428"/>
        <v>00</v>
      </c>
      <c r="BB69" s="64">
        <v>3</v>
      </c>
      <c r="BC69" s="68"/>
      <c r="BD69" s="96">
        <v>0</v>
      </c>
      <c r="BE69" s="106"/>
      <c r="BF69" s="25"/>
      <c r="BG69" s="27">
        <f t="shared" si="429"/>
        <v>0</v>
      </c>
      <c r="BH69" s="28">
        <f t="shared" si="430"/>
        <v>0</v>
      </c>
      <c r="BI69" s="28" t="str">
        <f t="shared" si="431"/>
        <v>00</v>
      </c>
      <c r="BJ69" s="32" t="str">
        <f t="shared" si="432"/>
        <v>F</v>
      </c>
      <c r="BK69" s="66">
        <f t="shared" si="433"/>
        <v>0</v>
      </c>
      <c r="BL69" s="37" t="str">
        <f t="shared" si="533"/>
        <v>0.0</v>
      </c>
      <c r="BM69" s="64">
        <v>2</v>
      </c>
      <c r="BN69" s="75"/>
      <c r="BO69" s="96">
        <v>0</v>
      </c>
      <c r="BP69" s="106"/>
      <c r="BQ69" s="25"/>
      <c r="BR69" s="27">
        <f t="shared" si="434"/>
        <v>0</v>
      </c>
      <c r="BS69" s="28">
        <f t="shared" si="435"/>
        <v>0</v>
      </c>
      <c r="BT69" s="28" t="str">
        <f t="shared" si="436"/>
        <v>00</v>
      </c>
      <c r="BU69" s="32" t="str">
        <f t="shared" si="437"/>
        <v>F</v>
      </c>
      <c r="BV69" s="30">
        <f t="shared" si="438"/>
        <v>0</v>
      </c>
      <c r="BW69" s="37" t="str">
        <f t="shared" si="439"/>
        <v>00</v>
      </c>
      <c r="BX69" s="64">
        <v>3</v>
      </c>
      <c r="BY69" s="68"/>
      <c r="BZ69" s="85">
        <f t="shared" si="440"/>
        <v>15</v>
      </c>
      <c r="CA69" s="86">
        <f t="shared" si="441"/>
        <v>0</v>
      </c>
      <c r="CB69" s="87" t="str">
        <f t="shared" si="457"/>
        <v>000</v>
      </c>
      <c r="CC69" s="86">
        <f t="shared" si="442"/>
        <v>0</v>
      </c>
      <c r="CD69" s="87" t="str">
        <f t="shared" si="443"/>
        <v>000</v>
      </c>
      <c r="CE69" s="188" t="str">
        <f t="shared" si="444"/>
        <v>Cảnh báo KQHT</v>
      </c>
      <c r="CF69" s="52">
        <f t="shared" si="445"/>
        <v>0</v>
      </c>
      <c r="CG69" s="86" t="e">
        <f t="shared" si="446"/>
        <v>#DIV/0!</v>
      </c>
      <c r="CH69" s="52" t="e">
        <f t="shared" si="458"/>
        <v>#DIV/0!</v>
      </c>
      <c r="CI69" s="86" t="e">
        <f t="shared" si="447"/>
        <v>#DIV/0!</v>
      </c>
      <c r="CJ69" s="52" t="e">
        <f t="shared" si="448"/>
        <v>#DIV/0!</v>
      </c>
      <c r="CK69" s="52" t="e">
        <f t="shared" si="449"/>
        <v>#DIV/0!</v>
      </c>
      <c r="CL69" s="21">
        <v>0</v>
      </c>
      <c r="CM69" s="24"/>
      <c r="CN69" s="25"/>
      <c r="CO69" s="27">
        <f t="shared" si="450"/>
        <v>0</v>
      </c>
      <c r="CP69" s="28">
        <f t="shared" si="451"/>
        <v>0</v>
      </c>
      <c r="CQ69" s="28" t="str">
        <f t="shared" si="452"/>
        <v>00</v>
      </c>
      <c r="CR69" s="32" t="str">
        <f t="shared" si="453"/>
        <v>F</v>
      </c>
      <c r="CS69" s="30">
        <f t="shared" si="454"/>
        <v>0</v>
      </c>
      <c r="CT69" s="37" t="str">
        <f t="shared" si="455"/>
        <v>00</v>
      </c>
      <c r="CU69" s="71">
        <v>2</v>
      </c>
      <c r="CV69" s="73"/>
      <c r="CW69" s="232">
        <v>0</v>
      </c>
      <c r="CX69" s="52"/>
      <c r="CY69" s="52"/>
      <c r="CZ69" s="27">
        <f t="shared" si="459"/>
        <v>0</v>
      </c>
      <c r="DA69" s="28">
        <f t="shared" si="460"/>
        <v>0</v>
      </c>
      <c r="DB69" s="30" t="str">
        <f t="shared" si="461"/>
        <v>00</v>
      </c>
      <c r="DC69" s="32" t="str">
        <f t="shared" si="462"/>
        <v>F</v>
      </c>
      <c r="DD69" s="30">
        <f t="shared" si="463"/>
        <v>0</v>
      </c>
      <c r="DE69" s="30" t="str">
        <f t="shared" si="464"/>
        <v>00</v>
      </c>
      <c r="DF69" s="71"/>
      <c r="DG69" s="203"/>
      <c r="DH69" s="229">
        <v>0</v>
      </c>
      <c r="DI69" s="230"/>
      <c r="DJ69" s="230"/>
      <c r="DK69" s="27">
        <f t="shared" si="465"/>
        <v>0</v>
      </c>
      <c r="DL69" s="28">
        <f t="shared" si="466"/>
        <v>0</v>
      </c>
      <c r="DM69" s="28"/>
      <c r="DN69" s="32" t="str">
        <f t="shared" si="467"/>
        <v>F</v>
      </c>
      <c r="DO69" s="30">
        <f t="shared" si="468"/>
        <v>0</v>
      </c>
      <c r="DP69" s="30" t="str">
        <f t="shared" si="469"/>
        <v>00</v>
      </c>
      <c r="DQ69" s="71"/>
      <c r="DR69" s="203"/>
      <c r="DS69" s="204">
        <f t="shared" si="532"/>
        <v>0</v>
      </c>
      <c r="DT69" s="28"/>
      <c r="DU69" s="32" t="str">
        <f t="shared" si="471"/>
        <v>F</v>
      </c>
      <c r="DV69" s="30">
        <f t="shared" si="472"/>
        <v>0</v>
      </c>
      <c r="DW69" s="30" t="str">
        <f t="shared" si="473"/>
        <v>00</v>
      </c>
      <c r="DX69" s="71">
        <v>3</v>
      </c>
      <c r="DY69" s="203"/>
      <c r="DZ69" s="234">
        <v>0</v>
      </c>
      <c r="EA69" s="230"/>
      <c r="EB69" s="52"/>
      <c r="EC69" s="27">
        <f t="shared" si="474"/>
        <v>0</v>
      </c>
      <c r="ED69" s="28">
        <f t="shared" si="475"/>
        <v>0</v>
      </c>
      <c r="EE69" s="30" t="str">
        <f t="shared" si="476"/>
        <v>00</v>
      </c>
      <c r="EF69" s="32" t="str">
        <f t="shared" si="477"/>
        <v>F</v>
      </c>
      <c r="EG69" s="30">
        <f t="shared" si="478"/>
        <v>0</v>
      </c>
      <c r="EH69" s="30" t="str">
        <f t="shared" si="479"/>
        <v>00</v>
      </c>
      <c r="EI69" s="71">
        <v>3</v>
      </c>
      <c r="EJ69" s="203"/>
      <c r="EK69" s="235">
        <v>0</v>
      </c>
      <c r="EL69" s="188"/>
      <c r="EM69" s="52"/>
      <c r="EN69" s="27">
        <f t="shared" si="480"/>
        <v>0</v>
      </c>
      <c r="EO69" s="28">
        <f t="shared" si="481"/>
        <v>0</v>
      </c>
      <c r="EP69" s="30" t="str">
        <f t="shared" si="482"/>
        <v>00</v>
      </c>
      <c r="EQ69" s="32" t="str">
        <f t="shared" si="483"/>
        <v>F</v>
      </c>
      <c r="ER69" s="30">
        <f t="shared" si="484"/>
        <v>0</v>
      </c>
      <c r="ES69" s="30" t="str">
        <f t="shared" si="485"/>
        <v>00</v>
      </c>
      <c r="ET69" s="71">
        <v>3</v>
      </c>
      <c r="EU69" s="203"/>
      <c r="EV69" s="232">
        <v>0</v>
      </c>
      <c r="EW69" s="52"/>
      <c r="EX69" s="52"/>
      <c r="EY69" s="27">
        <f t="shared" si="486"/>
        <v>0</v>
      </c>
      <c r="EZ69" s="28">
        <f t="shared" si="487"/>
        <v>0</v>
      </c>
      <c r="FA69" s="30" t="str">
        <f t="shared" si="488"/>
        <v>00</v>
      </c>
      <c r="FB69" s="32" t="str">
        <f t="shared" si="489"/>
        <v>F</v>
      </c>
      <c r="FC69" s="30">
        <f t="shared" si="490"/>
        <v>0</v>
      </c>
      <c r="FD69" s="30" t="str">
        <f t="shared" si="491"/>
        <v>00</v>
      </c>
      <c r="FE69" s="71">
        <v>2</v>
      </c>
      <c r="FF69" s="203"/>
      <c r="FG69" s="235">
        <v>0</v>
      </c>
      <c r="FH69" s="188"/>
      <c r="FI69" s="188"/>
      <c r="FJ69" s="27">
        <f t="shared" si="492"/>
        <v>0</v>
      </c>
      <c r="FK69" s="28">
        <f t="shared" si="493"/>
        <v>0</v>
      </c>
      <c r="FL69" s="30" t="str">
        <f t="shared" si="494"/>
        <v>00</v>
      </c>
      <c r="FM69" s="32" t="str">
        <f t="shared" si="495"/>
        <v>F</v>
      </c>
      <c r="FN69" s="30">
        <f t="shared" si="496"/>
        <v>0</v>
      </c>
      <c r="FO69" s="30" t="str">
        <f t="shared" si="497"/>
        <v>00</v>
      </c>
      <c r="FP69" s="71">
        <v>3</v>
      </c>
      <c r="FQ69" s="203"/>
      <c r="FR69" s="232">
        <v>0</v>
      </c>
      <c r="FS69" s="52"/>
      <c r="FT69" s="52"/>
      <c r="FU69" s="27">
        <f t="shared" si="498"/>
        <v>0</v>
      </c>
      <c r="FV69" s="28">
        <f t="shared" si="499"/>
        <v>0</v>
      </c>
      <c r="FW69" s="30" t="str">
        <f t="shared" si="500"/>
        <v>00</v>
      </c>
      <c r="FX69" s="32" t="str">
        <f t="shared" si="501"/>
        <v>F</v>
      </c>
      <c r="FY69" s="30">
        <f t="shared" si="502"/>
        <v>0</v>
      </c>
      <c r="FZ69" s="30" t="str">
        <f t="shared" si="503"/>
        <v>00</v>
      </c>
      <c r="GA69" s="71">
        <v>2</v>
      </c>
      <c r="GB69" s="203"/>
      <c r="GC69" s="232">
        <v>0</v>
      </c>
      <c r="GD69" s="52"/>
      <c r="GE69" s="52"/>
      <c r="GF69" s="27">
        <f t="shared" si="504"/>
        <v>0</v>
      </c>
      <c r="GG69" s="28">
        <f t="shared" si="505"/>
        <v>0</v>
      </c>
      <c r="GH69" s="30" t="str">
        <f t="shared" si="506"/>
        <v>00</v>
      </c>
      <c r="GI69" s="32" t="str">
        <f t="shared" si="507"/>
        <v>F</v>
      </c>
      <c r="GJ69" s="30">
        <f t="shared" si="508"/>
        <v>0</v>
      </c>
      <c r="GK69" s="30" t="str">
        <f t="shared" si="509"/>
        <v>00</v>
      </c>
      <c r="GL69" s="71">
        <v>2</v>
      </c>
      <c r="GM69" s="203"/>
      <c r="GN69" s="235">
        <v>0</v>
      </c>
      <c r="GO69" s="188"/>
      <c r="GP69" s="188"/>
      <c r="GQ69" s="27">
        <f t="shared" si="510"/>
        <v>0</v>
      </c>
      <c r="GR69" s="28">
        <f t="shared" si="511"/>
        <v>0</v>
      </c>
      <c r="GS69" s="30" t="str">
        <f t="shared" si="512"/>
        <v>00</v>
      </c>
      <c r="GT69" s="32" t="str">
        <f t="shared" si="513"/>
        <v>F</v>
      </c>
      <c r="GU69" s="30">
        <f t="shared" si="514"/>
        <v>0</v>
      </c>
      <c r="GV69" s="30" t="str">
        <f t="shared" si="515"/>
        <v>00</v>
      </c>
      <c r="GW69" s="71">
        <v>2</v>
      </c>
      <c r="GX69" s="203"/>
      <c r="GY69" s="85">
        <f t="shared" si="516"/>
        <v>22</v>
      </c>
      <c r="GZ69" s="86">
        <f t="shared" si="517"/>
        <v>0</v>
      </c>
      <c r="HA69" s="87" t="str">
        <f t="shared" si="518"/>
        <v>000</v>
      </c>
      <c r="HB69" s="86">
        <f t="shared" si="519"/>
        <v>0</v>
      </c>
      <c r="HC69" s="87" t="str">
        <f t="shared" si="520"/>
        <v>000</v>
      </c>
      <c r="HD69" s="52" t="str">
        <f t="shared" si="521"/>
        <v>Cảnh báo KQHT</v>
      </c>
      <c r="HE69" s="52">
        <f t="shared" si="522"/>
        <v>0</v>
      </c>
      <c r="HF69" s="86" t="e">
        <f t="shared" si="523"/>
        <v>#DIV/0!</v>
      </c>
      <c r="HG69" s="52" t="e">
        <f t="shared" si="524"/>
        <v>#DIV/0!</v>
      </c>
      <c r="HH69" s="86" t="e">
        <f t="shared" si="525"/>
        <v>#DIV/0!</v>
      </c>
      <c r="HI69" s="52" t="e">
        <f t="shared" si="526"/>
        <v>#DIV/0!</v>
      </c>
      <c r="HK69" s="269"/>
      <c r="HL69" s="239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/>
      <c r="KO69" s="8"/>
      <c r="KP69" s="8"/>
      <c r="KQ69" s="8"/>
      <c r="KR69" s="8"/>
      <c r="KS69" s="8"/>
      <c r="KT69" s="8"/>
      <c r="KU69" s="8"/>
      <c r="KV69" s="8"/>
      <c r="KW69" s="8"/>
      <c r="KX69" s="8"/>
      <c r="KY69" s="8"/>
      <c r="KZ69" s="8"/>
      <c r="LA69" s="8"/>
      <c r="LB69" s="8"/>
      <c r="LC69" s="8"/>
      <c r="LD69" s="8"/>
      <c r="LE69" s="8"/>
      <c r="LF69" s="8"/>
      <c r="LG69" s="8"/>
      <c r="LH69" s="8"/>
      <c r="LI69" s="8"/>
      <c r="LJ69" s="8"/>
      <c r="LK69" s="8"/>
      <c r="LL69" s="8"/>
      <c r="LM69" s="85" t="e">
        <f t="shared" si="527"/>
        <v>#DIV/0!</v>
      </c>
      <c r="LN69" s="86" t="e">
        <f t="shared" si="528"/>
        <v>#VALUE!</v>
      </c>
      <c r="LO69" s="87" t="e">
        <f t="shared" si="529"/>
        <v>#VALUE!</v>
      </c>
      <c r="LP69" s="86" t="e">
        <f t="shared" si="530"/>
        <v>#DIV/0!</v>
      </c>
      <c r="LQ69" s="87" t="e">
        <f t="shared" si="531"/>
        <v>#DIV/0!</v>
      </c>
      <c r="LR69" s="8"/>
      <c r="LS69" s="8"/>
      <c r="LT69" s="8"/>
      <c r="LU69" s="8"/>
      <c r="LV69" s="8"/>
      <c r="LW69" s="8"/>
      <c r="LX69" s="8"/>
      <c r="LY69" s="8"/>
      <c r="LZ69" s="8"/>
      <c r="MA69" s="8"/>
    </row>
    <row r="70" spans="1:339" s="233" customFormat="1" ht="18">
      <c r="A70" s="10">
        <v>40</v>
      </c>
      <c r="B70" s="76" t="s">
        <v>383</v>
      </c>
      <c r="C70" s="77" t="s">
        <v>489</v>
      </c>
      <c r="D70" s="78" t="s">
        <v>72</v>
      </c>
      <c r="E70" s="79" t="s">
        <v>187</v>
      </c>
      <c r="F70" s="257" t="s">
        <v>975</v>
      </c>
      <c r="G70" s="81" t="s">
        <v>709</v>
      </c>
      <c r="H70" s="50" t="s">
        <v>17</v>
      </c>
      <c r="I70" s="82" t="s">
        <v>728</v>
      </c>
      <c r="J70" s="82" t="s">
        <v>777</v>
      </c>
      <c r="K70" s="12"/>
      <c r="L70" s="12"/>
      <c r="M70" s="32" t="str">
        <f t="shared" si="405"/>
        <v>F</v>
      </c>
      <c r="N70" s="39">
        <f t="shared" si="406"/>
        <v>0</v>
      </c>
      <c r="O70" s="37" t="str">
        <f t="shared" si="407"/>
        <v>00</v>
      </c>
      <c r="P70" s="11">
        <v>2</v>
      </c>
      <c r="Q70" s="16"/>
      <c r="R70" s="28" t="str">
        <f t="shared" si="456"/>
        <v>00</v>
      </c>
      <c r="S70" s="32" t="str">
        <f t="shared" si="408"/>
        <v>F</v>
      </c>
      <c r="T70" s="39">
        <f t="shared" si="409"/>
        <v>0</v>
      </c>
      <c r="U70" s="37" t="str">
        <f t="shared" si="410"/>
        <v>00</v>
      </c>
      <c r="V70" s="11">
        <v>3</v>
      </c>
      <c r="W70" s="96">
        <v>0</v>
      </c>
      <c r="X70" s="106"/>
      <c r="Y70" s="25"/>
      <c r="Z70" s="27">
        <f t="shared" si="411"/>
        <v>0</v>
      </c>
      <c r="AA70" s="28">
        <f t="shared" si="412"/>
        <v>0</v>
      </c>
      <c r="AB70" s="28" t="str">
        <f t="shared" si="413"/>
        <v>00</v>
      </c>
      <c r="AC70" s="32" t="str">
        <f t="shared" si="414"/>
        <v>F</v>
      </c>
      <c r="AD70" s="30">
        <f t="shared" si="415"/>
        <v>0</v>
      </c>
      <c r="AE70" s="37" t="str">
        <f t="shared" si="416"/>
        <v>00</v>
      </c>
      <c r="AF70" s="64">
        <v>4</v>
      </c>
      <c r="AG70" s="68"/>
      <c r="AH70" s="96">
        <v>0</v>
      </c>
      <c r="AI70" s="106"/>
      <c r="AJ70" s="25"/>
      <c r="AK70" s="27">
        <f t="shared" si="417"/>
        <v>0</v>
      </c>
      <c r="AL70" s="28">
        <f t="shared" si="418"/>
        <v>0</v>
      </c>
      <c r="AM70" s="28" t="str">
        <f t="shared" si="419"/>
        <v>00</v>
      </c>
      <c r="AN70" s="32" t="str">
        <f t="shared" si="420"/>
        <v>F</v>
      </c>
      <c r="AO70" s="30">
        <f t="shared" si="421"/>
        <v>0</v>
      </c>
      <c r="AP70" s="37" t="str">
        <f t="shared" si="422"/>
        <v>00</v>
      </c>
      <c r="AQ70" s="64">
        <v>3</v>
      </c>
      <c r="AR70" s="68"/>
      <c r="AS70" s="98">
        <v>0</v>
      </c>
      <c r="AT70" s="99"/>
      <c r="AU70" s="25"/>
      <c r="AV70" s="27">
        <f t="shared" si="423"/>
        <v>0</v>
      </c>
      <c r="AW70" s="28">
        <f t="shared" si="424"/>
        <v>0</v>
      </c>
      <c r="AX70" s="28" t="str">
        <f t="shared" si="425"/>
        <v>00</v>
      </c>
      <c r="AY70" s="32" t="str">
        <f t="shared" si="426"/>
        <v>F</v>
      </c>
      <c r="AZ70" s="30">
        <f t="shared" si="427"/>
        <v>0</v>
      </c>
      <c r="BA70" s="37" t="str">
        <f t="shared" si="428"/>
        <v>00</v>
      </c>
      <c r="BB70" s="64">
        <v>3</v>
      </c>
      <c r="BC70" s="68"/>
      <c r="BD70" s="96">
        <v>0</v>
      </c>
      <c r="BE70" s="106"/>
      <c r="BF70" s="25"/>
      <c r="BG70" s="27">
        <f t="shared" si="429"/>
        <v>0</v>
      </c>
      <c r="BH70" s="28">
        <f t="shared" si="430"/>
        <v>0</v>
      </c>
      <c r="BI70" s="28" t="str">
        <f t="shared" si="431"/>
        <v>00</v>
      </c>
      <c r="BJ70" s="32" t="str">
        <f t="shared" si="432"/>
        <v>F</v>
      </c>
      <c r="BK70" s="66">
        <f t="shared" si="433"/>
        <v>0</v>
      </c>
      <c r="BL70" s="37" t="str">
        <f t="shared" si="533"/>
        <v>0.0</v>
      </c>
      <c r="BM70" s="64">
        <v>2</v>
      </c>
      <c r="BN70" s="75"/>
      <c r="BO70" s="96">
        <v>0</v>
      </c>
      <c r="BP70" s="106"/>
      <c r="BQ70" s="25"/>
      <c r="BR70" s="27">
        <f t="shared" si="434"/>
        <v>0</v>
      </c>
      <c r="BS70" s="28">
        <f t="shared" si="435"/>
        <v>0</v>
      </c>
      <c r="BT70" s="28" t="str">
        <f t="shared" si="436"/>
        <v>00</v>
      </c>
      <c r="BU70" s="32" t="str">
        <f t="shared" si="437"/>
        <v>F</v>
      </c>
      <c r="BV70" s="30">
        <f t="shared" si="438"/>
        <v>0</v>
      </c>
      <c r="BW70" s="37" t="str">
        <f t="shared" si="439"/>
        <v>00</v>
      </c>
      <c r="BX70" s="64">
        <v>3</v>
      </c>
      <c r="BY70" s="68"/>
      <c r="BZ70" s="85">
        <f t="shared" si="440"/>
        <v>15</v>
      </c>
      <c r="CA70" s="86">
        <f t="shared" si="441"/>
        <v>0</v>
      </c>
      <c r="CB70" s="87" t="str">
        <f t="shared" si="457"/>
        <v>000</v>
      </c>
      <c r="CC70" s="86">
        <f t="shared" si="442"/>
        <v>0</v>
      </c>
      <c r="CD70" s="87" t="str">
        <f t="shared" si="443"/>
        <v>000</v>
      </c>
      <c r="CE70" s="188" t="str">
        <f t="shared" si="444"/>
        <v>Cảnh báo KQHT</v>
      </c>
      <c r="CF70" s="52">
        <f t="shared" si="445"/>
        <v>0</v>
      </c>
      <c r="CG70" s="86" t="e">
        <f t="shared" si="446"/>
        <v>#DIV/0!</v>
      </c>
      <c r="CH70" s="52" t="e">
        <f t="shared" si="458"/>
        <v>#DIV/0!</v>
      </c>
      <c r="CI70" s="86" t="e">
        <f t="shared" si="447"/>
        <v>#DIV/0!</v>
      </c>
      <c r="CJ70" s="52" t="e">
        <f t="shared" si="448"/>
        <v>#DIV/0!</v>
      </c>
      <c r="CK70" s="52" t="e">
        <f t="shared" si="449"/>
        <v>#DIV/0!</v>
      </c>
      <c r="CL70" s="21">
        <v>0</v>
      </c>
      <c r="CM70" s="24"/>
      <c r="CN70" s="25"/>
      <c r="CO70" s="27">
        <f t="shared" si="450"/>
        <v>0</v>
      </c>
      <c r="CP70" s="28">
        <f t="shared" si="451"/>
        <v>0</v>
      </c>
      <c r="CQ70" s="28" t="str">
        <f t="shared" si="452"/>
        <v>00</v>
      </c>
      <c r="CR70" s="32" t="str">
        <f t="shared" si="453"/>
        <v>F</v>
      </c>
      <c r="CS70" s="30">
        <f t="shared" si="454"/>
        <v>0</v>
      </c>
      <c r="CT70" s="37" t="str">
        <f t="shared" si="455"/>
        <v>00</v>
      </c>
      <c r="CU70" s="71">
        <v>2</v>
      </c>
      <c r="CV70" s="73"/>
      <c r="CW70" s="232">
        <v>0</v>
      </c>
      <c r="CX70" s="52"/>
      <c r="CY70" s="52"/>
      <c r="CZ70" s="27">
        <f t="shared" si="459"/>
        <v>0</v>
      </c>
      <c r="DA70" s="28">
        <f t="shared" si="460"/>
        <v>0</v>
      </c>
      <c r="DB70" s="30" t="str">
        <f t="shared" si="461"/>
        <v>00</v>
      </c>
      <c r="DC70" s="32" t="str">
        <f t="shared" si="462"/>
        <v>F</v>
      </c>
      <c r="DD70" s="30">
        <f t="shared" si="463"/>
        <v>0</v>
      </c>
      <c r="DE70" s="30" t="str">
        <f t="shared" si="464"/>
        <v>00</v>
      </c>
      <c r="DF70" s="71"/>
      <c r="DG70" s="203"/>
      <c r="DH70" s="229">
        <v>0</v>
      </c>
      <c r="DI70" s="230"/>
      <c r="DJ70" s="230"/>
      <c r="DK70" s="27">
        <f t="shared" si="465"/>
        <v>0</v>
      </c>
      <c r="DL70" s="28">
        <f t="shared" si="466"/>
        <v>0</v>
      </c>
      <c r="DM70" s="28"/>
      <c r="DN70" s="32" t="str">
        <f t="shared" si="467"/>
        <v>F</v>
      </c>
      <c r="DO70" s="30">
        <f t="shared" si="468"/>
        <v>0</v>
      </c>
      <c r="DP70" s="30" t="str">
        <f t="shared" si="469"/>
        <v>00</v>
      </c>
      <c r="DQ70" s="71"/>
      <c r="DR70" s="203"/>
      <c r="DS70" s="204">
        <f t="shared" si="532"/>
        <v>0</v>
      </c>
      <c r="DT70" s="28"/>
      <c r="DU70" s="32" t="str">
        <f t="shared" si="471"/>
        <v>F</v>
      </c>
      <c r="DV70" s="30">
        <f t="shared" si="472"/>
        <v>0</v>
      </c>
      <c r="DW70" s="30" t="str">
        <f t="shared" si="473"/>
        <v>00</v>
      </c>
      <c r="DX70" s="71">
        <v>3</v>
      </c>
      <c r="DY70" s="203"/>
      <c r="DZ70" s="234">
        <v>0</v>
      </c>
      <c r="EA70" s="230"/>
      <c r="EB70" s="52"/>
      <c r="EC70" s="27">
        <f t="shared" si="474"/>
        <v>0</v>
      </c>
      <c r="ED70" s="28">
        <f t="shared" si="475"/>
        <v>0</v>
      </c>
      <c r="EE70" s="30" t="str">
        <f t="shared" si="476"/>
        <v>00</v>
      </c>
      <c r="EF70" s="32" t="str">
        <f t="shared" si="477"/>
        <v>F</v>
      </c>
      <c r="EG70" s="30">
        <f t="shared" si="478"/>
        <v>0</v>
      </c>
      <c r="EH70" s="30" t="str">
        <f t="shared" si="479"/>
        <v>00</v>
      </c>
      <c r="EI70" s="71">
        <v>3</v>
      </c>
      <c r="EJ70" s="203"/>
      <c r="EK70" s="235">
        <v>0</v>
      </c>
      <c r="EL70" s="188"/>
      <c r="EM70" s="52"/>
      <c r="EN70" s="27">
        <f t="shared" si="480"/>
        <v>0</v>
      </c>
      <c r="EO70" s="28">
        <f t="shared" si="481"/>
        <v>0</v>
      </c>
      <c r="EP70" s="30" t="str">
        <f t="shared" si="482"/>
        <v>00</v>
      </c>
      <c r="EQ70" s="32" t="str">
        <f t="shared" si="483"/>
        <v>F</v>
      </c>
      <c r="ER70" s="30">
        <f t="shared" si="484"/>
        <v>0</v>
      </c>
      <c r="ES70" s="30" t="str">
        <f t="shared" si="485"/>
        <v>00</v>
      </c>
      <c r="ET70" s="71">
        <v>3</v>
      </c>
      <c r="EU70" s="203"/>
      <c r="EV70" s="232">
        <v>0</v>
      </c>
      <c r="EW70" s="52"/>
      <c r="EX70" s="52"/>
      <c r="EY70" s="27">
        <f t="shared" si="486"/>
        <v>0</v>
      </c>
      <c r="EZ70" s="28">
        <f t="shared" si="487"/>
        <v>0</v>
      </c>
      <c r="FA70" s="30" t="str">
        <f t="shared" si="488"/>
        <v>00</v>
      </c>
      <c r="FB70" s="32" t="str">
        <f t="shared" si="489"/>
        <v>F</v>
      </c>
      <c r="FC70" s="30">
        <f t="shared" si="490"/>
        <v>0</v>
      </c>
      <c r="FD70" s="30" t="str">
        <f t="shared" si="491"/>
        <v>00</v>
      </c>
      <c r="FE70" s="71">
        <v>2</v>
      </c>
      <c r="FF70" s="203"/>
      <c r="FG70" s="235">
        <v>0</v>
      </c>
      <c r="FH70" s="188"/>
      <c r="FI70" s="188"/>
      <c r="FJ70" s="27">
        <f t="shared" si="492"/>
        <v>0</v>
      </c>
      <c r="FK70" s="28">
        <f t="shared" si="493"/>
        <v>0</v>
      </c>
      <c r="FL70" s="30" t="str">
        <f t="shared" si="494"/>
        <v>00</v>
      </c>
      <c r="FM70" s="32" t="str">
        <f t="shared" si="495"/>
        <v>F</v>
      </c>
      <c r="FN70" s="30">
        <f t="shared" si="496"/>
        <v>0</v>
      </c>
      <c r="FO70" s="30" t="str">
        <f t="shared" si="497"/>
        <v>00</v>
      </c>
      <c r="FP70" s="71">
        <v>3</v>
      </c>
      <c r="FQ70" s="203"/>
      <c r="FR70" s="232">
        <v>0</v>
      </c>
      <c r="FS70" s="52"/>
      <c r="FT70" s="52"/>
      <c r="FU70" s="27">
        <f t="shared" si="498"/>
        <v>0</v>
      </c>
      <c r="FV70" s="28">
        <f t="shared" si="499"/>
        <v>0</v>
      </c>
      <c r="FW70" s="30" t="str">
        <f t="shared" si="500"/>
        <v>00</v>
      </c>
      <c r="FX70" s="32" t="str">
        <f t="shared" si="501"/>
        <v>F</v>
      </c>
      <c r="FY70" s="30">
        <f t="shared" si="502"/>
        <v>0</v>
      </c>
      <c r="FZ70" s="30" t="str">
        <f t="shared" si="503"/>
        <v>00</v>
      </c>
      <c r="GA70" s="71">
        <v>2</v>
      </c>
      <c r="GB70" s="203"/>
      <c r="GC70" s="232">
        <v>0</v>
      </c>
      <c r="GD70" s="52"/>
      <c r="GE70" s="52"/>
      <c r="GF70" s="27">
        <f t="shared" si="504"/>
        <v>0</v>
      </c>
      <c r="GG70" s="28">
        <f t="shared" si="505"/>
        <v>0</v>
      </c>
      <c r="GH70" s="30" t="str">
        <f t="shared" si="506"/>
        <v>00</v>
      </c>
      <c r="GI70" s="32" t="str">
        <f t="shared" si="507"/>
        <v>F</v>
      </c>
      <c r="GJ70" s="30">
        <f t="shared" si="508"/>
        <v>0</v>
      </c>
      <c r="GK70" s="30" t="str">
        <f t="shared" si="509"/>
        <v>00</v>
      </c>
      <c r="GL70" s="71">
        <v>2</v>
      </c>
      <c r="GM70" s="203"/>
      <c r="GN70" s="235">
        <v>0</v>
      </c>
      <c r="GO70" s="188"/>
      <c r="GP70" s="188"/>
      <c r="GQ70" s="27">
        <f t="shared" si="510"/>
        <v>0</v>
      </c>
      <c r="GR70" s="28">
        <f t="shared" si="511"/>
        <v>0</v>
      </c>
      <c r="GS70" s="30" t="str">
        <f t="shared" si="512"/>
        <v>00</v>
      </c>
      <c r="GT70" s="32" t="str">
        <f t="shared" si="513"/>
        <v>F</v>
      </c>
      <c r="GU70" s="30">
        <f t="shared" si="514"/>
        <v>0</v>
      </c>
      <c r="GV70" s="30" t="str">
        <f t="shared" si="515"/>
        <v>00</v>
      </c>
      <c r="GW70" s="71">
        <v>2</v>
      </c>
      <c r="GX70" s="203"/>
      <c r="GY70" s="85">
        <f t="shared" si="516"/>
        <v>22</v>
      </c>
      <c r="GZ70" s="86">
        <f t="shared" si="517"/>
        <v>0</v>
      </c>
      <c r="HA70" s="87" t="str">
        <f t="shared" si="518"/>
        <v>000</v>
      </c>
      <c r="HB70" s="86">
        <f t="shared" si="519"/>
        <v>0</v>
      </c>
      <c r="HC70" s="87" t="str">
        <f t="shared" si="520"/>
        <v>000</v>
      </c>
      <c r="HD70" s="52" t="str">
        <f t="shared" si="521"/>
        <v>Cảnh báo KQHT</v>
      </c>
      <c r="HE70" s="52">
        <f t="shared" si="522"/>
        <v>0</v>
      </c>
      <c r="HF70" s="86" t="e">
        <f t="shared" si="523"/>
        <v>#DIV/0!</v>
      </c>
      <c r="HG70" s="52" t="e">
        <f t="shared" si="524"/>
        <v>#DIV/0!</v>
      </c>
      <c r="HH70" s="86" t="e">
        <f t="shared" si="525"/>
        <v>#DIV/0!</v>
      </c>
      <c r="HI70" s="52" t="e">
        <f t="shared" si="526"/>
        <v>#DIV/0!</v>
      </c>
      <c r="HK70" s="269"/>
      <c r="HL70" s="239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JU70" s="8"/>
      <c r="JV70" s="8"/>
      <c r="JW70" s="8"/>
      <c r="JX70" s="8"/>
      <c r="JY70" s="8"/>
      <c r="JZ70" s="8"/>
      <c r="KA70" s="8"/>
      <c r="KB70" s="8"/>
      <c r="KC70" s="8"/>
      <c r="KD70" s="8"/>
      <c r="KE70" s="8"/>
      <c r="KF70" s="8"/>
      <c r="KG70" s="8"/>
      <c r="KH70" s="8"/>
      <c r="KI70" s="8"/>
      <c r="KJ70" s="8"/>
      <c r="KK70" s="8"/>
      <c r="KL70" s="8"/>
      <c r="KM70" s="8"/>
      <c r="KN70" s="8"/>
      <c r="KO70" s="8"/>
      <c r="KP70" s="8"/>
      <c r="KQ70" s="8"/>
      <c r="KR70" s="8"/>
      <c r="KS70" s="8"/>
      <c r="KT70" s="8"/>
      <c r="KU70" s="8"/>
      <c r="KV70" s="8"/>
      <c r="KW70" s="8"/>
      <c r="KX70" s="8"/>
      <c r="KY70" s="8"/>
      <c r="KZ70" s="8"/>
      <c r="LA70" s="8"/>
      <c r="LB70" s="8"/>
      <c r="LC70" s="8"/>
      <c r="LD70" s="8"/>
      <c r="LE70" s="8"/>
      <c r="LF70" s="8"/>
      <c r="LG70" s="8"/>
      <c r="LH70" s="8"/>
      <c r="LI70" s="8"/>
      <c r="LJ70" s="8"/>
      <c r="LK70" s="8"/>
      <c r="LL70" s="8"/>
      <c r="LM70" s="85" t="e">
        <f t="shared" si="527"/>
        <v>#DIV/0!</v>
      </c>
      <c r="LN70" s="86" t="e">
        <f t="shared" si="528"/>
        <v>#VALUE!</v>
      </c>
      <c r="LO70" s="87" t="e">
        <f t="shared" si="529"/>
        <v>#VALUE!</v>
      </c>
      <c r="LP70" s="86" t="e">
        <f t="shared" si="530"/>
        <v>#DIV/0!</v>
      </c>
      <c r="LQ70" s="87" t="e">
        <f t="shared" si="531"/>
        <v>#DIV/0!</v>
      </c>
      <c r="LR70" s="8"/>
      <c r="LS70" s="8"/>
      <c r="LT70" s="8"/>
      <c r="LU70" s="8"/>
      <c r="LV70" s="8"/>
      <c r="LW70" s="8"/>
      <c r="LX70" s="8"/>
      <c r="LY70" s="8"/>
      <c r="LZ70" s="8"/>
      <c r="MA70" s="8"/>
    </row>
    <row r="71" spans="1:339" s="233" customFormat="1" ht="18">
      <c r="A71" s="10">
        <v>26</v>
      </c>
      <c r="B71" s="76" t="s">
        <v>383</v>
      </c>
      <c r="C71" s="77" t="s">
        <v>474</v>
      </c>
      <c r="D71" s="78" t="s">
        <v>475</v>
      </c>
      <c r="E71" s="79" t="s">
        <v>160</v>
      </c>
      <c r="F71" s="60" t="s">
        <v>1127</v>
      </c>
      <c r="G71" s="81" t="s">
        <v>687</v>
      </c>
      <c r="H71" s="50" t="s">
        <v>17</v>
      </c>
      <c r="I71" s="82" t="s">
        <v>725</v>
      </c>
      <c r="J71" s="82" t="s">
        <v>777</v>
      </c>
      <c r="K71" s="16"/>
      <c r="L71" s="28" t="str">
        <f>TEXT(K71,"0.0")</f>
        <v>0.0</v>
      </c>
      <c r="M71" s="32" t="str">
        <f>IF(K71&gt;=8.5,"A",IF(K71&gt;=8,"B+",IF(K71&gt;=7,"B",IF(K71&gt;=6.5,"C+",IF(K71&gt;=5.5,"C",IF(K71&gt;=5,"D+",IF(K71&gt;=4,"D","F")))))))</f>
        <v>F</v>
      </c>
      <c r="N71" s="39">
        <f>IF(M71="A",4,IF(M71="B+",3.5,IF(M71="B",3,IF(M71="C+",2.5,IF(M71="C",2,IF(M71="D+",1.5,IF(M71="D",1,0)))))))</f>
        <v>0</v>
      </c>
      <c r="O71" s="37" t="str">
        <f>TEXT(N71,"0.0")</f>
        <v>0.0</v>
      </c>
      <c r="P71" s="11">
        <v>2</v>
      </c>
      <c r="Q71" s="16">
        <v>6</v>
      </c>
      <c r="R71" s="28" t="str">
        <f>TEXT(Q71,"0.0")</f>
        <v>6.0</v>
      </c>
      <c r="S71" s="32" t="str">
        <f>IF(Q71&gt;=8.5,"A",IF(Q71&gt;=8,"B+",IF(Q71&gt;=7,"B",IF(Q71&gt;=6.5,"C+",IF(Q71&gt;=5.5,"C",IF(Q71&gt;=5,"D+",IF(Q71&gt;=4,"D","F")))))))</f>
        <v>C</v>
      </c>
      <c r="T71" s="39">
        <f>IF(S71="A",4,IF(S71="B+",3.5,IF(S71="B",3,IF(S71="C+",2.5,IF(S71="C",2,IF(S71="D+",1.5,IF(S71="D",1,0)))))))</f>
        <v>2</v>
      </c>
      <c r="U71" s="37" t="str">
        <f>TEXT(T71,"0.0")</f>
        <v>2.0</v>
      </c>
      <c r="V71" s="11">
        <v>3</v>
      </c>
      <c r="W71" s="98">
        <v>8</v>
      </c>
      <c r="X71" s="99">
        <v>7</v>
      </c>
      <c r="Y71" s="25"/>
      <c r="Z71" s="27">
        <f>ROUND((W71*0.4+X71*0.6),1)</f>
        <v>7.4</v>
      </c>
      <c r="AA71" s="28">
        <f>ROUND(MAX((W71*0.4+X71*0.6),(W71*0.4+Y71*0.6)),1)</f>
        <v>7.4</v>
      </c>
      <c r="AB71" s="28" t="str">
        <f>TEXT(AA71,"0.0")</f>
        <v>7.4</v>
      </c>
      <c r="AC71" s="32" t="str">
        <f>IF(AA71&gt;=8.5,"A",IF(AA71&gt;=8,"B+",IF(AA71&gt;=7,"B",IF(AA71&gt;=6.5,"C+",IF(AA71&gt;=5.5,"C",IF(AA71&gt;=5,"D+",IF(AA71&gt;=4,"D","F")))))))</f>
        <v>B</v>
      </c>
      <c r="AD71" s="30">
        <f>IF(AC71="A",4,IF(AC71="B+",3.5,IF(AC71="B",3,IF(AC71="C+",2.5,IF(AC71="C",2,IF(AC71="D+",1.5,IF(AC71="D",1,0)))))))</f>
        <v>3</v>
      </c>
      <c r="AE71" s="37" t="str">
        <f>TEXT(AD71,"0.0")</f>
        <v>3.0</v>
      </c>
      <c r="AF71" s="64">
        <v>4</v>
      </c>
      <c r="AG71" s="68">
        <v>4</v>
      </c>
      <c r="AH71" s="21">
        <v>7</v>
      </c>
      <c r="AI71" s="24">
        <v>5</v>
      </c>
      <c r="AJ71" s="25"/>
      <c r="AK71" s="27">
        <f>ROUND((AH71*0.4+AI71*0.6),1)</f>
        <v>5.8</v>
      </c>
      <c r="AL71" s="28">
        <f>ROUND(MAX((AH71*0.4+AI71*0.6),(AH71*0.4+AJ71*0.6)),1)</f>
        <v>5.8</v>
      </c>
      <c r="AM71" s="28" t="str">
        <f>TEXT(AL71,"0.0")</f>
        <v>5.8</v>
      </c>
      <c r="AN71" s="32" t="str">
        <f>IF(AL71&gt;=8.5,"A",IF(AL71&gt;=8,"B+",IF(AL71&gt;=7,"B",IF(AL71&gt;=6.5,"C+",IF(AL71&gt;=5.5,"C",IF(AL71&gt;=5,"D+",IF(AL71&gt;=4,"D","F")))))))</f>
        <v>C</v>
      </c>
      <c r="AO71" s="30">
        <f>IF(AN71="A",4,IF(AN71="B+",3.5,IF(AN71="B",3,IF(AN71="C+",2.5,IF(AN71="C",2,IF(AN71="D+",1.5,IF(AN71="D",1,0)))))))</f>
        <v>2</v>
      </c>
      <c r="AP71" s="37" t="str">
        <f>TEXT(AO71,"0.0")</f>
        <v>2.0</v>
      </c>
      <c r="AQ71" s="64">
        <v>3</v>
      </c>
      <c r="AR71" s="68">
        <v>3</v>
      </c>
      <c r="AS71" s="98">
        <v>6.6</v>
      </c>
      <c r="AT71" s="94"/>
      <c r="AU71" s="216"/>
      <c r="AV71" s="27">
        <f>ROUND((AS71*0.4+AT71*0.6),1)</f>
        <v>2.6</v>
      </c>
      <c r="AW71" s="28">
        <f>ROUND(MAX((AS71*0.4+AT71*0.6),(AS71*0.4+AU71*0.6)),1)</f>
        <v>2.6</v>
      </c>
      <c r="AX71" s="28" t="str">
        <f>TEXT(AW71,"0.0")</f>
        <v>2.6</v>
      </c>
      <c r="AY71" s="32" t="str">
        <f>IF(AW71&gt;=8.5,"A",IF(AW71&gt;=8,"B+",IF(AW71&gt;=7,"B",IF(AW71&gt;=6.5,"C+",IF(AW71&gt;=5.5,"C",IF(AW71&gt;=5,"D+",IF(AW71&gt;=4,"D","F")))))))</f>
        <v>F</v>
      </c>
      <c r="AZ71" s="30">
        <f>IF(AY71="A",4,IF(AY71="B+",3.5,IF(AY71="B",3,IF(AY71="C+",2.5,IF(AY71="C",2,IF(AY71="D+",1.5,IF(AY71="D",1,0)))))))</f>
        <v>0</v>
      </c>
      <c r="BA71" s="37" t="str">
        <f>TEXT(AZ71,"0.0")</f>
        <v>0.0</v>
      </c>
      <c r="BB71" s="64">
        <v>3</v>
      </c>
      <c r="BC71" s="68"/>
      <c r="BD71" s="110">
        <v>5.0999999999999996</v>
      </c>
      <c r="BE71" s="94"/>
      <c r="BF71" s="25">
        <v>4</v>
      </c>
      <c r="BG71" s="27">
        <f>ROUND((BD71*0.4+BE71*0.6),1)</f>
        <v>2</v>
      </c>
      <c r="BH71" s="28">
        <f>ROUND(MAX((BD71*0.4+BE71*0.6),(BD71*0.4+BF71*0.6)),1)</f>
        <v>4.4000000000000004</v>
      </c>
      <c r="BI71" s="28" t="str">
        <f>TEXT(BH71,"0.0")</f>
        <v>4.4</v>
      </c>
      <c r="BJ71" s="32" t="str">
        <f>IF(BH71&gt;=8.5,"A",IF(BH71&gt;=8,"B+",IF(BH71&gt;=7,"B",IF(BH71&gt;=6.5,"C+",IF(BH71&gt;=5.5,"C",IF(BH71&gt;=5,"D+",IF(BH71&gt;=4,"D","F")))))))</f>
        <v>D</v>
      </c>
      <c r="BK71" s="66">
        <f>IF(BJ71="A",4,IF(BJ71="B+",3.5,IF(BJ71="B",3,IF(BJ71="C+",2.5,IF(BJ71="C",2,IF(BJ71="D+",1.5,IF(BJ71="D",1,0)))))))</f>
        <v>1</v>
      </c>
      <c r="BL71" s="37" t="str">
        <f t="shared" si="533"/>
        <v>1.0</v>
      </c>
      <c r="BM71" s="64">
        <v>2</v>
      </c>
      <c r="BN71" s="75">
        <v>2</v>
      </c>
      <c r="BO71" s="21">
        <v>6.2</v>
      </c>
      <c r="BP71" s="24">
        <v>5</v>
      </c>
      <c r="BQ71" s="25"/>
      <c r="BR71" s="27">
        <f>ROUND((BO71*0.4+BP71*0.6),1)</f>
        <v>5.5</v>
      </c>
      <c r="BS71" s="28">
        <f>ROUND(MAX((BO71*0.4+BP71*0.6),(BO71*0.4+BQ71*0.6)),1)</f>
        <v>5.5</v>
      </c>
      <c r="BT71" s="28" t="str">
        <f>TEXT(BS71,"0.0")</f>
        <v>5.5</v>
      </c>
      <c r="BU71" s="32" t="str">
        <f>IF(BS71&gt;=8.5,"A",IF(BS71&gt;=8,"B+",IF(BS71&gt;=7,"B",IF(BS71&gt;=6.5,"C+",IF(BS71&gt;=5.5,"C",IF(BS71&gt;=5,"D+",IF(BS71&gt;=4,"D","F")))))))</f>
        <v>C</v>
      </c>
      <c r="BV71" s="30">
        <f>IF(BU71="A",4,IF(BU71="B+",3.5,IF(BU71="B",3,IF(BU71="C+",2.5,IF(BU71="C",2,IF(BU71="D+",1.5,IF(BU71="D",1,0)))))))</f>
        <v>2</v>
      </c>
      <c r="BW71" s="37" t="str">
        <f>TEXT(BV71,"0.0")</f>
        <v>2.0</v>
      </c>
      <c r="BX71" s="64">
        <v>3</v>
      </c>
      <c r="BY71" s="68">
        <v>3</v>
      </c>
      <c r="BZ71" s="85">
        <f>AF71+AQ71+BB71+BM71+BX71</f>
        <v>15</v>
      </c>
      <c r="CA71" s="86">
        <f>(AA71*AF71+AL71*AQ71+AW71*BB71+BH71*BM71+BS71*BX71)/BZ71</f>
        <v>5.34</v>
      </c>
      <c r="CB71" s="87" t="str">
        <f>TEXT(CA71,"0.00")</f>
        <v>5.34</v>
      </c>
      <c r="CC71" s="86">
        <f>(AD71*AF71+CS71*CU71+AO71*AQ71+AZ71*BB71+BK71*BM71+BV71*BX71)/BZ71</f>
        <v>2</v>
      </c>
      <c r="CD71" s="87" t="str">
        <f>TEXT(CC71,"0.00")</f>
        <v>2.00</v>
      </c>
      <c r="CE71" s="52" t="str">
        <f>IF(AND(CC71&lt;0.8),"Cảnh báo KQHT","Lên lớp")</f>
        <v>Lên lớp</v>
      </c>
      <c r="CF71" s="52">
        <f>BY71+BN71+BC71+AR71+AG71</f>
        <v>12</v>
      </c>
      <c r="CG71" s="86">
        <f>(AA71*AG71+AL71*AR71+AW71*BC71+BH71*BN71+BS71*BY71)/CF71</f>
        <v>6.0249999999999995</v>
      </c>
      <c r="CH71" s="127" t="str">
        <f>TEXT(CG71,"0.00")</f>
        <v>6.03</v>
      </c>
      <c r="CI71" s="86">
        <f>(AD71*AG71+AO71*AR71+AZ71*BC71+BK71*BN71+BV71*BY71)/CF71</f>
        <v>2.1666666666666665</v>
      </c>
      <c r="CJ71" s="52" t="str">
        <f>TEXT(CI71,"0.00")</f>
        <v>2.17</v>
      </c>
      <c r="CK71" s="52" t="str">
        <f>IF(AND(CI71&lt;1.2),"Cảnh báo KQHT","Lên lớp")</f>
        <v>Lên lớp</v>
      </c>
      <c r="CL71" s="21">
        <v>5</v>
      </c>
      <c r="CM71" s="24">
        <v>7</v>
      </c>
      <c r="CN71" s="25"/>
      <c r="CO71" s="27">
        <f>ROUND((CL71*0.4+CM71*0.6),1)</f>
        <v>6.2</v>
      </c>
      <c r="CP71" s="28">
        <f>ROUND(MAX((CL71*0.4+CM71*0.6),(CL71*0.4+CN71*0.6)),1)</f>
        <v>6.2</v>
      </c>
      <c r="CQ71" s="28" t="str">
        <f>TEXT(CP71,"0.0")</f>
        <v>6.2</v>
      </c>
      <c r="CR71" s="32" t="str">
        <f>IF(CP71&gt;=8.5,"A",IF(CP71&gt;=8,"B+",IF(CP71&gt;=7,"B",IF(CP71&gt;=6.5,"C+",IF(CP71&gt;=5.5,"C",IF(CP71&gt;=5,"D+",IF(CP71&gt;=4,"D","F")))))))</f>
        <v>C</v>
      </c>
      <c r="CS71" s="30">
        <f>IF(CR71="A",4,IF(CR71="B+",3.5,IF(CR71="B",3,IF(CR71="C+",2.5,IF(CR71="C",2,IF(CR71="D+",1.5,IF(CR71="D",1,0)))))))</f>
        <v>2</v>
      </c>
      <c r="CT71" s="37" t="str">
        <f>TEXT(CS71,"0.0")</f>
        <v>2.0</v>
      </c>
      <c r="CU71" s="71">
        <v>2</v>
      </c>
      <c r="CV71" s="73">
        <v>2</v>
      </c>
      <c r="CW71" s="252">
        <v>6</v>
      </c>
      <c r="CX71" s="253">
        <v>0</v>
      </c>
      <c r="CY71" s="52">
        <v>0</v>
      </c>
      <c r="CZ71" s="27">
        <f>ROUND((CW71*0.4+CX71*0.6),1)</f>
        <v>2.4</v>
      </c>
      <c r="DA71" s="28">
        <f>ROUND(MAX((CW71*0.4+CX71*0.6),(CW71*0.4+CY71*0.6)),1)</f>
        <v>2.4</v>
      </c>
      <c r="DB71" s="29" t="str">
        <f>TEXT(DA71,"0.0")</f>
        <v>2.4</v>
      </c>
      <c r="DC71" s="32" t="str">
        <f>IF(DA71&gt;=8.5,"A",IF(DA71&gt;=8,"B+",IF(DA71&gt;=7,"B",IF(DA71&gt;=6.5,"C+",IF(DA71&gt;=5.5,"C",IF(DA71&gt;=5,"D+",IF(DA71&gt;=4,"D","F")))))))</f>
        <v>F</v>
      </c>
      <c r="DD71" s="30">
        <f>IF(DC71="A",4,IF(DC71="B+",3.5,IF(DC71="B",3,IF(DC71="C+",2.5,IF(DC71="C",2,IF(DC71="D+",1.5,IF(DC71="D",1,0)))))))</f>
        <v>0</v>
      </c>
      <c r="DE71" s="29" t="str">
        <f>TEXT(DD71,"0.0")</f>
        <v>0.0</v>
      </c>
      <c r="DF71" s="71"/>
      <c r="DG71" s="203"/>
      <c r="DH71" s="229">
        <v>5.6</v>
      </c>
      <c r="DI71" s="230"/>
      <c r="DJ71" s="230"/>
      <c r="DK71" s="27">
        <f>ROUND((DH71*0.4+DI71*0.6),1)</f>
        <v>2.2000000000000002</v>
      </c>
      <c r="DL71" s="28">
        <f>ROUND(MAX((DH71*0.4+DI71*0.6),(DH71*0.4+DJ71*0.6)),1)</f>
        <v>2.2000000000000002</v>
      </c>
      <c r="DM71" s="30" t="str">
        <f>TEXT(DL71,"0.0")</f>
        <v>2.2</v>
      </c>
      <c r="DN71" s="32" t="str">
        <f>IF(DL71&gt;=8.5,"A",IF(DL71&gt;=8,"B+",IF(DL71&gt;=7,"B",IF(DL71&gt;=6.5,"C+",IF(DL71&gt;=5.5,"C",IF(DL71&gt;=5,"D+",IF(DL71&gt;=4,"D","F")))))))</f>
        <v>F</v>
      </c>
      <c r="DO71" s="30">
        <f>IF(DN71="A",4,IF(DN71="B+",3.5,IF(DN71="B",3,IF(DN71="C+",2.5,IF(DN71="C",2,IF(DN71="D+",1.5,IF(DN71="D",1,0)))))))</f>
        <v>0</v>
      </c>
      <c r="DP71" s="30" t="str">
        <f>TEXT(DO71,"0.0")</f>
        <v>0.0</v>
      </c>
      <c r="DQ71" s="71"/>
      <c r="DR71" s="203"/>
      <c r="DS71" s="204">
        <f>(DA71+DL71)/2</f>
        <v>2.2999999999999998</v>
      </c>
      <c r="DT71" s="30" t="str">
        <f>TEXT(DS71,"0.0")</f>
        <v>2.3</v>
      </c>
      <c r="DU71" s="32" t="str">
        <f>IF(DS71&gt;=8.5,"A",IF(DS71&gt;=8,"B+",IF(DS71&gt;=7,"B",IF(DS71&gt;=6.5,"C+",IF(DS71&gt;=5.5,"C",IF(DS71&gt;=5,"D+",IF(DS71&gt;=4,"D","F")))))))</f>
        <v>F</v>
      </c>
      <c r="DV71" s="30">
        <f>IF(DU71="A",4,IF(DU71="B+",3.5,IF(DU71="B",3,IF(DU71="C+",2.5,IF(DU71="C",2,IF(DU71="D+",1.5,IF(DU71="D",1,0)))))))</f>
        <v>0</v>
      </c>
      <c r="DW71" s="30" t="str">
        <f>TEXT(DV71,"0.0")</f>
        <v>0.0</v>
      </c>
      <c r="DX71" s="71">
        <v>3</v>
      </c>
      <c r="DY71" s="203"/>
      <c r="DZ71" s="234">
        <v>5</v>
      </c>
      <c r="EA71" s="230">
        <v>0</v>
      </c>
      <c r="EB71" s="230">
        <v>0</v>
      </c>
      <c r="EC71" s="27">
        <f>ROUND((DZ71*0.4+EA71*0.6),1)</f>
        <v>2</v>
      </c>
      <c r="ED71" s="28">
        <f>ROUND(MAX((DZ71*0.4+EA71*0.6),(DZ71*0.4+EB71*0.6)),1)</f>
        <v>2</v>
      </c>
      <c r="EE71" s="29" t="str">
        <f>TEXT(ED71,"0.0")</f>
        <v>2.0</v>
      </c>
      <c r="EF71" s="32" t="str">
        <f>IF(ED71&gt;=8.5,"A",IF(ED71&gt;=8,"B+",IF(ED71&gt;=7,"B",IF(ED71&gt;=6.5,"C+",IF(ED71&gt;=5.5,"C",IF(ED71&gt;=5,"D+",IF(ED71&gt;=4,"D","F")))))))</f>
        <v>F</v>
      </c>
      <c r="EG71" s="30">
        <f>IF(EF71="A",4,IF(EF71="B+",3.5,IF(EF71="B",3,IF(EF71="C+",2.5,IF(EF71="C",2,IF(EF71="D+",1.5,IF(EF71="D",1,0)))))))</f>
        <v>0</v>
      </c>
      <c r="EH71" s="29" t="str">
        <f>TEXT(EG71,"0.0")</f>
        <v>0.0</v>
      </c>
      <c r="EI71" s="71">
        <v>3</v>
      </c>
      <c r="EJ71" s="203"/>
      <c r="EK71" s="232">
        <v>5.6</v>
      </c>
      <c r="EL71" s="52">
        <v>0</v>
      </c>
      <c r="EM71" s="52">
        <v>0</v>
      </c>
      <c r="EN71" s="27">
        <f>ROUND((EK71*0.4+EL71*0.6),1)</f>
        <v>2.2000000000000002</v>
      </c>
      <c r="EO71" s="28">
        <f>ROUND(MAX((EK71*0.4+EL71*0.6),(EK71*0.4+EM71*0.6)),1)</f>
        <v>2.2000000000000002</v>
      </c>
      <c r="EP71" s="29" t="str">
        <f>TEXT(EO71,"0.0")</f>
        <v>2.2</v>
      </c>
      <c r="EQ71" s="32" t="str">
        <f>IF(EO71&gt;=8.5,"A",IF(EO71&gt;=8,"B+",IF(EO71&gt;=7,"B",IF(EO71&gt;=6.5,"C+",IF(EO71&gt;=5.5,"C",IF(EO71&gt;=5,"D+",IF(EO71&gt;=4,"D","F")))))))</f>
        <v>F</v>
      </c>
      <c r="ER71" s="30">
        <f>IF(EQ71="A",4,IF(EQ71="B+",3.5,IF(EQ71="B",3,IF(EQ71="C+",2.5,IF(EQ71="C",2,IF(EQ71="D+",1.5,IF(EQ71="D",1,0)))))))</f>
        <v>0</v>
      </c>
      <c r="ES71" s="29" t="str">
        <f>TEXT(ER71,"0.0")</f>
        <v>0.0</v>
      </c>
      <c r="ET71" s="71">
        <v>3</v>
      </c>
      <c r="EU71" s="203"/>
      <c r="EV71" s="232">
        <v>6.2</v>
      </c>
      <c r="EW71" s="52"/>
      <c r="EX71" s="52"/>
      <c r="EY71" s="27">
        <f>ROUND((EV71*0.4+EW71*0.6),1)</f>
        <v>2.5</v>
      </c>
      <c r="EZ71" s="28">
        <f>ROUND(MAX((EV71*0.4+EW71*0.6),(EV71*0.4+EX71*0.6)),1)</f>
        <v>2.5</v>
      </c>
      <c r="FA71" s="29" t="str">
        <f>TEXT(EZ71,"0.0")</f>
        <v>2.5</v>
      </c>
      <c r="FB71" s="32" t="str">
        <f>IF(EZ71&gt;=8.5,"A",IF(EZ71&gt;=8,"B+",IF(EZ71&gt;=7,"B",IF(EZ71&gt;=6.5,"C+",IF(EZ71&gt;=5.5,"C",IF(EZ71&gt;=5,"D+",IF(EZ71&gt;=4,"D","F")))))))</f>
        <v>F</v>
      </c>
      <c r="FC71" s="29">
        <f>IF(FB71="A",4,IF(FB71="B+",3.5,IF(FB71="B",3,IF(FB71="C+",2.5,IF(FB71="C",2,IF(FB71="D+",1.5,IF(FB71="D",1,0)))))))</f>
        <v>0</v>
      </c>
      <c r="FD71" s="29" t="str">
        <f>TEXT(FC71,"0.0")</f>
        <v>0.0</v>
      </c>
      <c r="FE71" s="71">
        <v>2</v>
      </c>
      <c r="FF71" s="203"/>
      <c r="FG71" s="234">
        <v>6.9</v>
      </c>
      <c r="FH71" s="230">
        <v>0</v>
      </c>
      <c r="FI71" s="230">
        <v>0</v>
      </c>
      <c r="FJ71" s="27">
        <f>ROUND((FG71*0.4+FH71*0.6),1)</f>
        <v>2.8</v>
      </c>
      <c r="FK71" s="28">
        <f>ROUND(MAX((FG71*0.4+FH71*0.6),(FG71*0.4+FI71*0.6)),1)</f>
        <v>2.8</v>
      </c>
      <c r="FL71" s="29" t="str">
        <f>TEXT(FK71,"0.0")</f>
        <v>2.8</v>
      </c>
      <c r="FM71" s="32" t="str">
        <f>IF(FK71&gt;=8.5,"A",IF(FK71&gt;=8,"B+",IF(FK71&gt;=7,"B",IF(FK71&gt;=6.5,"C+",IF(FK71&gt;=5.5,"C",IF(FK71&gt;=5,"D+",IF(FK71&gt;=4,"D","F")))))))</f>
        <v>F</v>
      </c>
      <c r="FN71" s="30">
        <f>IF(FM71="A",4,IF(FM71="B+",3.5,IF(FM71="B",3,IF(FM71="C+",2.5,IF(FM71="C",2,IF(FM71="D+",1.5,IF(FM71="D",1,0)))))))</f>
        <v>0</v>
      </c>
      <c r="FO71" s="29" t="str">
        <f>TEXT(FN71,"0.0")</f>
        <v>0.0</v>
      </c>
      <c r="FP71" s="71">
        <v>3</v>
      </c>
      <c r="FQ71" s="203"/>
      <c r="FR71" s="236">
        <v>8</v>
      </c>
      <c r="FS71" s="237"/>
      <c r="FT71" s="52">
        <v>0</v>
      </c>
      <c r="FU71" s="27">
        <f>ROUND((FR71*0.4+FS71*0.6),1)</f>
        <v>3.2</v>
      </c>
      <c r="FV71" s="28">
        <f>ROUND(MAX((FR71*0.4+FS71*0.6),(FR71*0.4+FT71*0.6)),1)</f>
        <v>3.2</v>
      </c>
      <c r="FW71" s="29" t="str">
        <f>TEXT(FV71,"0.0")</f>
        <v>3.2</v>
      </c>
      <c r="FX71" s="32" t="str">
        <f>IF(FV71&gt;=8.5,"A",IF(FV71&gt;=8,"B+",IF(FV71&gt;=7,"B",IF(FV71&gt;=6.5,"C+",IF(FV71&gt;=5.5,"C",IF(FV71&gt;=5,"D+",IF(FV71&gt;=4,"D","F")))))))</f>
        <v>F</v>
      </c>
      <c r="FY71" s="30">
        <f>IF(FX71="A",4,IF(FX71="B+",3.5,IF(FX71="B",3,IF(FX71="C+",2.5,IF(FX71="C",2,IF(FX71="D+",1.5,IF(FX71="D",1,0)))))))</f>
        <v>0</v>
      </c>
      <c r="FZ71" s="29" t="str">
        <f>TEXT(FY71,"0.0")</f>
        <v>0.0</v>
      </c>
      <c r="GA71" s="71">
        <v>2</v>
      </c>
      <c r="GB71" s="203"/>
      <c r="GC71" s="232">
        <v>7.7</v>
      </c>
      <c r="GD71" s="52">
        <v>0</v>
      </c>
      <c r="GE71" s="52">
        <v>0</v>
      </c>
      <c r="GF71" s="27">
        <f>ROUND((GC71*0.4+GD71*0.6),1)</f>
        <v>3.1</v>
      </c>
      <c r="GG71" s="28">
        <f>ROUND(MAX((GC71*0.4+GD71*0.6),(GC71*0.4+GE71*0.6)),1)</f>
        <v>3.1</v>
      </c>
      <c r="GH71" s="29" t="str">
        <f>TEXT(GG71,"0.0")</f>
        <v>3.1</v>
      </c>
      <c r="GI71" s="32" t="str">
        <f>IF(GG71&gt;=8.5,"A",IF(GG71&gt;=8,"B+",IF(GG71&gt;=7,"B",IF(GG71&gt;=6.5,"C+",IF(GG71&gt;=5.5,"C",IF(GG71&gt;=5,"D+",IF(GG71&gt;=4,"D","F")))))))</f>
        <v>F</v>
      </c>
      <c r="GJ71" s="30">
        <f>IF(GI71="A",4,IF(GI71="B+",3.5,IF(GI71="B",3,IF(GI71="C+",2.5,IF(GI71="C",2,IF(GI71="D+",1.5,IF(GI71="D",1,0)))))))</f>
        <v>0</v>
      </c>
      <c r="GK71" s="29" t="str">
        <f>TEXT(GJ71,"0.0")</f>
        <v>0.0</v>
      </c>
      <c r="GL71" s="71">
        <v>2</v>
      </c>
      <c r="GM71" s="203"/>
      <c r="GN71" s="246">
        <v>5</v>
      </c>
      <c r="GO71" s="247"/>
      <c r="GP71" s="247">
        <v>0</v>
      </c>
      <c r="GQ71" s="27">
        <f>ROUND((GN71*0.4+GO71*0.6),1)</f>
        <v>2</v>
      </c>
      <c r="GR71" s="28">
        <f>ROUND(MAX((GN71*0.4+GO71*0.6),(GN71*0.4+GP71*0.6)),1)</f>
        <v>2</v>
      </c>
      <c r="GS71" s="29" t="str">
        <f>TEXT(GR71,"0.0")</f>
        <v>2.0</v>
      </c>
      <c r="GT71" s="32" t="str">
        <f>IF(GR71&gt;=8.5,"A",IF(GR71&gt;=8,"B+",IF(GR71&gt;=7,"B",IF(GR71&gt;=6.5,"C+",IF(GR71&gt;=5.5,"C",IF(GR71&gt;=5,"D+",IF(GR71&gt;=4,"D","F")))))))</f>
        <v>F</v>
      </c>
      <c r="GU71" s="30">
        <f>IF(GT71="A",4,IF(GT71="B+",3.5,IF(GT71="B",3,IF(GT71="C+",2.5,IF(GT71="C",2,IF(GT71="D+",1.5,IF(GT71="D",1,0)))))))</f>
        <v>0</v>
      </c>
      <c r="GV71" s="29" t="str">
        <f>TEXT(GU71,"0.0")</f>
        <v>0.0</v>
      </c>
      <c r="GW71" s="71">
        <v>2</v>
      </c>
      <c r="GX71" s="203"/>
      <c r="GY71" s="85">
        <f>CU71+DX71+EI71+ET71+FE71+FP71+GA71+GL71+GW71</f>
        <v>22</v>
      </c>
      <c r="GZ71" s="86">
        <f>(CP71*CU71+DS71*DX71+ED71*EI71+EZ71*FE71+EO71*ET71+FK71*FP71+FV71*GA71+GG71*GL71+GR71*GW71)/GY71</f>
        <v>2.8136363636363635</v>
      </c>
      <c r="HA71" s="124" t="str">
        <f>TEXT(GZ71,"0.00")</f>
        <v>2.81</v>
      </c>
      <c r="HB71" s="86">
        <f>(CS71*CU71+DV71*DX71+EG71*EI71+FC71*FE71+ER71*ET71+FN71*FP71+FY71*GA71+GJ71*GL71+GU71*GW71)/GY71</f>
        <v>0.18181818181818182</v>
      </c>
      <c r="HC71" s="124" t="str">
        <f>TEXT(HB71,"0.00")</f>
        <v>0.18</v>
      </c>
      <c r="HD71" s="52" t="str">
        <f>IF(AND(HB71&lt;1),"Cảnh báo KQHT","Lên lớp")</f>
        <v>Cảnh báo KQHT</v>
      </c>
      <c r="HE71" s="52">
        <f>CV71+DY71+EJ71+GX71+GM71+GB71+FQ71+EU71+FF71</f>
        <v>2</v>
      </c>
      <c r="HF71" s="86">
        <f>(CP71*CV71+DS71*DY71+ED71*EJ71+EZ71*FF71+EO71*EU71+FK71*FQ71+FV71*GB71+GG71*GM71+GR71*GX71)/HE71</f>
        <v>6.2</v>
      </c>
      <c r="HG71" s="127" t="str">
        <f>TEXT(HF71,"0.00")</f>
        <v>6.20</v>
      </c>
      <c r="HH71" s="86">
        <f>(CS71*CV71+DV71*DY71+EG71*EJ71+FC71*FF71+ER71*EU71+FN71*FQ71+FY71*GB71+GJ71*GM71+GU71*GX71)/HE71</f>
        <v>2</v>
      </c>
      <c r="HI71" s="127" t="str">
        <f>TEXT(HH71,"0.00")</f>
        <v>2.00</v>
      </c>
      <c r="HJ71" s="227">
        <f>HE71+BZ71</f>
        <v>17</v>
      </c>
      <c r="HK71" s="268">
        <f>HE71+CF71</f>
        <v>14</v>
      </c>
      <c r="HL71" s="228">
        <f>(HF71*HE71+CG71*CF71)/HK71</f>
        <v>6.05</v>
      </c>
      <c r="HM71" s="127" t="str">
        <f>TEXT(HL71,"0.00")</f>
        <v>6.05</v>
      </c>
      <c r="HN71" s="228">
        <f>(HH71*HE71+CI71*CF71)/HK71</f>
        <v>2.1428571428571428</v>
      </c>
      <c r="HO71" s="127" t="str">
        <f>TEXT(HN71,"0.00")</f>
        <v>2.14</v>
      </c>
      <c r="HP71" s="52" t="str">
        <f>IF(AND(HN71&lt;1.2),"Cảnh báo KQHT","Lên lớp")</f>
        <v>Lên lớp</v>
      </c>
      <c r="HQ71" s="58" t="s">
        <v>987</v>
      </c>
      <c r="HR71" s="96">
        <v>0</v>
      </c>
      <c r="HS71" s="106"/>
      <c r="HT71" s="285"/>
      <c r="HU71" s="27">
        <f>ROUND((HR71*0.4+HS71*0.6),1)</f>
        <v>0</v>
      </c>
      <c r="HV71" s="282">
        <f>ROUND(MAX((HR71*0.4+HS71*0.6),(HR71*0.4+HT71*0.6)),1)</f>
        <v>0</v>
      </c>
      <c r="HW71" s="26" t="str">
        <f>TEXT(HV71,"0.0")</f>
        <v>0.0</v>
      </c>
      <c r="HX71" s="283" t="str">
        <f>IF(HV71&gt;=8.5,"A",IF(HV71&gt;=8,"B+",IF(HV71&gt;=7,"B",IF(HV71&gt;=6.5,"C+",IF(HV71&gt;=5.5,"C",IF(HV71&gt;=5,"D+",IF(HV71&gt;=4,"D","F")))))))</f>
        <v>F</v>
      </c>
      <c r="HY71" s="281">
        <f>IF(HX71="A",4,IF(HX71="B+",3.5,IF(HX71="B",3,IF(HX71="C+",2.5,IF(HX71="C",2,IF(HX71="D+",1.5,IF(HX71="D",1,0)))))))</f>
        <v>0</v>
      </c>
      <c r="HZ71" s="44" t="str">
        <f>TEXT(HY71,"0.0")</f>
        <v>0.0</v>
      </c>
      <c r="IA71" s="64">
        <v>3</v>
      </c>
      <c r="IB71" s="68"/>
      <c r="IC71" s="21">
        <v>0</v>
      </c>
      <c r="ID71" s="24"/>
      <c r="IE71" s="25"/>
      <c r="IF71" s="27">
        <f>ROUND((IC71*0.4+ID71*0.6),1)</f>
        <v>0</v>
      </c>
      <c r="IG71" s="282">
        <f>ROUND(MAX((IC71*0.4+ID71*0.6),(IC71*0.4+IE71*0.6)),1)</f>
        <v>0</v>
      </c>
      <c r="IH71" s="28" t="str">
        <f>TEXT(IG71,"0.0")</f>
        <v>0.0</v>
      </c>
      <c r="II71" s="283" t="str">
        <f>IF(IG71&gt;=8.5,"A",IF(IG71&gt;=8,"B+",IF(IG71&gt;=7,"B",IF(IG71&gt;=6.5,"C+",IF(IG71&gt;=5.5,"C",IF(IG71&gt;=5,"D+",IF(IG71&gt;=4,"D","F")))))))</f>
        <v>F</v>
      </c>
      <c r="IJ71" s="281">
        <f>IF(II71="A",4,IF(II71="B+",3.5,IF(II71="B",3,IF(II71="C+",2.5,IF(II71="C",2,IF(II71="D+",1.5,IF(II71="D",1,0)))))))</f>
        <v>0</v>
      </c>
      <c r="IK71" s="44" t="str">
        <f>TEXT(IJ71,"0.0")</f>
        <v>0.0</v>
      </c>
      <c r="IL71" s="64">
        <v>1</v>
      </c>
      <c r="IM71" s="68"/>
      <c r="IN71" s="96">
        <v>0</v>
      </c>
      <c r="IO71" s="106"/>
      <c r="IP71" s="285"/>
      <c r="IQ71" s="27">
        <f>ROUND((IN71*0.4+IO71*0.6),1)</f>
        <v>0</v>
      </c>
      <c r="IR71" s="28">
        <f>ROUND(MAX((IN71*0.4+IO71*0.6),(IN71*0.4+IP71*0.6)),1)</f>
        <v>0</v>
      </c>
      <c r="IS71" s="26" t="str">
        <f>TEXT(IR71,"0.0")</f>
        <v>0.0</v>
      </c>
      <c r="IT71" s="32" t="str">
        <f>IF(IR71&gt;=8.5,"A",IF(IR71&gt;=8,"B+",IF(IR71&gt;=7,"B",IF(IR71&gt;=6.5,"C+",IF(IR71&gt;=5.5,"C",IF(IR71&gt;=5,"D+",IF(IR71&gt;=4,"D","F")))))))</f>
        <v>F</v>
      </c>
      <c r="IU71" s="30">
        <f>IF(IT71="A",4,IF(IT71="B+",3.5,IF(IT71="B",3,IF(IT71="C+",2.5,IF(IT71="C",2,IF(IT71="D+",1.5,IF(IT71="D",1,0)))))))</f>
        <v>0</v>
      </c>
      <c r="IV71" s="37" t="str">
        <f>TEXT(IU71,"0.0")</f>
        <v>0.0</v>
      </c>
      <c r="IW71" s="64">
        <v>2</v>
      </c>
      <c r="IX71" s="68">
        <v>2</v>
      </c>
      <c r="IY71" s="96">
        <v>0</v>
      </c>
      <c r="IZ71" s="106"/>
      <c r="JA71" s="285"/>
      <c r="JB71" s="19">
        <f>ROUND((IY71*0.4+IZ71*0.6),1)</f>
        <v>0</v>
      </c>
      <c r="JC71" s="26">
        <f>ROUND(MAX((IY71*0.4+IZ71*0.6),(IY71*0.4+JA71*0.6)),1)</f>
        <v>0</v>
      </c>
      <c r="JD71" s="26" t="str">
        <f>TEXT(JC71,"0.0")</f>
        <v>0.0</v>
      </c>
      <c r="JE71" s="32" t="str">
        <f>IF(JC71&gt;=8.5,"A",IF(JC71&gt;=8,"B+",IF(JC71&gt;=7,"B",IF(JC71&gt;=6.5,"C+",IF(JC71&gt;=5.5,"C",IF(JC71&gt;=5,"D+",IF(JC71&gt;=4,"D","F")))))))</f>
        <v>F</v>
      </c>
      <c r="JF71" s="30">
        <f>IF(JE71="A",4,IF(JE71="B+",3.5,IF(JE71="B",3,IF(JE71="C+",2.5,IF(JE71="C",2,IF(JE71="D+",1.5,IF(JE71="D",1,0)))))))</f>
        <v>0</v>
      </c>
      <c r="JG71" s="37" t="str">
        <f>TEXT(JF71,"0.0")</f>
        <v>0.0</v>
      </c>
      <c r="JH71" s="64">
        <v>2</v>
      </c>
      <c r="JI71" s="68">
        <v>2</v>
      </c>
      <c r="JJ71" s="96">
        <v>0</v>
      </c>
      <c r="JK71" s="106"/>
      <c r="JL71" s="285"/>
      <c r="JM71" s="19">
        <f>ROUND((JJ71*0.4+JK71*0.6),1)</f>
        <v>0</v>
      </c>
      <c r="JN71" s="26">
        <f>ROUND(MAX((JJ71*0.4+JK71*0.6),(JJ71*0.4+JL71*0.6)),1)</f>
        <v>0</v>
      </c>
      <c r="JO71" s="26" t="str">
        <f>TEXT(JN71,"0.0")</f>
        <v>0.0</v>
      </c>
      <c r="JP71" s="32" t="str">
        <f>IF(JN71&gt;=8.5,"A",IF(JN71&gt;=8,"B+",IF(JN71&gt;=7,"B",IF(JN71&gt;=6.5,"C+",IF(JN71&gt;=5.5,"C",IF(JN71&gt;=5,"D+",IF(JN71&gt;=4,"D","F")))))))</f>
        <v>F</v>
      </c>
      <c r="JQ71" s="30">
        <f>IF(JP71="A",4,IF(JP71="B+",3.5,IF(JP71="B",3,IF(JP71="C+",2.5,IF(JP71="C",2,IF(JP71="D+",1.5,IF(JP71="D",1,0)))))))</f>
        <v>0</v>
      </c>
      <c r="JR71" s="37" t="str">
        <f>TEXT(JQ71,"0.0")</f>
        <v>0.0</v>
      </c>
      <c r="JS71" s="64">
        <v>1</v>
      </c>
      <c r="JT71" s="68">
        <v>1</v>
      </c>
      <c r="JU71" s="96">
        <v>0</v>
      </c>
      <c r="JV71" s="106"/>
      <c r="JW71" s="285"/>
      <c r="JX71" s="19">
        <f>ROUND((JU71*0.4+JV71*0.6),1)</f>
        <v>0</v>
      </c>
      <c r="JY71" s="26">
        <f>ROUND(MAX((JU71*0.4+JV71*0.6),(JU71*0.4+JW71*0.6)),1)</f>
        <v>0</v>
      </c>
      <c r="JZ71" s="26" t="str">
        <f>TEXT(JY71,"0.0")</f>
        <v>0.0</v>
      </c>
      <c r="KA71" s="32" t="str">
        <f>IF(JY71&gt;=8.5,"A",IF(JY71&gt;=8,"B+",IF(JY71&gt;=7,"B",IF(JY71&gt;=6.5,"C+",IF(JY71&gt;=5.5,"C",IF(JY71&gt;=5,"D+",IF(JY71&gt;=4,"D","F")))))))</f>
        <v>F</v>
      </c>
      <c r="KB71" s="30">
        <f>IF(KA71="A",4,IF(KA71="B+",3.5,IF(KA71="B",3,IF(KA71="C+",2.5,IF(KA71="C",2,IF(KA71="D+",1.5,IF(KA71="D",1,0)))))))</f>
        <v>0</v>
      </c>
      <c r="KC71" s="37" t="str">
        <f>TEXT(KB71,"0.0")</f>
        <v>0.0</v>
      </c>
      <c r="KD71" s="64">
        <v>2</v>
      </c>
      <c r="KE71" s="68">
        <v>2</v>
      </c>
      <c r="KF71" s="96">
        <v>0</v>
      </c>
      <c r="KG71" s="106"/>
      <c r="KH71" s="285"/>
      <c r="KI71" s="302">
        <f>ROUND((KF71*0.4+KG71*0.6),1)</f>
        <v>0</v>
      </c>
      <c r="KJ71" s="28">
        <f>ROUND(MAX((KF71*0.4+KG71*0.6),(KF71*0.4+KH71*0.6)),1)</f>
        <v>0</v>
      </c>
      <c r="KK71" s="26" t="str">
        <f>TEXT(KJ71,"0.0")</f>
        <v>0.0</v>
      </c>
      <c r="KL71" s="32" t="str">
        <f>IF(KJ71&gt;=8.5,"A",IF(KJ71&gt;=8,"B+",IF(KJ71&gt;=7,"B",IF(KJ71&gt;=6.5,"C+",IF(KJ71&gt;=5.5,"C",IF(KJ71&gt;=5,"D+",IF(KJ71&gt;=4,"D","F")))))))</f>
        <v>F</v>
      </c>
      <c r="KM71" s="30">
        <f>IF(KL71="A",4,IF(KL71="B+",3.5,IF(KL71="B",3,IF(KL71="C+",2.5,IF(KL71="C",2,IF(KL71="D+",1.5,IF(KL71="D",1,0)))))))</f>
        <v>0</v>
      </c>
      <c r="KN71" s="37" t="str">
        <f>TEXT(KM71,"0.0")</f>
        <v>0.0</v>
      </c>
      <c r="KO71" s="64">
        <v>2</v>
      </c>
      <c r="KP71" s="68">
        <v>2</v>
      </c>
      <c r="KQ71" s="98">
        <v>0</v>
      </c>
      <c r="KR71" s="99"/>
      <c r="KS71" s="187"/>
      <c r="KT71" s="19">
        <f>ROUND((KQ71*0.4+KR71*0.6),1)</f>
        <v>0</v>
      </c>
      <c r="KU71" s="26">
        <f>ROUND(MAX((KQ71*0.4+KR71*0.6),(KQ71*0.4+KS71*0.6)),1)</f>
        <v>0</v>
      </c>
      <c r="KV71" s="26" t="str">
        <f>TEXT(KU71,"0.0")</f>
        <v>0.0</v>
      </c>
      <c r="KW71" s="32" t="str">
        <f>IF(KU71&gt;=8.5,"A",IF(KU71&gt;=8,"B+",IF(KU71&gt;=7,"B",IF(KU71&gt;=6.5,"C+",IF(KU71&gt;=5.5,"C",IF(KU71&gt;=5,"D+",IF(KU71&gt;=4,"D","F")))))))</f>
        <v>F</v>
      </c>
      <c r="KX71" s="30">
        <f>IF(KW71="A",4,IF(KW71="B+",3.5,IF(KW71="B",3,IF(KW71="C+",2.5,IF(KW71="C",2,IF(KW71="D+",1.5,IF(KW71="D",1,0)))))))</f>
        <v>0</v>
      </c>
      <c r="KY71" s="37" t="str">
        <f>TEXT(KX71,"0.0")</f>
        <v>0.0</v>
      </c>
      <c r="KZ71" s="64">
        <v>2</v>
      </c>
      <c r="LA71" s="68">
        <v>2</v>
      </c>
      <c r="LB71" s="21">
        <v>0</v>
      </c>
      <c r="LC71" s="24"/>
      <c r="LD71" s="25"/>
      <c r="LE71" s="27">
        <f>ROUND((LB71*0.4+LC71*0.6),1)</f>
        <v>0</v>
      </c>
      <c r="LF71" s="28">
        <f>ROUND(MAX((LB71*0.4+LC71*0.6),(LB71*0.4+LD71*0.6)),1)</f>
        <v>0</v>
      </c>
      <c r="LG71" s="28" t="str">
        <f>TEXT(LF71,"0.0")</f>
        <v>0.0</v>
      </c>
      <c r="LH71" s="32" t="str">
        <f>IF(LF71&gt;=8.5,"A",IF(LF71&gt;=8,"B+",IF(LF71&gt;=7,"B",IF(LF71&gt;=6.5,"C+",IF(LF71&gt;=5.5,"C",IF(LF71&gt;=5,"D+",IF(LF71&gt;=4,"D","F")))))))</f>
        <v>F</v>
      </c>
      <c r="LI71" s="30">
        <f>IF(LH71="A",4,IF(LH71="B+",3.5,IF(LH71="B",3,IF(LH71="C+",2.5,IF(LH71="C",2,IF(LH71="D+",1.5,IF(LH71="D",1,0)))))))</f>
        <v>0</v>
      </c>
      <c r="LJ71" s="37" t="str">
        <f>TEXT(LI71,"0.0")</f>
        <v>0.0</v>
      </c>
      <c r="LK71" s="64">
        <v>3</v>
      </c>
      <c r="LL71" s="68">
        <v>3</v>
      </c>
      <c r="LM71" s="85">
        <f>HI71+IL71+IW71+JH71+JS71+KD71+KO71+KZ71+LK71</f>
        <v>17</v>
      </c>
      <c r="LN71" s="86" t="e">
        <f>(HD71*HI71+IG71*IL71+IR71*IW71+JN71*JS71+JC71*JH71+JY71*KD71+KJ71*KO71+KU71*KZ71+LF71*LK71)/LM71</f>
        <v>#VALUE!</v>
      </c>
      <c r="LO71" s="124" t="e">
        <f>TEXT(LN71,"0.00")</f>
        <v>#VALUE!</v>
      </c>
      <c r="LP71" s="86">
        <f>(HG71*HI71+IJ71*IL71+IU71*IW71+JQ71*JS71+JF71*JH71+KB71*KD71+KM71*KO71+KX71*KZ71+LI71*LK71)/LM71</f>
        <v>0.72941176470588243</v>
      </c>
      <c r="LQ71" s="124" t="str">
        <f>TEXT(LP71,"0.00")</f>
        <v>0.73</v>
      </c>
      <c r="LR71" s="8"/>
      <c r="LS71" s="8"/>
      <c r="LT71" s="8"/>
      <c r="LU71" s="8"/>
      <c r="LV71" s="8"/>
      <c r="LW71" s="8"/>
      <c r="LX71" s="8"/>
      <c r="LY71" s="8"/>
      <c r="LZ71" s="8"/>
      <c r="MA71" s="8"/>
    </row>
    <row r="72" spans="1:339" s="233" customFormat="1" ht="18">
      <c r="A72" s="10">
        <v>30</v>
      </c>
      <c r="B72" s="76" t="s">
        <v>383</v>
      </c>
      <c r="C72" s="77" t="s">
        <v>488</v>
      </c>
      <c r="D72" s="78" t="s">
        <v>18</v>
      </c>
      <c r="E72" s="79" t="s">
        <v>53</v>
      </c>
      <c r="F72" s="60" t="s">
        <v>1127</v>
      </c>
      <c r="G72" s="81" t="s">
        <v>708</v>
      </c>
      <c r="H72" s="50" t="s">
        <v>17</v>
      </c>
      <c r="I72" s="82" t="s">
        <v>597</v>
      </c>
      <c r="J72" s="82" t="s">
        <v>787</v>
      </c>
      <c r="K72" s="16"/>
      <c r="L72" s="28" t="str">
        <f>TEXT(K72,"0.0")</f>
        <v>0.0</v>
      </c>
      <c r="M72" s="32" t="str">
        <f>IF(K72&gt;=8.5,"A",IF(K72&gt;=8,"B+",IF(K72&gt;=7,"B",IF(K72&gt;=6.5,"C+",IF(K72&gt;=5.5,"C",IF(K72&gt;=5,"D+",IF(K72&gt;=4,"D","F")))))))</f>
        <v>F</v>
      </c>
      <c r="N72" s="39">
        <f>IF(M72="A",4,IF(M72="B+",3.5,IF(M72="B",3,IF(M72="C+",2.5,IF(M72="C",2,IF(M72="D+",1.5,IF(M72="D",1,0)))))))</f>
        <v>0</v>
      </c>
      <c r="O72" s="37" t="str">
        <f>TEXT(N72,"0.0")</f>
        <v>0.0</v>
      </c>
      <c r="P72" s="11">
        <v>2</v>
      </c>
      <c r="Q72" s="16">
        <v>6</v>
      </c>
      <c r="R72" s="28" t="str">
        <f>TEXT(Q72,"0.0")</f>
        <v>6.0</v>
      </c>
      <c r="S72" s="32" t="str">
        <f>IF(Q72&gt;=8.5,"A",IF(Q72&gt;=8,"B+",IF(Q72&gt;=7,"B",IF(Q72&gt;=6.5,"C+",IF(Q72&gt;=5.5,"C",IF(Q72&gt;=5,"D+",IF(Q72&gt;=4,"D","F")))))))</f>
        <v>C</v>
      </c>
      <c r="T72" s="39">
        <f>IF(S72="A",4,IF(S72="B+",3.5,IF(S72="B",3,IF(S72="C+",2.5,IF(S72="C",2,IF(S72="D+",1.5,IF(S72="D",1,0)))))))</f>
        <v>2</v>
      </c>
      <c r="U72" s="37" t="str">
        <f>TEXT(T72,"0.0")</f>
        <v>2.0</v>
      </c>
      <c r="V72" s="11">
        <v>3</v>
      </c>
      <c r="W72" s="98">
        <v>8.1999999999999993</v>
      </c>
      <c r="X72" s="99">
        <v>8</v>
      </c>
      <c r="Y72" s="25"/>
      <c r="Z72" s="27">
        <f>ROUND((W72*0.4+X72*0.6),1)</f>
        <v>8.1</v>
      </c>
      <c r="AA72" s="28">
        <f>ROUND(MAX((W72*0.4+X72*0.6),(W72*0.4+Y72*0.6)),1)</f>
        <v>8.1</v>
      </c>
      <c r="AB72" s="28" t="str">
        <f>TEXT(AA72,"0.0")</f>
        <v>8.1</v>
      </c>
      <c r="AC72" s="32" t="str">
        <f>IF(AA72&gt;=8.5,"A",IF(AA72&gt;=8,"B+",IF(AA72&gt;=7,"B",IF(AA72&gt;=6.5,"C+",IF(AA72&gt;=5.5,"C",IF(AA72&gt;=5,"D+",IF(AA72&gt;=4,"D","F")))))))</f>
        <v>B+</v>
      </c>
      <c r="AD72" s="30">
        <f>IF(AC72="A",4,IF(AC72="B+",3.5,IF(AC72="B",3,IF(AC72="C+",2.5,IF(AC72="C",2,IF(AC72="D+",1.5,IF(AC72="D",1,0)))))))</f>
        <v>3.5</v>
      </c>
      <c r="AE72" s="37" t="str">
        <f>TEXT(AD72,"0.0")</f>
        <v>3.5</v>
      </c>
      <c r="AF72" s="64">
        <v>4</v>
      </c>
      <c r="AG72" s="68">
        <v>4</v>
      </c>
      <c r="AH72" s="21">
        <v>5</v>
      </c>
      <c r="AI72" s="24">
        <v>5</v>
      </c>
      <c r="AJ72" s="25"/>
      <c r="AK72" s="27">
        <f>ROUND((AH72*0.4+AI72*0.6),1)</f>
        <v>5</v>
      </c>
      <c r="AL72" s="28">
        <f>ROUND(MAX((AH72*0.4+AI72*0.6),(AH72*0.4+AJ72*0.6)),1)</f>
        <v>5</v>
      </c>
      <c r="AM72" s="28" t="str">
        <f>TEXT(AL72,"0.0")</f>
        <v>5.0</v>
      </c>
      <c r="AN72" s="32" t="str">
        <f>IF(AL72&gt;=8.5,"A",IF(AL72&gt;=8,"B+",IF(AL72&gt;=7,"B",IF(AL72&gt;=6.5,"C+",IF(AL72&gt;=5.5,"C",IF(AL72&gt;=5,"D+",IF(AL72&gt;=4,"D","F")))))))</f>
        <v>D+</v>
      </c>
      <c r="AO72" s="30">
        <f>IF(AN72="A",4,IF(AN72="B+",3.5,IF(AN72="B",3,IF(AN72="C+",2.5,IF(AN72="C",2,IF(AN72="D+",1.5,IF(AN72="D",1,0)))))))</f>
        <v>1.5</v>
      </c>
      <c r="AP72" s="37" t="str">
        <f>TEXT(AO72,"0.0")</f>
        <v>1.5</v>
      </c>
      <c r="AQ72" s="64">
        <v>3</v>
      </c>
      <c r="AR72" s="68">
        <v>3</v>
      </c>
      <c r="AS72" s="98">
        <v>0</v>
      </c>
      <c r="AT72" s="99"/>
      <c r="AU72" s="25"/>
      <c r="AV72" s="27">
        <f>ROUND((AS72*0.4+AT72*0.6),1)</f>
        <v>0</v>
      </c>
      <c r="AW72" s="28">
        <f>ROUND(MAX((AS72*0.4+AT72*0.6),(AS72*0.4+AU72*0.6)),1)</f>
        <v>0</v>
      </c>
      <c r="AX72" s="28" t="str">
        <f>TEXT(AW72,"0.0")</f>
        <v>0.0</v>
      </c>
      <c r="AY72" s="32" t="str">
        <f>IF(AW72&gt;=8.5,"A",IF(AW72&gt;=8,"B+",IF(AW72&gt;=7,"B",IF(AW72&gt;=6.5,"C+",IF(AW72&gt;=5.5,"C",IF(AW72&gt;=5,"D+",IF(AW72&gt;=4,"D","F")))))))</f>
        <v>F</v>
      </c>
      <c r="AZ72" s="30">
        <f>IF(AY72="A",4,IF(AY72="B+",3.5,IF(AY72="B",3,IF(AY72="C+",2.5,IF(AY72="C",2,IF(AY72="D+",1.5,IF(AY72="D",1,0)))))))</f>
        <v>0</v>
      </c>
      <c r="BA72" s="37" t="str">
        <f>TEXT(AZ72,"0.0")</f>
        <v>0.0</v>
      </c>
      <c r="BB72" s="64">
        <v>3</v>
      </c>
      <c r="BC72" s="68"/>
      <c r="BD72" s="96">
        <v>0</v>
      </c>
      <c r="BE72" s="106"/>
      <c r="BF72" s="25"/>
      <c r="BG72" s="27">
        <f>ROUND((BD72*0.4+BE72*0.6),1)</f>
        <v>0</v>
      </c>
      <c r="BH72" s="28">
        <f>ROUND(MAX((BD72*0.4+BE72*0.6),(BD72*0.4+BF72*0.6)),1)</f>
        <v>0</v>
      </c>
      <c r="BI72" s="28" t="str">
        <f>TEXT(BH72,"0.0")</f>
        <v>0.0</v>
      </c>
      <c r="BJ72" s="32" t="str">
        <f>IF(BH72&gt;=8.5,"A",IF(BH72&gt;=8,"B+",IF(BH72&gt;=7,"B",IF(BH72&gt;=6.5,"C+",IF(BH72&gt;=5.5,"C",IF(BH72&gt;=5,"D+",IF(BH72&gt;=4,"D","F")))))))</f>
        <v>F</v>
      </c>
      <c r="BK72" s="66">
        <f>IF(BJ72="A",4,IF(BJ72="B+",3.5,IF(BJ72="B",3,IF(BJ72="C+",2.5,IF(BJ72="C",2,IF(BJ72="D+",1.5,IF(BJ72="D",1,0)))))))</f>
        <v>0</v>
      </c>
      <c r="BL72" s="37" t="str">
        <f t="shared" si="533"/>
        <v>0.0</v>
      </c>
      <c r="BM72" s="64">
        <v>2</v>
      </c>
      <c r="BN72" s="75"/>
      <c r="BO72" s="115">
        <v>5.7</v>
      </c>
      <c r="BP72" s="116"/>
      <c r="BQ72" s="25">
        <v>8</v>
      </c>
      <c r="BR72" s="27">
        <f>ROUND((BO72*0.4+BP72*0.6),1)</f>
        <v>2.2999999999999998</v>
      </c>
      <c r="BS72" s="28">
        <f>ROUND(MAX((BO72*0.4+BP72*0.6),(BO72*0.4+BQ72*0.6)),1)</f>
        <v>7.1</v>
      </c>
      <c r="BT72" s="28" t="str">
        <f>TEXT(BS72,"0.0")</f>
        <v>7.1</v>
      </c>
      <c r="BU72" s="32" t="str">
        <f>IF(BS72&gt;=8.5,"A",IF(BS72&gt;=8,"B+",IF(BS72&gt;=7,"B",IF(BS72&gt;=6.5,"C+",IF(BS72&gt;=5.5,"C",IF(BS72&gt;=5,"D+",IF(BS72&gt;=4,"D","F")))))))</f>
        <v>B</v>
      </c>
      <c r="BV72" s="30">
        <f>IF(BU72="A",4,IF(BU72="B+",3.5,IF(BU72="B",3,IF(BU72="C+",2.5,IF(BU72="C",2,IF(BU72="D+",1.5,IF(BU72="D",1,0)))))))</f>
        <v>3</v>
      </c>
      <c r="BW72" s="37" t="str">
        <f>TEXT(BV72,"0.0")</f>
        <v>3.0</v>
      </c>
      <c r="BX72" s="64">
        <v>3</v>
      </c>
      <c r="BY72" s="68">
        <v>3</v>
      </c>
      <c r="BZ72" s="85">
        <f>AF72+AQ72+BB72+BM72+BX72</f>
        <v>15</v>
      </c>
      <c r="CA72" s="86">
        <f>(AA72*AF72+AL72*AQ72+AW72*BB72+BH72*BM72+BS72*BX72)/BZ72</f>
        <v>4.5799999999999992</v>
      </c>
      <c r="CB72" s="87" t="str">
        <f>TEXT(CA72,"0.00")</f>
        <v>4.58</v>
      </c>
      <c r="CC72" s="86">
        <f>(AD72*AF72+CS72*CU72+AO72*AQ72+AZ72*BB72+BK72*BM72+BV72*BX72)/BZ72</f>
        <v>2.2333333333333334</v>
      </c>
      <c r="CD72" s="87" t="str">
        <f>TEXT(CC72,"0.00")</f>
        <v>2.23</v>
      </c>
      <c r="CE72" s="52" t="str">
        <f>IF(AND(CC72&lt;0.8),"Cảnh báo KQHT","Lên lớp")</f>
        <v>Lên lớp</v>
      </c>
      <c r="CF72" s="52">
        <f>BY72+BN72+BC72+AR72+AG72</f>
        <v>10</v>
      </c>
      <c r="CG72" s="86">
        <f>(AA72*AG72+AL72*AR72+AW72*BC72+BH72*BN72+BS72*BY72)/CF72</f>
        <v>6.8699999999999992</v>
      </c>
      <c r="CH72" s="127" t="str">
        <f>TEXT(CG72,"0.00")</f>
        <v>6.87</v>
      </c>
      <c r="CI72" s="86">
        <f>(AD72*AG72+AO72*AR72+AZ72*BC72+BK72*BN72+BV72*BY72)/CF72</f>
        <v>2.75</v>
      </c>
      <c r="CJ72" s="52" t="str">
        <f>TEXT(CI72,"0.00")</f>
        <v>2.75</v>
      </c>
      <c r="CK72" s="52" t="str">
        <f>IF(AND(CI72&lt;1.2),"Cảnh báo KQHT","Lên lớp")</f>
        <v>Lên lớp</v>
      </c>
      <c r="CL72" s="110">
        <v>7.3</v>
      </c>
      <c r="CM72" s="94"/>
      <c r="CN72" s="25">
        <v>7</v>
      </c>
      <c r="CO72" s="27">
        <f>ROUND((CL72*0.4+CM72*0.6),1)</f>
        <v>2.9</v>
      </c>
      <c r="CP72" s="28">
        <f>ROUND(MAX((CL72*0.4+CM72*0.6),(CL72*0.4+CN72*0.6)),1)</f>
        <v>7.1</v>
      </c>
      <c r="CQ72" s="28" t="str">
        <f>TEXT(CP72,"0.0")</f>
        <v>7.1</v>
      </c>
      <c r="CR72" s="32" t="str">
        <f>IF(CP72&gt;=8.5,"A",IF(CP72&gt;=8,"B+",IF(CP72&gt;=7,"B",IF(CP72&gt;=6.5,"C+",IF(CP72&gt;=5.5,"C",IF(CP72&gt;=5,"D+",IF(CP72&gt;=4,"D","F")))))))</f>
        <v>B</v>
      </c>
      <c r="CS72" s="30">
        <f>IF(CR72="A",4,IF(CR72="B+",3.5,IF(CR72="B",3,IF(CR72="C+",2.5,IF(CR72="C",2,IF(CR72="D+",1.5,IF(CR72="D",1,0)))))))</f>
        <v>3</v>
      </c>
      <c r="CT72" s="37" t="str">
        <f>TEXT(CS72,"0.0")</f>
        <v>3.0</v>
      </c>
      <c r="CU72" s="71">
        <v>2</v>
      </c>
      <c r="CV72" s="73">
        <v>2</v>
      </c>
      <c r="CW72" s="254">
        <v>6.6</v>
      </c>
      <c r="CX72" s="255"/>
      <c r="CY72" s="255">
        <v>6</v>
      </c>
      <c r="CZ72" s="27">
        <f>ROUND((CW72*0.4+CX72*0.6),1)</f>
        <v>2.6</v>
      </c>
      <c r="DA72" s="28">
        <f>ROUND(MAX((CW72*0.4+CX72*0.6),(CW72*0.4+CY72*0.6)),1)</f>
        <v>6.2</v>
      </c>
      <c r="DB72" s="29" t="str">
        <f>TEXT(DA72,"0.0")</f>
        <v>6.2</v>
      </c>
      <c r="DC72" s="32" t="str">
        <f>IF(DA72&gt;=8.5,"A",IF(DA72&gt;=8,"B+",IF(DA72&gt;=7,"B",IF(DA72&gt;=6.5,"C+",IF(DA72&gt;=5.5,"C",IF(DA72&gt;=5,"D+",IF(DA72&gt;=4,"D","F")))))))</f>
        <v>C</v>
      </c>
      <c r="DD72" s="30">
        <f>IF(DC72="A",4,IF(DC72="B+",3.5,IF(DC72="B",3,IF(DC72="C+",2.5,IF(DC72="C",2,IF(DC72="D+",1.5,IF(DC72="D",1,0)))))))</f>
        <v>2</v>
      </c>
      <c r="DE72" s="29" t="str">
        <f>TEXT(DD72,"0.0")</f>
        <v>2.0</v>
      </c>
      <c r="DF72" s="71"/>
      <c r="DG72" s="203"/>
      <c r="DH72" s="256">
        <v>6.6</v>
      </c>
      <c r="DI72" s="255"/>
      <c r="DJ72" s="230"/>
      <c r="DK72" s="27">
        <f>ROUND((DH72*0.4+DI72*0.6),1)</f>
        <v>2.6</v>
      </c>
      <c r="DL72" s="28">
        <f>ROUND(MAX((DH72*0.4+DI72*0.6),(DH72*0.4+DJ72*0.6)),1)</f>
        <v>2.6</v>
      </c>
      <c r="DM72" s="30" t="str">
        <f>TEXT(DL72,"0.0")</f>
        <v>2.6</v>
      </c>
      <c r="DN72" s="32" t="str">
        <f>IF(DL72&gt;=8.5,"A",IF(DL72&gt;=8,"B+",IF(DL72&gt;=7,"B",IF(DL72&gt;=6.5,"C+",IF(DL72&gt;=5.5,"C",IF(DL72&gt;=5,"D+",IF(DL72&gt;=4,"D","F")))))))</f>
        <v>F</v>
      </c>
      <c r="DO72" s="30">
        <f>IF(DN72="A",4,IF(DN72="B+",3.5,IF(DN72="B",3,IF(DN72="C+",2.5,IF(DN72="C",2,IF(DN72="D+",1.5,IF(DN72="D",1,0)))))))</f>
        <v>0</v>
      </c>
      <c r="DP72" s="30" t="str">
        <f>TEXT(DO72,"0.0")</f>
        <v>0.0</v>
      </c>
      <c r="DQ72" s="71"/>
      <c r="DR72" s="203"/>
      <c r="DS72" s="204">
        <f>(DA72+DL72)/2</f>
        <v>4.4000000000000004</v>
      </c>
      <c r="DT72" s="30" t="str">
        <f>TEXT(DS72,"0.0")</f>
        <v>4.4</v>
      </c>
      <c r="DU72" s="32" t="str">
        <f>IF(DS72&gt;=8.5,"A",IF(DS72&gt;=8,"B+",IF(DS72&gt;=7,"B",IF(DS72&gt;=6.5,"C+",IF(DS72&gt;=5.5,"C",IF(DS72&gt;=5,"D+",IF(DS72&gt;=4,"D","F")))))))</f>
        <v>D</v>
      </c>
      <c r="DV72" s="30">
        <f>IF(DU72="A",4,IF(DU72="B+",3.5,IF(DU72="B",3,IF(DU72="C+",2.5,IF(DU72="C",2,IF(DU72="D+",1.5,IF(DU72="D",1,0)))))))</f>
        <v>1</v>
      </c>
      <c r="DW72" s="30" t="str">
        <f>TEXT(DV72,"0.0")</f>
        <v>1.0</v>
      </c>
      <c r="DX72" s="71">
        <v>3</v>
      </c>
      <c r="DY72" s="203">
        <v>3</v>
      </c>
      <c r="DZ72" s="234">
        <v>4.8</v>
      </c>
      <c r="EA72" s="230"/>
      <c r="EB72" s="52"/>
      <c r="EC72" s="27">
        <f>ROUND((DZ72*0.4+EA72*0.6),1)</f>
        <v>1.9</v>
      </c>
      <c r="ED72" s="28">
        <f>ROUND(MAX((DZ72*0.4+EA72*0.6),(DZ72*0.4+EB72*0.6)),1)</f>
        <v>1.9</v>
      </c>
      <c r="EE72" s="29" t="str">
        <f>TEXT(ED72,"0.0")</f>
        <v>1.9</v>
      </c>
      <c r="EF72" s="32" t="str">
        <f>IF(ED72&gt;=8.5,"A",IF(ED72&gt;=8,"B+",IF(ED72&gt;=7,"B",IF(ED72&gt;=6.5,"C+",IF(ED72&gt;=5.5,"C",IF(ED72&gt;=5,"D+",IF(ED72&gt;=4,"D","F")))))))</f>
        <v>F</v>
      </c>
      <c r="EG72" s="30">
        <f>IF(EF72="A",4,IF(EF72="B+",3.5,IF(EF72="B",3,IF(EF72="C+",2.5,IF(EF72="C",2,IF(EF72="D+",1.5,IF(EF72="D",1,0)))))))</f>
        <v>0</v>
      </c>
      <c r="EH72" s="29" t="str">
        <f>TEXT(EG72,"0.0")</f>
        <v>0.0</v>
      </c>
      <c r="EI72" s="71">
        <v>3</v>
      </c>
      <c r="EJ72" s="203"/>
      <c r="EK72" s="235">
        <v>4.3</v>
      </c>
      <c r="EL72" s="188"/>
      <c r="EM72" s="52"/>
      <c r="EN72" s="27">
        <f>ROUND((EK72*0.4+EL72*0.6),1)</f>
        <v>1.7</v>
      </c>
      <c r="EO72" s="28">
        <f>ROUND(MAX((EK72*0.4+EL72*0.6),(EK72*0.4+EM72*0.6)),1)</f>
        <v>1.7</v>
      </c>
      <c r="EP72" s="29" t="str">
        <f>TEXT(EO72,"0.0")</f>
        <v>1.7</v>
      </c>
      <c r="EQ72" s="32" t="str">
        <f>IF(EO72&gt;=8.5,"A",IF(EO72&gt;=8,"B+",IF(EO72&gt;=7,"B",IF(EO72&gt;=6.5,"C+",IF(EO72&gt;=5.5,"C",IF(EO72&gt;=5,"D+",IF(EO72&gt;=4,"D","F")))))))</f>
        <v>F</v>
      </c>
      <c r="ER72" s="30">
        <f>IF(EQ72="A",4,IF(EQ72="B+",3.5,IF(EQ72="B",3,IF(EQ72="C+",2.5,IF(EQ72="C",2,IF(EQ72="D+",1.5,IF(EQ72="D",1,0)))))))</f>
        <v>0</v>
      </c>
      <c r="ES72" s="29" t="str">
        <f>TEXT(ER72,"0.0")</f>
        <v>0.0</v>
      </c>
      <c r="ET72" s="71">
        <v>3</v>
      </c>
      <c r="EU72" s="203"/>
      <c r="EV72" s="232">
        <v>0</v>
      </c>
      <c r="EW72" s="52"/>
      <c r="EX72" s="52"/>
      <c r="EY72" s="27">
        <f>ROUND((EV72*0.4+EW72*0.6),1)</f>
        <v>0</v>
      </c>
      <c r="EZ72" s="28">
        <f>ROUND(MAX((EV72*0.4+EW72*0.6),(EV72*0.4+EX72*0.6)),1)</f>
        <v>0</v>
      </c>
      <c r="FA72" s="29" t="str">
        <f>TEXT(EZ72,"0.0")</f>
        <v>0.0</v>
      </c>
      <c r="FB72" s="32" t="str">
        <f>IF(EZ72&gt;=8.5,"A",IF(EZ72&gt;=8,"B+",IF(EZ72&gt;=7,"B",IF(EZ72&gt;=6.5,"C+",IF(EZ72&gt;=5.5,"C",IF(EZ72&gt;=5,"D+",IF(EZ72&gt;=4,"D","F")))))))</f>
        <v>F</v>
      </c>
      <c r="FC72" s="29">
        <f>IF(FB72="A",4,IF(FB72="B+",3.5,IF(FB72="B",3,IF(FB72="C+",2.5,IF(FB72="C",2,IF(FB72="D+",1.5,IF(FB72="D",1,0)))))))</f>
        <v>0</v>
      </c>
      <c r="FD72" s="29" t="str">
        <f>TEXT(FC72,"0.0")</f>
        <v>0.0</v>
      </c>
      <c r="FE72" s="71">
        <v>2</v>
      </c>
      <c r="FF72" s="203"/>
      <c r="FG72" s="235">
        <v>0</v>
      </c>
      <c r="FH72" s="188"/>
      <c r="FI72" s="188"/>
      <c r="FJ72" s="27">
        <f>ROUND((FG72*0.4+FH72*0.6),1)</f>
        <v>0</v>
      </c>
      <c r="FK72" s="28">
        <f>ROUND(MAX((FG72*0.4+FH72*0.6),(FG72*0.4+FI72*0.6)),1)</f>
        <v>0</v>
      </c>
      <c r="FL72" s="29" t="str">
        <f>TEXT(FK72,"0.0")</f>
        <v>0.0</v>
      </c>
      <c r="FM72" s="32" t="str">
        <f>IF(FK72&gt;=8.5,"A",IF(FK72&gt;=8,"B+",IF(FK72&gt;=7,"B",IF(FK72&gt;=6.5,"C+",IF(FK72&gt;=5.5,"C",IF(FK72&gt;=5,"D+",IF(FK72&gt;=4,"D","F")))))))</f>
        <v>F</v>
      </c>
      <c r="FN72" s="30">
        <f>IF(FM72="A",4,IF(FM72="B+",3.5,IF(FM72="B",3,IF(FM72="C+",2.5,IF(FM72="C",2,IF(FM72="D+",1.5,IF(FM72="D",1,0)))))))</f>
        <v>0</v>
      </c>
      <c r="FO72" s="29" t="str">
        <f>TEXT(FN72,"0.0")</f>
        <v>0.0</v>
      </c>
      <c r="FP72" s="71">
        <v>3</v>
      </c>
      <c r="FQ72" s="203"/>
      <c r="FR72" s="254">
        <v>8</v>
      </c>
      <c r="FS72" s="255"/>
      <c r="FT72" s="52"/>
      <c r="FU72" s="27">
        <f>ROUND((FR72*0.4+FS72*0.6),1)</f>
        <v>3.2</v>
      </c>
      <c r="FV72" s="28">
        <f>ROUND(MAX((FR72*0.4+FS72*0.6),(FR72*0.4+FT72*0.6)),1)</f>
        <v>3.2</v>
      </c>
      <c r="FW72" s="29" t="str">
        <f>TEXT(FV72,"0.0")</f>
        <v>3.2</v>
      </c>
      <c r="FX72" s="32" t="str">
        <f>IF(FV72&gt;=8.5,"A",IF(FV72&gt;=8,"B+",IF(FV72&gt;=7,"B",IF(FV72&gt;=6.5,"C+",IF(FV72&gt;=5.5,"C",IF(FV72&gt;=5,"D+",IF(FV72&gt;=4,"D","F")))))))</f>
        <v>F</v>
      </c>
      <c r="FY72" s="30">
        <f>IF(FX72="A",4,IF(FX72="B+",3.5,IF(FX72="B",3,IF(FX72="C+",2.5,IF(FX72="C",2,IF(FX72="D+",1.5,IF(FX72="D",1,0)))))))</f>
        <v>0</v>
      </c>
      <c r="FZ72" s="29" t="str">
        <f>TEXT(FY72,"0.0")</f>
        <v>0.0</v>
      </c>
      <c r="GA72" s="71">
        <v>2</v>
      </c>
      <c r="GB72" s="203"/>
      <c r="GC72" s="232">
        <v>0</v>
      </c>
      <c r="GD72" s="52"/>
      <c r="GE72" s="52"/>
      <c r="GF72" s="27">
        <f>ROUND((GC72*0.4+GD72*0.6),1)</f>
        <v>0</v>
      </c>
      <c r="GG72" s="28">
        <f>ROUND(MAX((GC72*0.4+GD72*0.6),(GC72*0.4+GE72*0.6)),1)</f>
        <v>0</v>
      </c>
      <c r="GH72" s="29" t="str">
        <f>TEXT(GG72,"0.0")</f>
        <v>0.0</v>
      </c>
      <c r="GI72" s="32" t="str">
        <f>IF(GG72&gt;=8.5,"A",IF(GG72&gt;=8,"B+",IF(GG72&gt;=7,"B",IF(GG72&gt;=6.5,"C+",IF(GG72&gt;=5.5,"C",IF(GG72&gt;=5,"D+",IF(GG72&gt;=4,"D","F")))))))</f>
        <v>F</v>
      </c>
      <c r="GJ72" s="30">
        <f>IF(GI72="A",4,IF(GI72="B+",3.5,IF(GI72="B",3,IF(GI72="C+",2.5,IF(GI72="C",2,IF(GI72="D+",1.5,IF(GI72="D",1,0)))))))</f>
        <v>0</v>
      </c>
      <c r="GK72" s="29" t="str">
        <f>TEXT(GJ72,"0.0")</f>
        <v>0.0</v>
      </c>
      <c r="GL72" s="71">
        <v>2</v>
      </c>
      <c r="GM72" s="203"/>
      <c r="GN72" s="235">
        <v>0</v>
      </c>
      <c r="GO72" s="188"/>
      <c r="GP72" s="188"/>
      <c r="GQ72" s="27">
        <f>ROUND((GN72*0.4+GO72*0.6),1)</f>
        <v>0</v>
      </c>
      <c r="GR72" s="28">
        <f>ROUND(MAX((GN72*0.4+GO72*0.6),(GN72*0.4+GP72*0.6)),1)</f>
        <v>0</v>
      </c>
      <c r="GS72" s="29" t="str">
        <f>TEXT(GR72,"0.0")</f>
        <v>0.0</v>
      </c>
      <c r="GT72" s="32" t="str">
        <f>IF(GR72&gt;=8.5,"A",IF(GR72&gt;=8,"B+",IF(GR72&gt;=7,"B",IF(GR72&gt;=6.5,"C+",IF(GR72&gt;=5.5,"C",IF(GR72&gt;=5,"D+",IF(GR72&gt;=4,"D","F")))))))</f>
        <v>F</v>
      </c>
      <c r="GU72" s="30">
        <f>IF(GT72="A",4,IF(GT72="B+",3.5,IF(GT72="B",3,IF(GT72="C+",2.5,IF(GT72="C",2,IF(GT72="D+",1.5,IF(GT72="D",1,0)))))))</f>
        <v>0</v>
      </c>
      <c r="GV72" s="29" t="str">
        <f>TEXT(GU72,"0.0")</f>
        <v>0.0</v>
      </c>
      <c r="GW72" s="71">
        <v>2</v>
      </c>
      <c r="GX72" s="203"/>
      <c r="GY72" s="85">
        <f>CU72+DX72+EI72+ET72+FE72+FP72+GA72+GL72+GW72</f>
        <v>22</v>
      </c>
      <c r="GZ72" s="86">
        <f>(CP72*CU72+DS72*DX72+ED72*EI72+EZ72*FE72+EO72*ET72+FK72*FP72+FV72*GA72+GG72*GL72+GR72*GW72)/GY72</f>
        <v>2.0272727272727269</v>
      </c>
      <c r="HA72" s="124" t="str">
        <f>TEXT(GZ72,"0.00")</f>
        <v>2.03</v>
      </c>
      <c r="HB72" s="86">
        <f>(CS72*CU72+DV72*DX72+EG72*EI72+FC72*FE72+ER72*ET72+FN72*FP72+FY72*GA72+GJ72*GL72+GU72*GW72)/GY72</f>
        <v>0.40909090909090912</v>
      </c>
      <c r="HC72" s="124" t="str">
        <f>TEXT(HB72,"0.00")</f>
        <v>0.41</v>
      </c>
      <c r="HD72" s="52" t="str">
        <f>IF(AND(HB72&lt;1),"Cảnh báo KQHT","Lên lớp")</f>
        <v>Cảnh báo KQHT</v>
      </c>
      <c r="HE72" s="52">
        <f>CV72+DY72+EJ72+GX72+GM72+GB72+FQ72+EU72+FF72</f>
        <v>5</v>
      </c>
      <c r="HF72" s="86">
        <f>(CP72*CV72+DS72*DY72+ED72*EJ72+EZ72*FF72+EO72*EU72+FK72*FQ72+FV72*GB72+GG72*GM72+GR72*GX72)/HE72</f>
        <v>5.4799999999999995</v>
      </c>
      <c r="HG72" s="127" t="str">
        <f>TEXT(HF72,"0.00")</f>
        <v>5.48</v>
      </c>
      <c r="HH72" s="86">
        <f>(CS72*CV72+DV72*DY72+EG72*EJ72+FC72*FF72+ER72*EU72+FN72*FQ72+FY72*GB72+GJ72*GM72+GU72*GX72)/HE72</f>
        <v>1.8</v>
      </c>
      <c r="HI72" s="127" t="str">
        <f>TEXT(HH72,"0.00")</f>
        <v>1.80</v>
      </c>
      <c r="HJ72" s="227">
        <f>HE72+BZ72</f>
        <v>20</v>
      </c>
      <c r="HK72" s="268">
        <f>HE72+CF72</f>
        <v>15</v>
      </c>
      <c r="HL72" s="228">
        <f>(HF72*HE72+CG72*CF72)/HK72</f>
        <v>6.4066666666666663</v>
      </c>
      <c r="HM72" s="127" t="str">
        <f>TEXT(HL72,"0.00")</f>
        <v>6.41</v>
      </c>
      <c r="HN72" s="228">
        <f>(HH72*HE72+CI72*CF72)/HK72</f>
        <v>2.4333333333333331</v>
      </c>
      <c r="HO72" s="127" t="str">
        <f>TEXT(HN72,"0.00")</f>
        <v>2.43</v>
      </c>
      <c r="HP72" s="52" t="str">
        <f>IF(AND(HN72&lt;1.2),"Cảnh báo KQHT","Lên lớp")</f>
        <v>Lên lớp</v>
      </c>
      <c r="HQ72" s="58" t="s">
        <v>987</v>
      </c>
      <c r="HR72" s="96">
        <v>0</v>
      </c>
      <c r="HS72" s="106"/>
      <c r="HT72" s="285"/>
      <c r="HU72" s="27">
        <f>ROUND((HR72*0.4+HS72*0.6),1)</f>
        <v>0</v>
      </c>
      <c r="HV72" s="282">
        <f>ROUND(MAX((HR72*0.4+HS72*0.6),(HR72*0.4+HT72*0.6)),1)</f>
        <v>0</v>
      </c>
      <c r="HW72" s="26" t="str">
        <f>TEXT(HV72,"0.0")</f>
        <v>0.0</v>
      </c>
      <c r="HX72" s="283" t="str">
        <f>IF(HV72&gt;=8.5,"A",IF(HV72&gt;=8,"B+",IF(HV72&gt;=7,"B",IF(HV72&gt;=6.5,"C+",IF(HV72&gt;=5.5,"C",IF(HV72&gt;=5,"D+",IF(HV72&gt;=4,"D","F")))))))</f>
        <v>F</v>
      </c>
      <c r="HY72" s="281">
        <f>IF(HX72="A",4,IF(HX72="B+",3.5,IF(HX72="B",3,IF(HX72="C+",2.5,IF(HX72="C",2,IF(HX72="D+",1.5,IF(HX72="D",1,0)))))))</f>
        <v>0</v>
      </c>
      <c r="HZ72" s="44" t="str">
        <f>TEXT(HY72,"0.0")</f>
        <v>0.0</v>
      </c>
      <c r="IA72" s="64">
        <v>3</v>
      </c>
      <c r="IB72" s="68"/>
      <c r="IC72" s="21">
        <v>0</v>
      </c>
      <c r="ID72" s="284"/>
      <c r="IE72" s="25"/>
      <c r="IF72" s="27">
        <f>ROUND((IC72*0.4+ID72*0.6),1)</f>
        <v>0</v>
      </c>
      <c r="IG72" s="282">
        <f>ROUND(MAX((IC72*0.4+ID72*0.6),(IC72*0.4+IE72*0.6)),1)</f>
        <v>0</v>
      </c>
      <c r="IH72" s="26" t="str">
        <f>TEXT(IG72,"0.0")</f>
        <v>0.0</v>
      </c>
      <c r="II72" s="283" t="str">
        <f>IF(IG72&gt;=8.5,"A",IF(IG72&gt;=8,"B+",IF(IG72&gt;=7,"B",IF(IG72&gt;=6.5,"C+",IF(IG72&gt;=5.5,"C",IF(IG72&gt;=5,"D+",IF(IG72&gt;=4,"D","F")))))))</f>
        <v>F</v>
      </c>
      <c r="IJ72" s="281">
        <f>IF(II72="A",4,IF(II72="B+",3.5,IF(II72="B",3,IF(II72="C+",2.5,IF(II72="C",2,IF(II72="D+",1.5,IF(II72="D",1,0)))))))</f>
        <v>0</v>
      </c>
      <c r="IK72" s="44" t="str">
        <f>TEXT(IJ72,"0.0")</f>
        <v>0.0</v>
      </c>
      <c r="IL72" s="64">
        <v>1</v>
      </c>
      <c r="IM72" s="68"/>
      <c r="IN72" s="96">
        <v>0</v>
      </c>
      <c r="IO72" s="106"/>
      <c r="IP72" s="285"/>
      <c r="IQ72" s="27">
        <f>ROUND((IN72*0.4+IO72*0.6),1)</f>
        <v>0</v>
      </c>
      <c r="IR72" s="28">
        <f>ROUND(MAX((IN72*0.4+IO72*0.6),(IN72*0.4+IP72*0.6)),1)</f>
        <v>0</v>
      </c>
      <c r="IS72" s="26" t="str">
        <f>TEXT(IR72,"0.0")</f>
        <v>0.0</v>
      </c>
      <c r="IT72" s="32" t="str">
        <f>IF(IR72&gt;=8.5,"A",IF(IR72&gt;=8,"B+",IF(IR72&gt;=7,"B",IF(IR72&gt;=6.5,"C+",IF(IR72&gt;=5.5,"C",IF(IR72&gt;=5,"D+",IF(IR72&gt;=4,"D","F")))))))</f>
        <v>F</v>
      </c>
      <c r="IU72" s="30">
        <f>IF(IT72="A",4,IF(IT72="B+",3.5,IF(IT72="B",3,IF(IT72="C+",2.5,IF(IT72="C",2,IF(IT72="D+",1.5,IF(IT72="D",1,0)))))))</f>
        <v>0</v>
      </c>
      <c r="IV72" s="37" t="str">
        <f>TEXT(IU72,"0.0")</f>
        <v>0.0</v>
      </c>
      <c r="IW72" s="64">
        <v>2</v>
      </c>
      <c r="IX72" s="68">
        <v>2</v>
      </c>
      <c r="IY72" s="96">
        <v>0</v>
      </c>
      <c r="IZ72" s="106"/>
      <c r="JA72" s="285"/>
      <c r="JB72" s="19">
        <f>ROUND((IY72*0.4+IZ72*0.6),1)</f>
        <v>0</v>
      </c>
      <c r="JC72" s="26">
        <f>ROUND(MAX((IY72*0.4+IZ72*0.6),(IY72*0.4+JA72*0.6)),1)</f>
        <v>0</v>
      </c>
      <c r="JD72" s="26" t="str">
        <f>TEXT(JC72,"0.0")</f>
        <v>0.0</v>
      </c>
      <c r="JE72" s="32" t="str">
        <f>IF(JC72&gt;=8.5,"A",IF(JC72&gt;=8,"B+",IF(JC72&gt;=7,"B",IF(JC72&gt;=6.5,"C+",IF(JC72&gt;=5.5,"C",IF(JC72&gt;=5,"D+",IF(JC72&gt;=4,"D","F")))))))</f>
        <v>F</v>
      </c>
      <c r="JF72" s="30">
        <f>IF(JE72="A",4,IF(JE72="B+",3.5,IF(JE72="B",3,IF(JE72="C+",2.5,IF(JE72="C",2,IF(JE72="D+",1.5,IF(JE72="D",1,0)))))))</f>
        <v>0</v>
      </c>
      <c r="JG72" s="37" t="str">
        <f>TEXT(JF72,"0.0")</f>
        <v>0.0</v>
      </c>
      <c r="JH72" s="64">
        <v>2</v>
      </c>
      <c r="JI72" s="68">
        <v>2</v>
      </c>
      <c r="JJ72" s="96">
        <v>0</v>
      </c>
      <c r="JK72" s="106"/>
      <c r="JL72" s="285"/>
      <c r="JM72" s="19">
        <f>ROUND((JJ72*0.4+JK72*0.6),1)</f>
        <v>0</v>
      </c>
      <c r="JN72" s="26">
        <f>ROUND(MAX((JJ72*0.4+JK72*0.6),(JJ72*0.4+JL72*0.6)),1)</f>
        <v>0</v>
      </c>
      <c r="JO72" s="26" t="str">
        <f>TEXT(JN72,"0.0")</f>
        <v>0.0</v>
      </c>
      <c r="JP72" s="32" t="str">
        <f>IF(JN72&gt;=8.5,"A",IF(JN72&gt;=8,"B+",IF(JN72&gt;=7,"B",IF(JN72&gt;=6.5,"C+",IF(JN72&gt;=5.5,"C",IF(JN72&gt;=5,"D+",IF(JN72&gt;=4,"D","F")))))))</f>
        <v>F</v>
      </c>
      <c r="JQ72" s="30">
        <f>IF(JP72="A",4,IF(JP72="B+",3.5,IF(JP72="B",3,IF(JP72="C+",2.5,IF(JP72="C",2,IF(JP72="D+",1.5,IF(JP72="D",1,0)))))))</f>
        <v>0</v>
      </c>
      <c r="JR72" s="37" t="str">
        <f>TEXT(JQ72,"0.0")</f>
        <v>0.0</v>
      </c>
      <c r="JS72" s="64">
        <v>1</v>
      </c>
      <c r="JT72" s="68">
        <v>1</v>
      </c>
      <c r="JU72" s="96">
        <v>0</v>
      </c>
      <c r="JV72" s="106"/>
      <c r="JW72" s="285"/>
      <c r="JX72" s="27">
        <f>ROUND((JU72*0.4+JV72*0.6),1)</f>
        <v>0</v>
      </c>
      <c r="JY72" s="28">
        <f>ROUND(MAX((JU72*0.4+JV72*0.6),(JU72*0.4+JW72*0.6)),1)</f>
        <v>0</v>
      </c>
      <c r="JZ72" s="28" t="str">
        <f>TEXT(JY72,"0.0")</f>
        <v>0.0</v>
      </c>
      <c r="KA72" s="32" t="str">
        <f>IF(JY72&gt;=8.5,"A",IF(JY72&gt;=8,"B+",IF(JY72&gt;=7,"B",IF(JY72&gt;=6.5,"C+",IF(JY72&gt;=5.5,"C",IF(JY72&gt;=5,"D+",IF(JY72&gt;=4,"D","F")))))))</f>
        <v>F</v>
      </c>
      <c r="KB72" s="30">
        <f>IF(KA72="A",4,IF(KA72="B+",3.5,IF(KA72="B",3,IF(KA72="C+",2.5,IF(KA72="C",2,IF(KA72="D+",1.5,IF(KA72="D",1,0)))))))</f>
        <v>0</v>
      </c>
      <c r="KC72" s="37" t="str">
        <f>TEXT(KB72,"0.0")</f>
        <v>0.0</v>
      </c>
      <c r="KD72" s="64">
        <v>2</v>
      </c>
      <c r="KE72" s="68">
        <v>2</v>
      </c>
      <c r="KF72" s="96">
        <v>0</v>
      </c>
      <c r="KG72" s="106"/>
      <c r="KH72" s="285"/>
      <c r="KI72" s="302">
        <f>ROUND((KF72*0.4+KG72*0.6),1)</f>
        <v>0</v>
      </c>
      <c r="KJ72" s="28">
        <f>ROUND(MAX((KF72*0.4+KG72*0.6),(KF72*0.4+KH72*0.6)),1)</f>
        <v>0</v>
      </c>
      <c r="KK72" s="28" t="str">
        <f>TEXT(KJ72,"0.0")</f>
        <v>0.0</v>
      </c>
      <c r="KL72" s="32" t="str">
        <f>IF(KJ72&gt;=8.5,"A",IF(KJ72&gt;=8,"B+",IF(KJ72&gt;=7,"B",IF(KJ72&gt;=6.5,"C+",IF(KJ72&gt;=5.5,"C",IF(KJ72&gt;=5,"D+",IF(KJ72&gt;=4,"D","F")))))))</f>
        <v>F</v>
      </c>
      <c r="KM72" s="30">
        <f>IF(KL72="A",4,IF(KL72="B+",3.5,IF(KL72="B",3,IF(KL72="C+",2.5,IF(KL72="C",2,IF(KL72="D+",1.5,IF(KL72="D",1,0)))))))</f>
        <v>0</v>
      </c>
      <c r="KN72" s="37" t="str">
        <f>TEXT(KM72,"0.0")</f>
        <v>0.0</v>
      </c>
      <c r="KO72" s="64">
        <v>2</v>
      </c>
      <c r="KP72" s="68">
        <v>2</v>
      </c>
      <c r="KQ72" s="98">
        <v>0</v>
      </c>
      <c r="KR72" s="99"/>
      <c r="KS72" s="187"/>
      <c r="KT72" s="19">
        <f>ROUND((KQ72*0.4+KR72*0.6),1)</f>
        <v>0</v>
      </c>
      <c r="KU72" s="26">
        <f>ROUND(MAX((KQ72*0.4+KR72*0.6),(KQ72*0.4+KS72*0.6)),1)</f>
        <v>0</v>
      </c>
      <c r="KV72" s="26" t="str">
        <f>TEXT(KU72,"0.0")</f>
        <v>0.0</v>
      </c>
      <c r="KW72" s="32" t="str">
        <f>IF(KU72&gt;=8.5,"A",IF(KU72&gt;=8,"B+",IF(KU72&gt;=7,"B",IF(KU72&gt;=6.5,"C+",IF(KU72&gt;=5.5,"C",IF(KU72&gt;=5,"D+",IF(KU72&gt;=4,"D","F")))))))</f>
        <v>F</v>
      </c>
      <c r="KX72" s="30">
        <f>IF(KW72="A",4,IF(KW72="B+",3.5,IF(KW72="B",3,IF(KW72="C+",2.5,IF(KW72="C",2,IF(KW72="D+",1.5,IF(KW72="D",1,0)))))))</f>
        <v>0</v>
      </c>
      <c r="KY72" s="37" t="str">
        <f>TEXT(KX72,"0.0")</f>
        <v>0.0</v>
      </c>
      <c r="KZ72" s="64">
        <v>2</v>
      </c>
      <c r="LA72" s="68">
        <v>2</v>
      </c>
      <c r="LB72" s="21">
        <v>0</v>
      </c>
      <c r="LC72" s="24"/>
      <c r="LD72" s="25"/>
      <c r="LE72" s="27">
        <f>ROUND((LB72*0.4+LC72*0.6),1)</f>
        <v>0</v>
      </c>
      <c r="LF72" s="28">
        <f>ROUND(MAX((LB72*0.4+LC72*0.6),(LB72*0.4+LD72*0.6)),1)</f>
        <v>0</v>
      </c>
      <c r="LG72" s="28" t="str">
        <f>TEXT(LF72,"0.0")</f>
        <v>0.0</v>
      </c>
      <c r="LH72" s="32" t="str">
        <f>IF(LF72&gt;=8.5,"A",IF(LF72&gt;=8,"B+",IF(LF72&gt;=7,"B",IF(LF72&gt;=6.5,"C+",IF(LF72&gt;=5.5,"C",IF(LF72&gt;=5,"D+",IF(LF72&gt;=4,"D","F")))))))</f>
        <v>F</v>
      </c>
      <c r="LI72" s="30">
        <f>IF(LH72="A",4,IF(LH72="B+",3.5,IF(LH72="B",3,IF(LH72="C+",2.5,IF(LH72="C",2,IF(LH72="D+",1.5,IF(LH72="D",1,0)))))))</f>
        <v>0</v>
      </c>
      <c r="LJ72" s="37" t="str">
        <f>TEXT(LI72,"0.0")</f>
        <v>0.0</v>
      </c>
      <c r="LK72" s="64">
        <v>3</v>
      </c>
      <c r="LL72" s="68">
        <v>3</v>
      </c>
      <c r="LM72" s="85">
        <f>HI72+IL72+IW72+JH72+JS72+KD72+KO72+KZ72+LK72</f>
        <v>16.8</v>
      </c>
      <c r="LN72" s="86" t="e">
        <f>(HD72*HI72+IG72*IL72+IR72*IW72+JN72*JS72+JC72*JH72+JY72*KD72+KJ72*KO72+KU72*KZ72+LF72*LK72)/LM72</f>
        <v>#VALUE!</v>
      </c>
      <c r="LO72" s="124" t="e">
        <f>TEXT(LN72,"0.00")</f>
        <v>#VALUE!</v>
      </c>
      <c r="LP72" s="86">
        <f>(HG72*HI72+IJ72*IL72+IU72*IW72+JQ72*JS72+JF72*JH72+KB72*KD72+KM72*KO72+KX72*KZ72+LI72*LK72)/LM72</f>
        <v>0.58714285714285719</v>
      </c>
      <c r="LQ72" s="124" t="str">
        <f>TEXT(LP72,"0.00")</f>
        <v>0.59</v>
      </c>
      <c r="LR72" s="8"/>
      <c r="LS72" s="8"/>
      <c r="LT72" s="8"/>
      <c r="LU72" s="8"/>
      <c r="LV72" s="8"/>
      <c r="LW72" s="8"/>
      <c r="LX72" s="8"/>
      <c r="LY72" s="8"/>
      <c r="LZ72" s="8"/>
      <c r="MA72" s="8"/>
    </row>
    <row r="73" spans="1:339">
      <c r="A73" s="10">
        <v>26</v>
      </c>
    </row>
    <row r="75" spans="1:339" s="233" customFormat="1">
      <c r="CF75" s="240"/>
      <c r="CG75" s="240"/>
      <c r="CH75" s="240"/>
      <c r="CI75" s="240"/>
      <c r="CJ75" s="240"/>
      <c r="CW75" s="238"/>
      <c r="CX75" s="238"/>
      <c r="CY75" s="238"/>
      <c r="CZ75" s="238"/>
      <c r="DA75" s="238"/>
      <c r="DB75" s="238"/>
      <c r="DC75" s="238"/>
      <c r="DD75" s="238"/>
      <c r="DE75" s="238"/>
      <c r="DF75" s="238"/>
      <c r="DG75" s="238"/>
      <c r="DH75" s="238"/>
      <c r="DI75" s="238"/>
      <c r="DJ75" s="238"/>
      <c r="DK75" s="238"/>
      <c r="DL75" s="238"/>
      <c r="DM75" s="238"/>
      <c r="DN75" s="238"/>
      <c r="DO75" s="238"/>
      <c r="DP75" s="238"/>
      <c r="DQ75" s="238"/>
      <c r="DR75" s="238"/>
      <c r="HK75" s="269"/>
      <c r="HL75" s="239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  <c r="IW75" s="8"/>
      <c r="IX75" s="8"/>
      <c r="JU75" s="8"/>
      <c r="JV75" s="8"/>
      <c r="JW75" s="8"/>
      <c r="JX75" s="8"/>
      <c r="JY75" s="8"/>
      <c r="JZ75" s="8"/>
      <c r="KA75" s="8"/>
      <c r="KB75" s="8"/>
      <c r="KC75" s="8"/>
      <c r="KD75" s="8"/>
      <c r="KE75" s="8"/>
      <c r="KF75" s="8"/>
      <c r="KG75" s="8"/>
      <c r="KH75" s="8"/>
      <c r="KI75" s="8"/>
      <c r="KJ75" s="8"/>
      <c r="KK75" s="8"/>
      <c r="KL75" s="8"/>
      <c r="KM75" s="8"/>
      <c r="KN75" s="8"/>
      <c r="KO75" s="8"/>
      <c r="KP75" s="8"/>
      <c r="KQ75" s="8"/>
      <c r="KR75" s="8"/>
      <c r="KS75" s="8"/>
      <c r="KT75" s="8"/>
      <c r="KU75" s="8"/>
      <c r="KV75" s="8"/>
      <c r="KW75" s="8"/>
      <c r="KX75" s="8"/>
      <c r="KY75" s="8"/>
      <c r="KZ75" s="8"/>
      <c r="LA75" s="8"/>
      <c r="LB75" s="8"/>
      <c r="LC75" s="8"/>
      <c r="LD75" s="8"/>
      <c r="LE75" s="8"/>
      <c r="LF75" s="8"/>
      <c r="LG75" s="8"/>
      <c r="LH75" s="8"/>
      <c r="LI75" s="8"/>
      <c r="LJ75" s="8"/>
      <c r="LK75" s="8"/>
      <c r="LL75" s="8"/>
      <c r="LR75" s="8"/>
      <c r="LS75" s="8"/>
      <c r="LT75" s="8"/>
      <c r="LU75" s="8"/>
      <c r="LV75" s="8"/>
      <c r="LW75" s="8"/>
      <c r="LX75" s="8"/>
      <c r="LY75" s="8"/>
      <c r="LZ75" s="8"/>
      <c r="MA75" s="8"/>
    </row>
    <row r="76" spans="1:339" s="233" customFormat="1">
      <c r="CF76" s="240"/>
      <c r="CG76" s="240"/>
      <c r="CH76" s="240"/>
      <c r="CI76" s="240"/>
      <c r="CJ76" s="240"/>
      <c r="CW76" s="238"/>
      <c r="CX76" s="238"/>
      <c r="CY76" s="238"/>
      <c r="CZ76" s="238"/>
      <c r="DA76" s="238"/>
      <c r="DB76" s="238"/>
      <c r="DC76" s="238"/>
      <c r="DD76" s="238"/>
      <c r="DE76" s="238"/>
      <c r="DF76" s="238"/>
      <c r="DG76" s="238"/>
      <c r="DH76" s="238"/>
      <c r="DI76" s="238"/>
      <c r="DJ76" s="238"/>
      <c r="DK76" s="238"/>
      <c r="DL76" s="238"/>
      <c r="DM76" s="238"/>
      <c r="DN76" s="238"/>
      <c r="DO76" s="238"/>
      <c r="DP76" s="238"/>
      <c r="DQ76" s="238"/>
      <c r="DR76" s="238"/>
      <c r="HK76" s="269"/>
      <c r="HL76" s="239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  <c r="IW76" s="8"/>
      <c r="IX76" s="8"/>
      <c r="JU76" s="8"/>
      <c r="JV76" s="8"/>
      <c r="JW76" s="8"/>
      <c r="JX76" s="8"/>
      <c r="JY76" s="8"/>
      <c r="JZ76" s="8"/>
      <c r="KA76" s="8"/>
      <c r="KB76" s="8"/>
      <c r="KC76" s="8"/>
      <c r="KD76" s="8"/>
      <c r="KE76" s="8"/>
      <c r="KF76" s="8"/>
      <c r="KG76" s="8"/>
      <c r="KH76" s="8"/>
      <c r="KI76" s="8"/>
      <c r="KJ76" s="8"/>
      <c r="KK76" s="8"/>
      <c r="KL76" s="8"/>
      <c r="KM76" s="8"/>
      <c r="KN76" s="8"/>
      <c r="KO76" s="8"/>
      <c r="KP76" s="8"/>
      <c r="KQ76" s="8"/>
      <c r="KR76" s="8"/>
      <c r="KS76" s="8"/>
      <c r="KT76" s="8"/>
      <c r="KU76" s="8"/>
      <c r="KV76" s="8"/>
      <c r="KW76" s="8"/>
      <c r="KX76" s="8"/>
      <c r="KY76" s="8"/>
      <c r="KZ76" s="8"/>
      <c r="LA76" s="8"/>
      <c r="LB76" s="8"/>
      <c r="LC76" s="8"/>
      <c r="LD76" s="8"/>
      <c r="LE76" s="8"/>
      <c r="LF76" s="8"/>
      <c r="LG76" s="8"/>
      <c r="LH76" s="8"/>
      <c r="LI76" s="8"/>
      <c r="LJ76" s="8"/>
      <c r="LK76" s="8"/>
      <c r="LL76" s="8"/>
      <c r="LR76" s="8"/>
      <c r="LS76" s="8"/>
      <c r="LT76" s="8"/>
      <c r="LU76" s="8"/>
      <c r="LV76" s="8"/>
      <c r="LW76" s="8"/>
      <c r="LX76" s="8"/>
      <c r="LY76" s="8"/>
      <c r="LZ76" s="8"/>
      <c r="MA76" s="8"/>
    </row>
    <row r="77" spans="1:339" s="233" customFormat="1">
      <c r="CF77" s="240"/>
      <c r="CG77" s="240"/>
      <c r="CH77" s="240"/>
      <c r="CI77" s="240"/>
      <c r="CJ77" s="240"/>
      <c r="CW77" s="238"/>
      <c r="CX77" s="238"/>
      <c r="CY77" s="238"/>
      <c r="CZ77" s="238"/>
      <c r="DA77" s="238"/>
      <c r="DB77" s="238"/>
      <c r="DC77" s="238"/>
      <c r="DD77" s="238"/>
      <c r="DE77" s="238"/>
      <c r="DF77" s="238"/>
      <c r="DG77" s="238"/>
      <c r="DH77" s="238"/>
      <c r="DI77" s="238"/>
      <c r="DJ77" s="238"/>
      <c r="DK77" s="238"/>
      <c r="DL77" s="238"/>
      <c r="DM77" s="238"/>
      <c r="DN77" s="238"/>
      <c r="DO77" s="238"/>
      <c r="DP77" s="238"/>
      <c r="DQ77" s="238"/>
      <c r="DR77" s="238"/>
      <c r="HK77" s="269"/>
      <c r="HL77" s="239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  <c r="IW77" s="8"/>
      <c r="IX77" s="8"/>
      <c r="JU77" s="8"/>
      <c r="JV77" s="8"/>
      <c r="JW77" s="8"/>
      <c r="JX77" s="8"/>
      <c r="JY77" s="8"/>
      <c r="JZ77" s="8"/>
      <c r="KA77" s="8"/>
      <c r="KB77" s="8"/>
      <c r="KC77" s="8"/>
      <c r="KD77" s="8"/>
      <c r="KE77" s="8"/>
      <c r="KF77" s="8"/>
      <c r="KG77" s="8"/>
      <c r="KH77" s="8"/>
      <c r="KI77" s="8"/>
      <c r="KJ77" s="8"/>
      <c r="KK77" s="8"/>
      <c r="KL77" s="8"/>
      <c r="KM77" s="8"/>
      <c r="KN77" s="8"/>
      <c r="KO77" s="8"/>
      <c r="KP77" s="8"/>
      <c r="KQ77" s="8"/>
      <c r="KR77" s="8"/>
      <c r="KS77" s="8"/>
      <c r="KT77" s="8"/>
      <c r="KU77" s="8"/>
      <c r="KV77" s="8"/>
      <c r="KW77" s="8"/>
      <c r="KX77" s="8"/>
      <c r="KY77" s="8"/>
      <c r="KZ77" s="8"/>
      <c r="LA77" s="8"/>
      <c r="LB77" s="8"/>
      <c r="LC77" s="8"/>
      <c r="LD77" s="8"/>
      <c r="LE77" s="8"/>
      <c r="LF77" s="8"/>
      <c r="LG77" s="8"/>
      <c r="LH77" s="8"/>
      <c r="LI77" s="8"/>
      <c r="LJ77" s="8"/>
      <c r="LK77" s="8"/>
      <c r="LL77" s="8"/>
      <c r="LR77" s="8"/>
      <c r="LS77" s="8"/>
      <c r="LT77" s="8"/>
      <c r="LU77" s="8"/>
      <c r="LV77" s="8"/>
      <c r="LW77" s="8"/>
      <c r="LX77" s="8"/>
      <c r="LY77" s="8"/>
      <c r="LZ77" s="8"/>
      <c r="MA77" s="8"/>
    </row>
    <row r="78" spans="1:339" s="233" customFormat="1">
      <c r="CF78" s="240"/>
      <c r="CG78" s="240"/>
      <c r="CH78" s="240"/>
      <c r="CI78" s="240"/>
      <c r="CJ78" s="240"/>
      <c r="CW78" s="238"/>
      <c r="CX78" s="238"/>
      <c r="CY78" s="238"/>
      <c r="CZ78" s="238"/>
      <c r="DA78" s="238"/>
      <c r="DB78" s="238"/>
      <c r="DC78" s="238"/>
      <c r="DD78" s="238"/>
      <c r="DE78" s="238"/>
      <c r="DF78" s="238"/>
      <c r="DG78" s="238"/>
      <c r="DH78" s="238"/>
      <c r="DI78" s="238"/>
      <c r="DJ78" s="238"/>
      <c r="DK78" s="238"/>
      <c r="DL78" s="238"/>
      <c r="DM78" s="238"/>
      <c r="DN78" s="238"/>
      <c r="DO78" s="238"/>
      <c r="DP78" s="238"/>
      <c r="DQ78" s="238"/>
      <c r="DR78" s="238"/>
      <c r="HK78" s="269"/>
      <c r="HL78" s="239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  <c r="IW78" s="8"/>
      <c r="IX78" s="8"/>
      <c r="JU78" s="8"/>
      <c r="JV78" s="8"/>
      <c r="JW78" s="8"/>
      <c r="JX78" s="8"/>
      <c r="JY78" s="8"/>
      <c r="JZ78" s="8"/>
      <c r="KA78" s="8"/>
      <c r="KB78" s="8"/>
      <c r="KC78" s="8"/>
      <c r="KD78" s="8"/>
      <c r="KE78" s="8"/>
      <c r="KF78" s="8"/>
      <c r="KG78" s="8"/>
      <c r="KH78" s="8"/>
      <c r="KI78" s="8"/>
      <c r="KJ78" s="8"/>
      <c r="KK78" s="8"/>
      <c r="KL78" s="8"/>
      <c r="KM78" s="8"/>
      <c r="KN78" s="8"/>
      <c r="KO78" s="8"/>
      <c r="KP78" s="8"/>
      <c r="KQ78" s="8"/>
      <c r="KR78" s="8"/>
      <c r="KS78" s="8"/>
      <c r="KT78" s="8"/>
      <c r="KU78" s="8"/>
      <c r="KV78" s="8"/>
      <c r="KW78" s="8"/>
      <c r="KX78" s="8"/>
      <c r="KY78" s="8"/>
      <c r="KZ78" s="8"/>
      <c r="LA78" s="8"/>
      <c r="LB78" s="8"/>
      <c r="LC78" s="8"/>
      <c r="LD78" s="8"/>
      <c r="LE78" s="8"/>
      <c r="LF78" s="8"/>
      <c r="LG78" s="8"/>
      <c r="LH78" s="8"/>
      <c r="LI78" s="8"/>
      <c r="LJ78" s="8"/>
      <c r="LK78" s="8"/>
      <c r="LL78" s="8"/>
      <c r="LR78" s="8"/>
      <c r="LS78" s="8"/>
      <c r="LT78" s="8"/>
      <c r="LU78" s="8"/>
      <c r="LV78" s="8"/>
      <c r="LW78" s="8"/>
      <c r="LX78" s="8"/>
      <c r="LY78" s="8"/>
      <c r="LZ78" s="8"/>
      <c r="MA78" s="8"/>
    </row>
    <row r="79" spans="1:339" s="233" customFormat="1">
      <c r="CF79" s="240"/>
      <c r="CG79" s="240"/>
      <c r="CH79" s="240"/>
      <c r="CI79" s="240"/>
      <c r="CJ79" s="240"/>
      <c r="CW79" s="238"/>
      <c r="CX79" s="238"/>
      <c r="CY79" s="238"/>
      <c r="CZ79" s="238"/>
      <c r="DA79" s="238"/>
      <c r="DB79" s="238"/>
      <c r="DC79" s="238"/>
      <c r="DD79" s="238"/>
      <c r="DE79" s="238"/>
      <c r="DF79" s="238"/>
      <c r="DG79" s="238"/>
      <c r="DH79" s="238"/>
      <c r="DI79" s="238"/>
      <c r="DJ79" s="238"/>
      <c r="DK79" s="238"/>
      <c r="DL79" s="238"/>
      <c r="DM79" s="238"/>
      <c r="DN79" s="238"/>
      <c r="DO79" s="238"/>
      <c r="DP79" s="238"/>
      <c r="DQ79" s="238"/>
      <c r="DR79" s="238"/>
      <c r="HK79" s="269"/>
      <c r="HL79" s="239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  <c r="IW79" s="8"/>
      <c r="IX79" s="8"/>
      <c r="JU79" s="8"/>
      <c r="JV79" s="8"/>
      <c r="JW79" s="8"/>
      <c r="JX79" s="8"/>
      <c r="JY79" s="8"/>
      <c r="JZ79" s="8"/>
      <c r="KA79" s="8"/>
      <c r="KB79" s="8"/>
      <c r="KC79" s="8"/>
      <c r="KD79" s="8"/>
      <c r="KE79" s="8"/>
      <c r="KF79" s="8"/>
      <c r="KG79" s="8"/>
      <c r="KH79" s="8"/>
      <c r="KI79" s="8"/>
      <c r="KJ79" s="8"/>
      <c r="KK79" s="8"/>
      <c r="KL79" s="8"/>
      <c r="KM79" s="8"/>
      <c r="KN79" s="8"/>
      <c r="KO79" s="8"/>
      <c r="KP79" s="8"/>
      <c r="KQ79" s="8"/>
      <c r="KR79" s="8"/>
      <c r="KS79" s="8"/>
      <c r="KT79" s="8"/>
      <c r="KU79" s="8"/>
      <c r="KV79" s="8"/>
      <c r="KW79" s="8"/>
      <c r="KX79" s="8"/>
      <c r="KY79" s="8"/>
      <c r="KZ79" s="8"/>
      <c r="LA79" s="8"/>
      <c r="LB79" s="8"/>
      <c r="LC79" s="8"/>
      <c r="LD79" s="8"/>
      <c r="LE79" s="8"/>
      <c r="LF79" s="8"/>
      <c r="LG79" s="8"/>
      <c r="LH79" s="8"/>
      <c r="LI79" s="8"/>
      <c r="LJ79" s="8"/>
      <c r="LK79" s="8"/>
      <c r="LL79" s="8"/>
      <c r="LR79" s="8"/>
      <c r="LS79" s="8"/>
      <c r="LT79" s="8"/>
      <c r="LU79" s="8"/>
      <c r="LV79" s="8"/>
      <c r="LW79" s="8"/>
      <c r="LX79" s="8"/>
      <c r="LY79" s="8"/>
      <c r="LZ79" s="8"/>
      <c r="MA79" s="8"/>
    </row>
    <row r="80" spans="1:339" s="233" customFormat="1">
      <c r="CF80" s="240"/>
      <c r="CG80" s="240"/>
      <c r="CH80" s="240"/>
      <c r="CI80" s="240"/>
      <c r="CJ80" s="240"/>
      <c r="CW80" s="238"/>
      <c r="CX80" s="238"/>
      <c r="CY80" s="238"/>
      <c r="CZ80" s="238"/>
      <c r="DA80" s="238"/>
      <c r="DB80" s="238"/>
      <c r="DC80" s="238"/>
      <c r="DD80" s="238"/>
      <c r="DE80" s="238"/>
      <c r="DF80" s="238"/>
      <c r="DG80" s="238"/>
      <c r="DH80" s="238"/>
      <c r="DI80" s="238"/>
      <c r="DJ80" s="238"/>
      <c r="DK80" s="238"/>
      <c r="DL80" s="238"/>
      <c r="DM80" s="238"/>
      <c r="DN80" s="238"/>
      <c r="DO80" s="238"/>
      <c r="DP80" s="238"/>
      <c r="DQ80" s="238"/>
      <c r="DR80" s="238"/>
      <c r="HK80" s="269"/>
      <c r="HL80" s="239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  <c r="IW80" s="8"/>
      <c r="IX80" s="8"/>
      <c r="JU80" s="8"/>
      <c r="JV80" s="8"/>
      <c r="JW80" s="8"/>
      <c r="JX80" s="8"/>
      <c r="JY80" s="8"/>
      <c r="JZ80" s="8"/>
      <c r="KA80" s="8"/>
      <c r="KB80" s="8"/>
      <c r="KC80" s="8"/>
      <c r="KD80" s="8"/>
      <c r="KE80" s="8"/>
      <c r="KF80" s="8"/>
      <c r="KG80" s="8"/>
      <c r="KH80" s="8"/>
      <c r="KI80" s="8"/>
      <c r="KJ80" s="8"/>
      <c r="KK80" s="8"/>
      <c r="KL80" s="8"/>
      <c r="KM80" s="8"/>
      <c r="KN80" s="8"/>
      <c r="KO80" s="8"/>
      <c r="KP80" s="8"/>
      <c r="KQ80" s="8"/>
      <c r="KR80" s="8"/>
      <c r="KS80" s="8"/>
      <c r="KT80" s="8"/>
      <c r="KU80" s="8"/>
      <c r="KV80" s="8"/>
      <c r="KW80" s="8"/>
      <c r="KX80" s="8"/>
      <c r="KY80" s="8"/>
      <c r="KZ80" s="8"/>
      <c r="LA80" s="8"/>
      <c r="LB80" s="8"/>
      <c r="LC80" s="8"/>
      <c r="LD80" s="8"/>
      <c r="LE80" s="8"/>
      <c r="LF80" s="8"/>
      <c r="LG80" s="8"/>
      <c r="LH80" s="8"/>
      <c r="LI80" s="8"/>
      <c r="LJ80" s="8"/>
      <c r="LK80" s="8"/>
      <c r="LL80" s="8"/>
      <c r="LR80" s="8"/>
      <c r="LS80" s="8"/>
      <c r="LT80" s="8"/>
      <c r="LU80" s="8"/>
      <c r="LV80" s="8"/>
      <c r="LW80" s="8"/>
      <c r="LX80" s="8"/>
      <c r="LY80" s="8"/>
      <c r="LZ80" s="8"/>
      <c r="MA80" s="8"/>
    </row>
    <row r="81" spans="84:339" s="233" customFormat="1">
      <c r="CF81" s="240"/>
      <c r="CG81" s="240"/>
      <c r="CH81" s="240"/>
      <c r="CI81" s="240"/>
      <c r="CJ81" s="240"/>
      <c r="CW81" s="238"/>
      <c r="CX81" s="238"/>
      <c r="CY81" s="238"/>
      <c r="CZ81" s="238"/>
      <c r="DA81" s="238"/>
      <c r="DB81" s="238"/>
      <c r="DC81" s="238"/>
      <c r="DD81" s="238"/>
      <c r="DE81" s="238"/>
      <c r="DF81" s="238"/>
      <c r="DG81" s="238"/>
      <c r="DH81" s="238"/>
      <c r="DI81" s="238"/>
      <c r="DJ81" s="238"/>
      <c r="DK81" s="238"/>
      <c r="DL81" s="238"/>
      <c r="DM81" s="238"/>
      <c r="DN81" s="238"/>
      <c r="DO81" s="238"/>
      <c r="DP81" s="238"/>
      <c r="DQ81" s="238"/>
      <c r="DR81" s="238"/>
      <c r="HK81" s="269"/>
      <c r="HL81" s="239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  <c r="IW81" s="8"/>
      <c r="IX81" s="8"/>
      <c r="JU81" s="8"/>
      <c r="JV81" s="8"/>
      <c r="JW81" s="8"/>
      <c r="JX81" s="8"/>
      <c r="JY81" s="8"/>
      <c r="JZ81" s="8"/>
      <c r="KA81" s="8"/>
      <c r="KB81" s="8"/>
      <c r="KC81" s="8"/>
      <c r="KD81" s="8"/>
      <c r="KE81" s="8"/>
      <c r="KF81" s="8"/>
      <c r="KG81" s="8"/>
      <c r="KH81" s="8"/>
      <c r="KI81" s="8"/>
      <c r="KJ81" s="8"/>
      <c r="KK81" s="8"/>
      <c r="KL81" s="8"/>
      <c r="KM81" s="8"/>
      <c r="KN81" s="8"/>
      <c r="KO81" s="8"/>
      <c r="KP81" s="8"/>
      <c r="KQ81" s="8"/>
      <c r="KR81" s="8"/>
      <c r="KS81" s="8"/>
      <c r="KT81" s="8"/>
      <c r="KU81" s="8"/>
      <c r="KV81" s="8"/>
      <c r="KW81" s="8"/>
      <c r="KX81" s="8"/>
      <c r="KY81" s="8"/>
      <c r="KZ81" s="8"/>
      <c r="LA81" s="8"/>
      <c r="LB81" s="8"/>
      <c r="LC81" s="8"/>
      <c r="LD81" s="8"/>
      <c r="LE81" s="8"/>
      <c r="LF81" s="8"/>
      <c r="LG81" s="8"/>
      <c r="LH81" s="8"/>
      <c r="LI81" s="8"/>
      <c r="LJ81" s="8"/>
      <c r="LK81" s="8"/>
      <c r="LL81" s="8"/>
      <c r="LR81" s="8"/>
      <c r="LS81" s="8"/>
      <c r="LT81" s="8"/>
      <c r="LU81" s="8"/>
      <c r="LV81" s="8"/>
      <c r="LW81" s="8"/>
      <c r="LX81" s="8"/>
      <c r="LY81" s="8"/>
      <c r="LZ81" s="8"/>
      <c r="MA81" s="8"/>
    </row>
    <row r="82" spans="84:339" s="233" customFormat="1">
      <c r="CF82" s="240"/>
      <c r="CG82" s="240"/>
      <c r="CH82" s="240"/>
      <c r="CI82" s="240"/>
      <c r="CJ82" s="240"/>
      <c r="CW82" s="238"/>
      <c r="CX82" s="238"/>
      <c r="CY82" s="238"/>
      <c r="CZ82" s="238"/>
      <c r="DA82" s="238"/>
      <c r="DB82" s="238"/>
      <c r="DC82" s="238"/>
      <c r="DD82" s="238"/>
      <c r="DE82" s="238"/>
      <c r="DF82" s="238"/>
      <c r="DG82" s="238"/>
      <c r="DH82" s="238"/>
      <c r="DI82" s="238"/>
      <c r="DJ82" s="238"/>
      <c r="DK82" s="238"/>
      <c r="DL82" s="238"/>
      <c r="DM82" s="238"/>
      <c r="DN82" s="238"/>
      <c r="DO82" s="238"/>
      <c r="DP82" s="238"/>
      <c r="DQ82" s="238"/>
      <c r="DR82" s="238"/>
      <c r="HK82" s="269"/>
      <c r="HL82" s="239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  <c r="IW82" s="8"/>
      <c r="IX82" s="8"/>
      <c r="JU82" s="8"/>
      <c r="JV82" s="8"/>
      <c r="JW82" s="8"/>
      <c r="JX82" s="8"/>
      <c r="JY82" s="8"/>
      <c r="JZ82" s="8"/>
      <c r="KA82" s="8"/>
      <c r="KB82" s="8"/>
      <c r="KC82" s="8"/>
      <c r="KD82" s="8"/>
      <c r="KE82" s="8"/>
      <c r="KF82" s="8"/>
      <c r="KG82" s="8"/>
      <c r="KH82" s="8"/>
      <c r="KI82" s="8"/>
      <c r="KJ82" s="8"/>
      <c r="KK82" s="8"/>
      <c r="KL82" s="8"/>
      <c r="KM82" s="8"/>
      <c r="KN82" s="8"/>
      <c r="KO82" s="8"/>
      <c r="KP82" s="8"/>
      <c r="KQ82" s="8"/>
      <c r="KR82" s="8"/>
      <c r="KS82" s="8"/>
      <c r="KT82" s="8"/>
      <c r="KU82" s="8"/>
      <c r="KV82" s="8"/>
      <c r="KW82" s="8"/>
      <c r="KX82" s="8"/>
      <c r="KY82" s="8"/>
      <c r="KZ82" s="8"/>
      <c r="LA82" s="8"/>
      <c r="LB82" s="8"/>
      <c r="LC82" s="8"/>
      <c r="LD82" s="8"/>
      <c r="LE82" s="8"/>
      <c r="LF82" s="8"/>
      <c r="LG82" s="8"/>
      <c r="LH82" s="8"/>
      <c r="LI82" s="8"/>
      <c r="LJ82" s="8"/>
      <c r="LK82" s="8"/>
      <c r="LL82" s="8"/>
      <c r="LR82" s="8"/>
      <c r="LS82" s="8"/>
      <c r="LT82" s="8"/>
      <c r="LU82" s="8"/>
      <c r="LV82" s="8"/>
      <c r="LW82" s="8"/>
      <c r="LX82" s="8"/>
      <c r="LY82" s="8"/>
      <c r="LZ82" s="8"/>
      <c r="MA82" s="8"/>
    </row>
    <row r="83" spans="84:339" s="233" customFormat="1">
      <c r="CF83" s="240"/>
      <c r="CG83" s="240"/>
      <c r="CH83" s="240"/>
      <c r="CI83" s="240"/>
      <c r="CJ83" s="240"/>
      <c r="CW83" s="238"/>
      <c r="CX83" s="238"/>
      <c r="CY83" s="238"/>
      <c r="CZ83" s="238"/>
      <c r="DA83" s="238"/>
      <c r="DB83" s="238"/>
      <c r="DC83" s="238"/>
      <c r="DD83" s="238"/>
      <c r="DE83" s="238"/>
      <c r="DF83" s="238"/>
      <c r="DG83" s="238"/>
      <c r="DH83" s="238"/>
      <c r="DI83" s="238"/>
      <c r="DJ83" s="238"/>
      <c r="DK83" s="238"/>
      <c r="DL83" s="238"/>
      <c r="DM83" s="238"/>
      <c r="DN83" s="238"/>
      <c r="DO83" s="238"/>
      <c r="DP83" s="238"/>
      <c r="DQ83" s="238"/>
      <c r="DR83" s="238"/>
      <c r="HK83" s="269"/>
      <c r="HL83" s="239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  <c r="IW83" s="8"/>
      <c r="IX83" s="8"/>
      <c r="JU83" s="8"/>
      <c r="JV83" s="8"/>
      <c r="JW83" s="8"/>
      <c r="JX83" s="8"/>
      <c r="JY83" s="8"/>
      <c r="JZ83" s="8"/>
      <c r="KA83" s="8"/>
      <c r="KB83" s="8"/>
      <c r="KC83" s="8"/>
      <c r="KD83" s="8"/>
      <c r="KE83" s="8"/>
      <c r="KF83" s="8"/>
      <c r="KG83" s="8"/>
      <c r="KH83" s="8"/>
      <c r="KI83" s="8"/>
      <c r="KJ83" s="8"/>
      <c r="KK83" s="8"/>
      <c r="KL83" s="8"/>
      <c r="KM83" s="8"/>
      <c r="KN83" s="8"/>
      <c r="KO83" s="8"/>
      <c r="KP83" s="8"/>
      <c r="KQ83" s="8"/>
      <c r="KR83" s="8"/>
      <c r="KS83" s="8"/>
      <c r="KT83" s="8"/>
      <c r="KU83" s="8"/>
      <c r="KV83" s="8"/>
      <c r="KW83" s="8"/>
      <c r="KX83" s="8"/>
      <c r="KY83" s="8"/>
      <c r="KZ83" s="8"/>
      <c r="LA83" s="8"/>
      <c r="LB83" s="8"/>
      <c r="LC83" s="8"/>
      <c r="LD83" s="8"/>
      <c r="LE83" s="8"/>
      <c r="LF83" s="8"/>
      <c r="LG83" s="8"/>
      <c r="LH83" s="8"/>
      <c r="LI83" s="8"/>
      <c r="LJ83" s="8"/>
      <c r="LK83" s="8"/>
      <c r="LL83" s="8"/>
      <c r="LR83" s="8"/>
      <c r="LS83" s="8"/>
      <c r="LT83" s="8"/>
      <c r="LU83" s="8"/>
      <c r="LV83" s="8"/>
      <c r="LW83" s="8"/>
      <c r="LX83" s="8"/>
      <c r="LY83" s="8"/>
      <c r="LZ83" s="8"/>
      <c r="MA83" s="8"/>
    </row>
    <row r="84" spans="84:339" s="233" customFormat="1">
      <c r="CF84" s="240"/>
      <c r="CG84" s="240"/>
      <c r="CH84" s="240"/>
      <c r="CI84" s="240"/>
      <c r="CJ84" s="240"/>
      <c r="CW84" s="238"/>
      <c r="CX84" s="238"/>
      <c r="CY84" s="238"/>
      <c r="CZ84" s="238"/>
      <c r="DA84" s="238"/>
      <c r="DB84" s="238"/>
      <c r="DC84" s="238"/>
      <c r="DD84" s="238"/>
      <c r="DE84" s="238"/>
      <c r="DF84" s="238"/>
      <c r="DG84" s="238"/>
      <c r="DH84" s="238"/>
      <c r="DI84" s="238"/>
      <c r="DJ84" s="238"/>
      <c r="DK84" s="238"/>
      <c r="DL84" s="238"/>
      <c r="DM84" s="238"/>
      <c r="DN84" s="238"/>
      <c r="DO84" s="238"/>
      <c r="DP84" s="238"/>
      <c r="DQ84" s="238"/>
      <c r="DR84" s="238"/>
      <c r="HK84" s="269"/>
      <c r="HL84" s="239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  <c r="IW84" s="8"/>
      <c r="IX84" s="8"/>
      <c r="JU84" s="8"/>
      <c r="JV84" s="8"/>
      <c r="JW84" s="8"/>
      <c r="JX84" s="8"/>
      <c r="JY84" s="8"/>
      <c r="JZ84" s="8"/>
      <c r="KA84" s="8"/>
      <c r="KB84" s="8"/>
      <c r="KC84" s="8"/>
      <c r="KD84" s="8"/>
      <c r="KE84" s="8"/>
      <c r="KF84" s="8"/>
      <c r="KG84" s="8"/>
      <c r="KH84" s="8"/>
      <c r="KI84" s="8"/>
      <c r="KJ84" s="8"/>
      <c r="KK84" s="8"/>
      <c r="KL84" s="8"/>
      <c r="KM84" s="8"/>
      <c r="KN84" s="8"/>
      <c r="KO84" s="8"/>
      <c r="KP84" s="8"/>
      <c r="KQ84" s="8"/>
      <c r="KR84" s="8"/>
      <c r="KS84" s="8"/>
      <c r="KT84" s="8"/>
      <c r="KU84" s="8"/>
      <c r="KV84" s="8"/>
      <c r="KW84" s="8"/>
      <c r="KX84" s="8"/>
      <c r="KY84" s="8"/>
      <c r="KZ84" s="8"/>
      <c r="LA84" s="8"/>
      <c r="LB84" s="8"/>
      <c r="LC84" s="8"/>
      <c r="LD84" s="8"/>
      <c r="LE84" s="8"/>
      <c r="LF84" s="8"/>
      <c r="LG84" s="8"/>
      <c r="LH84" s="8"/>
      <c r="LI84" s="8"/>
      <c r="LJ84" s="8"/>
      <c r="LK84" s="8"/>
      <c r="LL84" s="8"/>
      <c r="LR84" s="8"/>
      <c r="LS84" s="8"/>
      <c r="LT84" s="8"/>
      <c r="LU84" s="8"/>
      <c r="LV84" s="8"/>
      <c r="LW84" s="8"/>
      <c r="LX84" s="8"/>
      <c r="LY84" s="8"/>
      <c r="LZ84" s="8"/>
      <c r="MA84" s="8"/>
    </row>
    <row r="85" spans="84:339" s="233" customFormat="1">
      <c r="CF85" s="240"/>
      <c r="CG85" s="240"/>
      <c r="CH85" s="240"/>
      <c r="CI85" s="240"/>
      <c r="CJ85" s="240"/>
      <c r="CW85" s="238"/>
      <c r="CX85" s="238"/>
      <c r="CY85" s="238"/>
      <c r="CZ85" s="238"/>
      <c r="DA85" s="238"/>
      <c r="DB85" s="238"/>
      <c r="DC85" s="238"/>
      <c r="DD85" s="238"/>
      <c r="DE85" s="238"/>
      <c r="DF85" s="238"/>
      <c r="DG85" s="238"/>
      <c r="DH85" s="238"/>
      <c r="DI85" s="238"/>
      <c r="DJ85" s="238"/>
      <c r="DK85" s="238"/>
      <c r="DL85" s="238"/>
      <c r="DM85" s="238"/>
      <c r="DN85" s="238"/>
      <c r="DO85" s="238"/>
      <c r="DP85" s="238"/>
      <c r="DQ85" s="238"/>
      <c r="DR85" s="238"/>
      <c r="HK85" s="269"/>
      <c r="HL85" s="239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  <c r="IW85" s="8"/>
      <c r="IX85" s="8"/>
      <c r="JU85" s="8"/>
      <c r="JV85" s="8"/>
      <c r="JW85" s="8"/>
      <c r="JX85" s="8"/>
      <c r="JY85" s="8"/>
      <c r="JZ85" s="8"/>
      <c r="KA85" s="8"/>
      <c r="KB85" s="8"/>
      <c r="KC85" s="8"/>
      <c r="KD85" s="8"/>
      <c r="KE85" s="8"/>
      <c r="KF85" s="8"/>
      <c r="KG85" s="8"/>
      <c r="KH85" s="8"/>
      <c r="KI85" s="8"/>
      <c r="KJ85" s="8"/>
      <c r="KK85" s="8"/>
      <c r="KL85" s="8"/>
      <c r="KM85" s="8"/>
      <c r="KN85" s="8"/>
      <c r="KO85" s="8"/>
      <c r="KP85" s="8"/>
      <c r="KQ85" s="8"/>
      <c r="KR85" s="8"/>
      <c r="KS85" s="8"/>
      <c r="KT85" s="8"/>
      <c r="KU85" s="8"/>
      <c r="KV85" s="8"/>
      <c r="KW85" s="8"/>
      <c r="KX85" s="8"/>
      <c r="KY85" s="8"/>
      <c r="KZ85" s="8"/>
      <c r="LA85" s="8"/>
      <c r="LB85" s="8"/>
      <c r="LC85" s="8"/>
      <c r="LD85" s="8"/>
      <c r="LE85" s="8"/>
      <c r="LF85" s="8"/>
      <c r="LG85" s="8"/>
      <c r="LH85" s="8"/>
      <c r="LI85" s="8"/>
      <c r="LJ85" s="8"/>
      <c r="LK85" s="8"/>
      <c r="LL85" s="8"/>
      <c r="LR85" s="8"/>
      <c r="LS85" s="8"/>
      <c r="LT85" s="8"/>
      <c r="LU85" s="8"/>
      <c r="LV85" s="8"/>
      <c r="LW85" s="8"/>
      <c r="LX85" s="8"/>
      <c r="LY85" s="8"/>
      <c r="LZ85" s="8"/>
      <c r="MA85" s="8"/>
    </row>
    <row r="86" spans="84:339" s="233" customFormat="1">
      <c r="CF86" s="240"/>
      <c r="CG86" s="240"/>
      <c r="CH86" s="240"/>
      <c r="CI86" s="240"/>
      <c r="CJ86" s="240"/>
      <c r="CW86" s="238"/>
      <c r="CX86" s="238"/>
      <c r="CY86" s="238"/>
      <c r="CZ86" s="238"/>
      <c r="DA86" s="238"/>
      <c r="DB86" s="238"/>
      <c r="DC86" s="238"/>
      <c r="DD86" s="238"/>
      <c r="DE86" s="238"/>
      <c r="DF86" s="238"/>
      <c r="DG86" s="238"/>
      <c r="DH86" s="238"/>
      <c r="DI86" s="238"/>
      <c r="DJ86" s="238"/>
      <c r="DK86" s="238"/>
      <c r="DL86" s="238"/>
      <c r="DM86" s="238"/>
      <c r="DN86" s="238"/>
      <c r="DO86" s="238"/>
      <c r="DP86" s="238"/>
      <c r="DQ86" s="238"/>
      <c r="DR86" s="238"/>
      <c r="HK86" s="269"/>
      <c r="HL86" s="239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  <c r="IW86" s="8"/>
      <c r="IX86" s="8"/>
      <c r="JU86" s="8"/>
      <c r="JV86" s="8"/>
      <c r="JW86" s="8"/>
      <c r="JX86" s="8"/>
      <c r="JY86" s="8"/>
      <c r="JZ86" s="8"/>
      <c r="KA86" s="8"/>
      <c r="KB86" s="8"/>
      <c r="KC86" s="8"/>
      <c r="KD86" s="8"/>
      <c r="KE86" s="8"/>
      <c r="KF86" s="8"/>
      <c r="KG86" s="8"/>
      <c r="KH86" s="8"/>
      <c r="KI86" s="8"/>
      <c r="KJ86" s="8"/>
      <c r="KK86" s="8"/>
      <c r="KL86" s="8"/>
      <c r="KM86" s="8"/>
      <c r="KN86" s="8"/>
      <c r="KO86" s="8"/>
      <c r="KP86" s="8"/>
      <c r="KQ86" s="8"/>
      <c r="KR86" s="8"/>
      <c r="KS86" s="8"/>
      <c r="KT86" s="8"/>
      <c r="KU86" s="8"/>
      <c r="KV86" s="8"/>
      <c r="KW86" s="8"/>
      <c r="KX86" s="8"/>
      <c r="KY86" s="8"/>
      <c r="KZ86" s="8"/>
      <c r="LA86" s="8"/>
      <c r="LB86" s="8"/>
      <c r="LC86" s="8"/>
      <c r="LD86" s="8"/>
      <c r="LE86" s="8"/>
      <c r="LF86" s="8"/>
      <c r="LG86" s="8"/>
      <c r="LH86" s="8"/>
      <c r="LI86" s="8"/>
      <c r="LJ86" s="8"/>
      <c r="LK86" s="8"/>
      <c r="LL86" s="8"/>
      <c r="LR86" s="8"/>
      <c r="LS86" s="8"/>
      <c r="LT86" s="8"/>
      <c r="LU86" s="8"/>
      <c r="LV86" s="8"/>
      <c r="LW86" s="8"/>
      <c r="LX86" s="8"/>
      <c r="LY86" s="8"/>
      <c r="LZ86" s="8"/>
      <c r="MA86" s="8"/>
    </row>
    <row r="87" spans="84:339" s="233" customFormat="1">
      <c r="CF87" s="240"/>
      <c r="CG87" s="240"/>
      <c r="CH87" s="240"/>
      <c r="CI87" s="240"/>
      <c r="CJ87" s="240"/>
      <c r="CW87" s="238"/>
      <c r="CX87" s="238"/>
      <c r="CY87" s="238"/>
      <c r="CZ87" s="238"/>
      <c r="DA87" s="238"/>
      <c r="DB87" s="238"/>
      <c r="DC87" s="238"/>
      <c r="DD87" s="238"/>
      <c r="DE87" s="238"/>
      <c r="DF87" s="238"/>
      <c r="DG87" s="238"/>
      <c r="DH87" s="238"/>
      <c r="DI87" s="238"/>
      <c r="DJ87" s="238"/>
      <c r="DK87" s="238"/>
      <c r="DL87" s="238"/>
      <c r="DM87" s="238"/>
      <c r="DN87" s="238"/>
      <c r="DO87" s="238"/>
      <c r="DP87" s="238"/>
      <c r="DQ87" s="238"/>
      <c r="DR87" s="238"/>
      <c r="HK87" s="269"/>
      <c r="HL87" s="239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  <c r="IW87" s="8"/>
      <c r="IX87" s="8"/>
      <c r="JU87" s="8"/>
      <c r="JV87" s="8"/>
      <c r="JW87" s="8"/>
      <c r="JX87" s="8"/>
      <c r="JY87" s="8"/>
      <c r="JZ87" s="8"/>
      <c r="KA87" s="8"/>
      <c r="KB87" s="8"/>
      <c r="KC87" s="8"/>
      <c r="KD87" s="8"/>
      <c r="KE87" s="8"/>
      <c r="KF87" s="8"/>
      <c r="KG87" s="8"/>
      <c r="KH87" s="8"/>
      <c r="KI87" s="8"/>
      <c r="KJ87" s="8"/>
      <c r="KK87" s="8"/>
      <c r="KL87" s="8"/>
      <c r="KM87" s="8"/>
      <c r="KN87" s="8"/>
      <c r="KO87" s="8"/>
      <c r="KP87" s="8"/>
      <c r="KQ87" s="8"/>
      <c r="KR87" s="8"/>
      <c r="KS87" s="8"/>
      <c r="KT87" s="8"/>
      <c r="KU87" s="8"/>
      <c r="KV87" s="8"/>
      <c r="KW87" s="8"/>
      <c r="KX87" s="8"/>
      <c r="KY87" s="8"/>
      <c r="KZ87" s="8"/>
      <c r="LA87" s="8"/>
      <c r="LB87" s="8"/>
      <c r="LC87" s="8"/>
      <c r="LD87" s="8"/>
      <c r="LE87" s="8"/>
      <c r="LF87" s="8"/>
      <c r="LG87" s="8"/>
      <c r="LH87" s="8"/>
      <c r="LI87" s="8"/>
      <c r="LJ87" s="8"/>
      <c r="LK87" s="8"/>
      <c r="LL87" s="8"/>
      <c r="LR87" s="8"/>
      <c r="LS87" s="8"/>
      <c r="LT87" s="8"/>
      <c r="LU87" s="8"/>
      <c r="LV87" s="8"/>
      <c r="LW87" s="8"/>
      <c r="LX87" s="8"/>
      <c r="LY87" s="8"/>
      <c r="LZ87" s="8"/>
      <c r="MA87" s="8"/>
    </row>
    <row r="88" spans="84:339" s="233" customFormat="1">
      <c r="CF88" s="240"/>
      <c r="CG88" s="240"/>
      <c r="CH88" s="240"/>
      <c r="CI88" s="240"/>
      <c r="CJ88" s="240"/>
      <c r="CW88" s="238"/>
      <c r="CX88" s="238"/>
      <c r="CY88" s="238"/>
      <c r="CZ88" s="238"/>
      <c r="DA88" s="238"/>
      <c r="DB88" s="238"/>
      <c r="DC88" s="238"/>
      <c r="DD88" s="238"/>
      <c r="DE88" s="238"/>
      <c r="DF88" s="238"/>
      <c r="DG88" s="238"/>
      <c r="DH88" s="238"/>
      <c r="DI88" s="238"/>
      <c r="DJ88" s="238"/>
      <c r="DK88" s="238"/>
      <c r="DL88" s="238"/>
      <c r="DM88" s="238"/>
      <c r="DN88" s="238"/>
      <c r="DO88" s="238"/>
      <c r="DP88" s="238"/>
      <c r="DQ88" s="238"/>
      <c r="DR88" s="238"/>
      <c r="HK88" s="269"/>
      <c r="HL88" s="239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  <c r="IW88" s="8"/>
      <c r="IX88" s="8"/>
      <c r="JU88" s="8"/>
      <c r="JV88" s="8"/>
      <c r="JW88" s="8"/>
      <c r="JX88" s="8"/>
      <c r="JY88" s="8"/>
      <c r="JZ88" s="8"/>
      <c r="KA88" s="8"/>
      <c r="KB88" s="8"/>
      <c r="KC88" s="8"/>
      <c r="KD88" s="8"/>
      <c r="KE88" s="8"/>
      <c r="KF88" s="8"/>
      <c r="KG88" s="8"/>
      <c r="KH88" s="8"/>
      <c r="KI88" s="8"/>
      <c r="KJ88" s="8"/>
      <c r="KK88" s="8"/>
      <c r="KL88" s="8"/>
      <c r="KM88" s="8"/>
      <c r="KN88" s="8"/>
      <c r="KO88" s="8"/>
      <c r="KP88" s="8"/>
      <c r="KQ88" s="8"/>
      <c r="KR88" s="8"/>
      <c r="KS88" s="8"/>
      <c r="KT88" s="8"/>
      <c r="KU88" s="8"/>
      <c r="KV88" s="8"/>
      <c r="KW88" s="8"/>
      <c r="KX88" s="8"/>
      <c r="KY88" s="8"/>
      <c r="KZ88" s="8"/>
      <c r="LA88" s="8"/>
      <c r="LB88" s="8"/>
      <c r="LC88" s="8"/>
      <c r="LD88" s="8"/>
      <c r="LE88" s="8"/>
      <c r="LF88" s="8"/>
      <c r="LG88" s="8"/>
      <c r="LH88" s="8"/>
      <c r="LI88" s="8"/>
      <c r="LJ88" s="8"/>
      <c r="LK88" s="8"/>
      <c r="LL88" s="8"/>
      <c r="LR88" s="8"/>
      <c r="LS88" s="8"/>
      <c r="LT88" s="8"/>
      <c r="LU88" s="8"/>
      <c r="LV88" s="8"/>
      <c r="LW88" s="8"/>
      <c r="LX88" s="8"/>
      <c r="LY88" s="8"/>
      <c r="LZ88" s="8"/>
      <c r="MA88" s="8"/>
    </row>
    <row r="89" spans="84:339" s="233" customFormat="1">
      <c r="CF89" s="240"/>
      <c r="CG89" s="240"/>
      <c r="CH89" s="240"/>
      <c r="CI89" s="240"/>
      <c r="CJ89" s="240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HK89" s="269"/>
      <c r="HL89" s="239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  <c r="IW89" s="8"/>
      <c r="IX89" s="8"/>
      <c r="JU89" s="8"/>
      <c r="JV89" s="8"/>
      <c r="JW89" s="8"/>
      <c r="JX89" s="8"/>
      <c r="JY89" s="8"/>
      <c r="JZ89" s="8"/>
      <c r="KA89" s="8"/>
      <c r="KB89" s="8"/>
      <c r="KC89" s="8"/>
      <c r="KD89" s="8"/>
      <c r="KE89" s="8"/>
      <c r="KF89" s="8"/>
      <c r="KG89" s="8"/>
      <c r="KH89" s="8"/>
      <c r="KI89" s="8"/>
      <c r="KJ89" s="8"/>
      <c r="KK89" s="8"/>
      <c r="KL89" s="8"/>
      <c r="KM89" s="8"/>
      <c r="KN89" s="8"/>
      <c r="KO89" s="8"/>
      <c r="KP89" s="8"/>
      <c r="KQ89" s="8"/>
      <c r="KR89" s="8"/>
      <c r="KS89" s="8"/>
      <c r="KT89" s="8"/>
      <c r="KU89" s="8"/>
      <c r="KV89" s="8"/>
      <c r="KW89" s="8"/>
      <c r="KX89" s="8"/>
      <c r="KY89" s="8"/>
      <c r="KZ89" s="8"/>
      <c r="LA89" s="8"/>
      <c r="LB89" s="8"/>
      <c r="LC89" s="8"/>
      <c r="LD89" s="8"/>
      <c r="LE89" s="8"/>
      <c r="LF89" s="8"/>
      <c r="LG89" s="8"/>
      <c r="LH89" s="8"/>
      <c r="LI89" s="8"/>
      <c r="LJ89" s="8"/>
      <c r="LK89" s="8"/>
      <c r="LL89" s="8"/>
      <c r="LR89" s="8"/>
      <c r="LS89" s="8"/>
      <c r="LT89" s="8"/>
      <c r="LU89" s="8"/>
      <c r="LV89" s="8"/>
      <c r="LW89" s="8"/>
      <c r="LX89" s="8"/>
      <c r="LY89" s="8"/>
      <c r="LZ89" s="8"/>
      <c r="MA89" s="8"/>
    </row>
    <row r="90" spans="84:339" s="233" customFormat="1">
      <c r="CF90" s="240"/>
      <c r="CG90" s="240"/>
      <c r="CH90" s="240"/>
      <c r="CI90" s="240"/>
      <c r="CJ90" s="240"/>
      <c r="CW90" s="238"/>
      <c r="CX90" s="238"/>
      <c r="CY90" s="238"/>
      <c r="CZ90" s="238"/>
      <c r="DA90" s="238"/>
      <c r="DB90" s="238"/>
      <c r="DC90" s="238"/>
      <c r="DD90" s="238"/>
      <c r="DE90" s="238"/>
      <c r="DF90" s="238"/>
      <c r="DG90" s="238"/>
      <c r="DH90" s="238"/>
      <c r="DI90" s="238"/>
      <c r="DJ90" s="238"/>
      <c r="DK90" s="238"/>
      <c r="DL90" s="238"/>
      <c r="DM90" s="238"/>
      <c r="DN90" s="238"/>
      <c r="DO90" s="238"/>
      <c r="DP90" s="238"/>
      <c r="DQ90" s="238"/>
      <c r="DR90" s="238"/>
      <c r="HK90" s="269"/>
      <c r="HL90" s="239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  <c r="IW90" s="8"/>
      <c r="IX90" s="8"/>
      <c r="JU90" s="8"/>
      <c r="JV90" s="8"/>
      <c r="JW90" s="8"/>
      <c r="JX90" s="8"/>
      <c r="JY90" s="8"/>
      <c r="JZ90" s="8"/>
      <c r="KA90" s="8"/>
      <c r="KB90" s="8"/>
      <c r="KC90" s="8"/>
      <c r="KD90" s="8"/>
      <c r="KE90" s="8"/>
      <c r="KF90" s="8"/>
      <c r="KG90" s="8"/>
      <c r="KH90" s="8"/>
      <c r="KI90" s="8"/>
      <c r="KJ90" s="8"/>
      <c r="KK90" s="8"/>
      <c r="KL90" s="8"/>
      <c r="KM90" s="8"/>
      <c r="KN90" s="8"/>
      <c r="KO90" s="8"/>
      <c r="KP90" s="8"/>
      <c r="KQ90" s="8"/>
      <c r="KR90" s="8"/>
      <c r="KS90" s="8"/>
      <c r="KT90" s="8"/>
      <c r="KU90" s="8"/>
      <c r="KV90" s="8"/>
      <c r="KW90" s="8"/>
      <c r="KX90" s="8"/>
      <c r="KY90" s="8"/>
      <c r="KZ90" s="8"/>
      <c r="LA90" s="8"/>
      <c r="LB90" s="8"/>
      <c r="LC90" s="8"/>
      <c r="LD90" s="8"/>
      <c r="LE90" s="8"/>
      <c r="LF90" s="8"/>
      <c r="LG90" s="8"/>
      <c r="LH90" s="8"/>
      <c r="LI90" s="8"/>
      <c r="LJ90" s="8"/>
      <c r="LK90" s="8"/>
      <c r="LL90" s="8"/>
      <c r="LR90" s="8"/>
      <c r="LS90" s="8"/>
      <c r="LT90" s="8"/>
      <c r="LU90" s="8"/>
      <c r="LV90" s="8"/>
      <c r="LW90" s="8"/>
      <c r="LX90" s="8"/>
      <c r="LY90" s="8"/>
      <c r="LZ90" s="8"/>
      <c r="MA90" s="8"/>
    </row>
    <row r="91" spans="84:339" s="233" customFormat="1">
      <c r="CF91" s="240"/>
      <c r="CG91" s="240"/>
      <c r="CH91" s="240"/>
      <c r="CI91" s="240"/>
      <c r="CJ91" s="240"/>
      <c r="CW91" s="238"/>
      <c r="CX91" s="238"/>
      <c r="CY91" s="238"/>
      <c r="CZ91" s="238"/>
      <c r="DA91" s="238"/>
      <c r="DB91" s="238"/>
      <c r="DC91" s="238"/>
      <c r="DD91" s="238"/>
      <c r="DE91" s="238"/>
      <c r="DF91" s="238"/>
      <c r="DG91" s="238"/>
      <c r="DH91" s="238"/>
      <c r="DI91" s="238"/>
      <c r="DJ91" s="238"/>
      <c r="DK91" s="238"/>
      <c r="DL91" s="238"/>
      <c r="DM91" s="238"/>
      <c r="DN91" s="238"/>
      <c r="DO91" s="238"/>
      <c r="DP91" s="238"/>
      <c r="DQ91" s="238"/>
      <c r="DR91" s="238"/>
      <c r="HK91" s="269"/>
      <c r="HL91" s="239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  <c r="IW91" s="8"/>
      <c r="IX91" s="8"/>
      <c r="JU91" s="8"/>
      <c r="JV91" s="8"/>
      <c r="JW91" s="8"/>
      <c r="JX91" s="8"/>
      <c r="JY91" s="8"/>
      <c r="JZ91" s="8"/>
      <c r="KA91" s="8"/>
      <c r="KB91" s="8"/>
      <c r="KC91" s="8"/>
      <c r="KD91" s="8"/>
      <c r="KE91" s="8"/>
      <c r="KF91" s="8"/>
      <c r="KG91" s="8"/>
      <c r="KH91" s="8"/>
      <c r="KI91" s="8"/>
      <c r="KJ91" s="8"/>
      <c r="KK91" s="8"/>
      <c r="KL91" s="8"/>
      <c r="KM91" s="8"/>
      <c r="KN91" s="8"/>
      <c r="KO91" s="8"/>
      <c r="KP91" s="8"/>
      <c r="KQ91" s="8"/>
      <c r="KR91" s="8"/>
      <c r="KS91" s="8"/>
      <c r="KT91" s="8"/>
      <c r="KU91" s="8"/>
      <c r="KV91" s="8"/>
      <c r="KW91" s="8"/>
      <c r="KX91" s="8"/>
      <c r="KY91" s="8"/>
      <c r="KZ91" s="8"/>
      <c r="LA91" s="8"/>
      <c r="LB91" s="8"/>
      <c r="LC91" s="8"/>
      <c r="LD91" s="8"/>
      <c r="LE91" s="8"/>
      <c r="LF91" s="8"/>
      <c r="LG91" s="8"/>
      <c r="LH91" s="8"/>
      <c r="LI91" s="8"/>
      <c r="LJ91" s="8"/>
      <c r="LK91" s="8"/>
      <c r="LL91" s="8"/>
      <c r="LR91" s="8"/>
      <c r="LS91" s="8"/>
      <c r="LT91" s="8"/>
      <c r="LU91" s="8"/>
      <c r="LV91" s="8"/>
      <c r="LW91" s="8"/>
      <c r="LX91" s="8"/>
      <c r="LY91" s="8"/>
      <c r="LZ91" s="8"/>
      <c r="MA91" s="8"/>
    </row>
    <row r="92" spans="84:339" s="233" customFormat="1">
      <c r="CF92" s="240"/>
      <c r="CG92" s="240"/>
      <c r="CH92" s="240"/>
      <c r="CI92" s="240"/>
      <c r="CJ92" s="240"/>
      <c r="CW92" s="238"/>
      <c r="CX92" s="238"/>
      <c r="CY92" s="238"/>
      <c r="CZ92" s="238"/>
      <c r="DA92" s="238"/>
      <c r="DB92" s="238"/>
      <c r="DC92" s="238"/>
      <c r="DD92" s="238"/>
      <c r="DE92" s="238"/>
      <c r="DF92" s="238"/>
      <c r="DG92" s="238"/>
      <c r="DH92" s="238"/>
      <c r="DI92" s="238"/>
      <c r="DJ92" s="238"/>
      <c r="DK92" s="238"/>
      <c r="DL92" s="238"/>
      <c r="DM92" s="238"/>
      <c r="DN92" s="238"/>
      <c r="DO92" s="238"/>
      <c r="DP92" s="238"/>
      <c r="DQ92" s="238"/>
      <c r="DR92" s="238"/>
      <c r="HK92" s="269"/>
      <c r="HL92" s="239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  <c r="IW92" s="8"/>
      <c r="IX92" s="8"/>
      <c r="JU92" s="8"/>
      <c r="JV92" s="8"/>
      <c r="JW92" s="8"/>
      <c r="JX92" s="8"/>
      <c r="JY92" s="8"/>
      <c r="JZ92" s="8"/>
      <c r="KA92" s="8"/>
      <c r="KB92" s="8"/>
      <c r="KC92" s="8"/>
      <c r="KD92" s="8"/>
      <c r="KE92" s="8"/>
      <c r="KF92" s="8"/>
      <c r="KG92" s="8"/>
      <c r="KH92" s="8"/>
      <c r="KI92" s="8"/>
      <c r="KJ92" s="8"/>
      <c r="KK92" s="8"/>
      <c r="KL92" s="8"/>
      <c r="KM92" s="8"/>
      <c r="KN92" s="8"/>
      <c r="KO92" s="8"/>
      <c r="KP92" s="8"/>
      <c r="KQ92" s="8"/>
      <c r="KR92" s="8"/>
      <c r="KS92" s="8"/>
      <c r="KT92" s="8"/>
      <c r="KU92" s="8"/>
      <c r="KV92" s="8"/>
      <c r="KW92" s="8"/>
      <c r="KX92" s="8"/>
      <c r="KY92" s="8"/>
      <c r="KZ92" s="8"/>
      <c r="LA92" s="8"/>
      <c r="LB92" s="8"/>
      <c r="LC92" s="8"/>
      <c r="LD92" s="8"/>
      <c r="LE92" s="8"/>
      <c r="LF92" s="8"/>
      <c r="LG92" s="8"/>
      <c r="LH92" s="8"/>
      <c r="LI92" s="8"/>
      <c r="LJ92" s="8"/>
      <c r="LK92" s="8"/>
      <c r="LL92" s="8"/>
      <c r="LR92" s="8"/>
      <c r="LS92" s="8"/>
      <c r="LT92" s="8"/>
      <c r="LU92" s="8"/>
      <c r="LV92" s="8"/>
      <c r="LW92" s="8"/>
      <c r="LX92" s="8"/>
      <c r="LY92" s="8"/>
      <c r="LZ92" s="8"/>
      <c r="MA92" s="8"/>
    </row>
    <row r="93" spans="84:339" s="233" customFormat="1">
      <c r="CF93" s="240"/>
      <c r="CG93" s="240"/>
      <c r="CH93" s="240"/>
      <c r="CI93" s="240"/>
      <c r="CJ93" s="240"/>
      <c r="CW93" s="238"/>
      <c r="CX93" s="238"/>
      <c r="CY93" s="238"/>
      <c r="CZ93" s="238"/>
      <c r="DA93" s="238"/>
      <c r="DB93" s="238"/>
      <c r="DC93" s="238"/>
      <c r="DD93" s="238"/>
      <c r="DE93" s="238"/>
      <c r="DF93" s="238"/>
      <c r="DG93" s="238"/>
      <c r="DH93" s="238"/>
      <c r="DI93" s="238"/>
      <c r="DJ93" s="238"/>
      <c r="DK93" s="238"/>
      <c r="DL93" s="238"/>
      <c r="DM93" s="238"/>
      <c r="DN93" s="238"/>
      <c r="DO93" s="238"/>
      <c r="DP93" s="238"/>
      <c r="DQ93" s="238"/>
      <c r="DR93" s="238"/>
      <c r="HK93" s="269"/>
      <c r="HL93" s="239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  <c r="IW93" s="8"/>
      <c r="IX93" s="8"/>
      <c r="JU93" s="8"/>
      <c r="JV93" s="8"/>
      <c r="JW93" s="8"/>
      <c r="JX93" s="8"/>
      <c r="JY93" s="8"/>
      <c r="JZ93" s="8"/>
      <c r="KA93" s="8"/>
      <c r="KB93" s="8"/>
      <c r="KC93" s="8"/>
      <c r="KD93" s="8"/>
      <c r="KE93" s="8"/>
      <c r="KF93" s="8"/>
      <c r="KG93" s="8"/>
      <c r="KH93" s="8"/>
      <c r="KI93" s="8"/>
      <c r="KJ93" s="8"/>
      <c r="KK93" s="8"/>
      <c r="KL93" s="8"/>
      <c r="KM93" s="8"/>
      <c r="KN93" s="8"/>
      <c r="KO93" s="8"/>
      <c r="KP93" s="8"/>
      <c r="KQ93" s="8"/>
      <c r="KR93" s="8"/>
      <c r="KS93" s="8"/>
      <c r="KT93" s="8"/>
      <c r="KU93" s="8"/>
      <c r="KV93" s="8"/>
      <c r="KW93" s="8"/>
      <c r="KX93" s="8"/>
      <c r="KY93" s="8"/>
      <c r="KZ93" s="8"/>
      <c r="LA93" s="8"/>
      <c r="LB93" s="8"/>
      <c r="LC93" s="8"/>
      <c r="LD93" s="8"/>
      <c r="LE93" s="8"/>
      <c r="LF93" s="8"/>
      <c r="LG93" s="8"/>
      <c r="LH93" s="8"/>
      <c r="LI93" s="8"/>
      <c r="LJ93" s="8"/>
      <c r="LK93" s="8"/>
      <c r="LL93" s="8"/>
      <c r="LR93" s="8"/>
      <c r="LS93" s="8"/>
      <c r="LT93" s="8"/>
      <c r="LU93" s="8"/>
      <c r="LV93" s="8"/>
      <c r="LW93" s="8"/>
      <c r="LX93" s="8"/>
      <c r="LY93" s="8"/>
      <c r="LZ93" s="8"/>
      <c r="MA93" s="8"/>
    </row>
    <row r="94" spans="84:339" s="233" customFormat="1">
      <c r="CF94" s="240"/>
      <c r="CG94" s="240"/>
      <c r="CH94" s="240"/>
      <c r="CI94" s="240"/>
      <c r="CJ94" s="240"/>
      <c r="CW94" s="238"/>
      <c r="CX94" s="238"/>
      <c r="CY94" s="238"/>
      <c r="CZ94" s="238"/>
      <c r="DA94" s="238"/>
      <c r="DB94" s="238"/>
      <c r="DC94" s="238"/>
      <c r="DD94" s="238"/>
      <c r="DE94" s="238"/>
      <c r="DF94" s="238"/>
      <c r="DG94" s="238"/>
      <c r="DH94" s="238"/>
      <c r="DI94" s="238"/>
      <c r="DJ94" s="238"/>
      <c r="DK94" s="238"/>
      <c r="DL94" s="238"/>
      <c r="DM94" s="238"/>
      <c r="DN94" s="238"/>
      <c r="DO94" s="238"/>
      <c r="DP94" s="238"/>
      <c r="DQ94" s="238"/>
      <c r="DR94" s="238"/>
      <c r="HK94" s="269"/>
      <c r="HL94" s="239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  <c r="IW94" s="8"/>
      <c r="IX94" s="8"/>
      <c r="JU94" s="8"/>
      <c r="JV94" s="8"/>
      <c r="JW94" s="8"/>
      <c r="JX94" s="8"/>
      <c r="JY94" s="8"/>
      <c r="JZ94" s="8"/>
      <c r="KA94" s="8"/>
      <c r="KB94" s="8"/>
      <c r="KC94" s="8"/>
      <c r="KD94" s="8"/>
      <c r="KE94" s="8"/>
      <c r="KF94" s="8"/>
      <c r="KG94" s="8"/>
      <c r="KH94" s="8"/>
      <c r="KI94" s="8"/>
      <c r="KJ94" s="8"/>
      <c r="KK94" s="8"/>
      <c r="KL94" s="8"/>
      <c r="KM94" s="8"/>
      <c r="KN94" s="8"/>
      <c r="KO94" s="8"/>
      <c r="KP94" s="8"/>
      <c r="KQ94" s="8"/>
      <c r="KR94" s="8"/>
      <c r="KS94" s="8"/>
      <c r="KT94" s="8"/>
      <c r="KU94" s="8"/>
      <c r="KV94" s="8"/>
      <c r="KW94" s="8"/>
      <c r="KX94" s="8"/>
      <c r="KY94" s="8"/>
      <c r="KZ94" s="8"/>
      <c r="LA94" s="8"/>
      <c r="LB94" s="8"/>
      <c r="LC94" s="8"/>
      <c r="LD94" s="8"/>
      <c r="LE94" s="8"/>
      <c r="LF94" s="8"/>
      <c r="LG94" s="8"/>
      <c r="LH94" s="8"/>
      <c r="LI94" s="8"/>
      <c r="LJ94" s="8"/>
      <c r="LK94" s="8"/>
      <c r="LL94" s="8"/>
      <c r="LR94" s="8"/>
      <c r="LS94" s="8"/>
      <c r="LT94" s="8"/>
      <c r="LU94" s="8"/>
      <c r="LV94" s="8"/>
      <c r="LW94" s="8"/>
      <c r="LX94" s="8"/>
      <c r="LY94" s="8"/>
      <c r="LZ94" s="8"/>
      <c r="MA94" s="8"/>
    </row>
    <row r="95" spans="84:339" s="233" customFormat="1">
      <c r="CF95" s="240"/>
      <c r="CG95" s="240"/>
      <c r="CH95" s="240"/>
      <c r="CI95" s="240"/>
      <c r="CJ95" s="240"/>
      <c r="CW95" s="238"/>
      <c r="CX95" s="238"/>
      <c r="CY95" s="238"/>
      <c r="CZ95" s="238"/>
      <c r="DA95" s="238"/>
      <c r="DB95" s="238"/>
      <c r="DC95" s="238"/>
      <c r="DD95" s="238"/>
      <c r="DE95" s="238"/>
      <c r="DF95" s="238"/>
      <c r="DG95" s="238"/>
      <c r="DH95" s="238"/>
      <c r="DI95" s="238"/>
      <c r="DJ95" s="238"/>
      <c r="DK95" s="238"/>
      <c r="DL95" s="238"/>
      <c r="DM95" s="238"/>
      <c r="DN95" s="238"/>
      <c r="DO95" s="238"/>
      <c r="DP95" s="238"/>
      <c r="DQ95" s="238"/>
      <c r="DR95" s="238"/>
      <c r="HK95" s="269"/>
      <c r="HL95" s="239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  <c r="IW95" s="8"/>
      <c r="IX95" s="8"/>
      <c r="JU95" s="8"/>
      <c r="JV95" s="8"/>
      <c r="JW95" s="8"/>
      <c r="JX95" s="8"/>
      <c r="JY95" s="8"/>
      <c r="JZ95" s="8"/>
      <c r="KA95" s="8"/>
      <c r="KB95" s="8"/>
      <c r="KC95" s="8"/>
      <c r="KD95" s="8"/>
      <c r="KE95" s="8"/>
      <c r="KF95" s="8"/>
      <c r="KG95" s="8"/>
      <c r="KH95" s="8"/>
      <c r="KI95" s="8"/>
      <c r="KJ95" s="8"/>
      <c r="KK95" s="8"/>
      <c r="KL95" s="8"/>
      <c r="KM95" s="8"/>
      <c r="KN95" s="8"/>
      <c r="KO95" s="8"/>
      <c r="KP95" s="8"/>
      <c r="KQ95" s="8"/>
      <c r="KR95" s="8"/>
      <c r="KS95" s="8"/>
      <c r="KT95" s="8"/>
      <c r="KU95" s="8"/>
      <c r="KV95" s="8"/>
      <c r="KW95" s="8"/>
      <c r="KX95" s="8"/>
      <c r="KY95" s="8"/>
      <c r="KZ95" s="8"/>
      <c r="LA95" s="8"/>
      <c r="LB95" s="8"/>
      <c r="LC95" s="8"/>
      <c r="LD95" s="8"/>
      <c r="LE95" s="8"/>
      <c r="LF95" s="8"/>
      <c r="LG95" s="8"/>
      <c r="LH95" s="8"/>
      <c r="LI95" s="8"/>
      <c r="LJ95" s="8"/>
      <c r="LK95" s="8"/>
      <c r="LL95" s="8"/>
      <c r="LR95" s="8"/>
      <c r="LS95" s="8"/>
      <c r="LT95" s="8"/>
      <c r="LU95" s="8"/>
      <c r="LV95" s="8"/>
      <c r="LW95" s="8"/>
      <c r="LX95" s="8"/>
      <c r="LY95" s="8"/>
      <c r="LZ95" s="8"/>
      <c r="MA95" s="8"/>
    </row>
    <row r="96" spans="84:339" s="233" customFormat="1">
      <c r="CF96" s="240"/>
      <c r="CG96" s="240"/>
      <c r="CH96" s="240"/>
      <c r="CI96" s="240"/>
      <c r="CJ96" s="240"/>
      <c r="CW96" s="238"/>
      <c r="CX96" s="238"/>
      <c r="CY96" s="238"/>
      <c r="CZ96" s="238"/>
      <c r="DA96" s="238"/>
      <c r="DB96" s="238"/>
      <c r="DC96" s="238"/>
      <c r="DD96" s="238"/>
      <c r="DE96" s="238"/>
      <c r="DF96" s="238"/>
      <c r="DG96" s="238"/>
      <c r="DH96" s="238"/>
      <c r="DI96" s="238"/>
      <c r="DJ96" s="238"/>
      <c r="DK96" s="238"/>
      <c r="DL96" s="238"/>
      <c r="DM96" s="238"/>
      <c r="DN96" s="238"/>
      <c r="DO96" s="238"/>
      <c r="DP96" s="238"/>
      <c r="DQ96" s="238"/>
      <c r="DR96" s="238"/>
      <c r="HK96" s="269"/>
      <c r="HL96" s="239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  <c r="IW96" s="8"/>
      <c r="IX96" s="8"/>
      <c r="JU96" s="8"/>
      <c r="JV96" s="8"/>
      <c r="JW96" s="8"/>
      <c r="JX96" s="8"/>
      <c r="JY96" s="8"/>
      <c r="JZ96" s="8"/>
      <c r="KA96" s="8"/>
      <c r="KB96" s="8"/>
      <c r="KC96" s="8"/>
      <c r="KD96" s="8"/>
      <c r="KE96" s="8"/>
      <c r="KF96" s="8"/>
      <c r="KG96" s="8"/>
      <c r="KH96" s="8"/>
      <c r="KI96" s="8"/>
      <c r="KJ96" s="8"/>
      <c r="KK96" s="8"/>
      <c r="KL96" s="8"/>
      <c r="KM96" s="8"/>
      <c r="KN96" s="8"/>
      <c r="KO96" s="8"/>
      <c r="KP96" s="8"/>
      <c r="KQ96" s="8"/>
      <c r="KR96" s="8"/>
      <c r="KS96" s="8"/>
      <c r="KT96" s="8"/>
      <c r="KU96" s="8"/>
      <c r="KV96" s="8"/>
      <c r="KW96" s="8"/>
      <c r="KX96" s="8"/>
      <c r="KY96" s="8"/>
      <c r="KZ96" s="8"/>
      <c r="LA96" s="8"/>
      <c r="LB96" s="8"/>
      <c r="LC96" s="8"/>
      <c r="LD96" s="8"/>
      <c r="LE96" s="8"/>
      <c r="LF96" s="8"/>
      <c r="LG96" s="8"/>
      <c r="LH96" s="8"/>
      <c r="LI96" s="8"/>
      <c r="LJ96" s="8"/>
      <c r="LK96" s="8"/>
      <c r="LL96" s="8"/>
      <c r="LR96" s="8"/>
      <c r="LS96" s="8"/>
      <c r="LT96" s="8"/>
      <c r="LU96" s="8"/>
      <c r="LV96" s="8"/>
      <c r="LW96" s="8"/>
      <c r="LX96" s="8"/>
      <c r="LY96" s="8"/>
      <c r="LZ96" s="8"/>
      <c r="MA96" s="8"/>
    </row>
    <row r="97" spans="84:339" s="233" customFormat="1">
      <c r="CF97" s="240"/>
      <c r="CG97" s="240"/>
      <c r="CH97" s="240"/>
      <c r="CI97" s="240"/>
      <c r="CJ97" s="240"/>
      <c r="CW97" s="238"/>
      <c r="CX97" s="238"/>
      <c r="CY97" s="238"/>
      <c r="CZ97" s="238"/>
      <c r="DA97" s="238"/>
      <c r="DB97" s="238"/>
      <c r="DC97" s="238"/>
      <c r="DD97" s="238"/>
      <c r="DE97" s="238"/>
      <c r="DF97" s="238"/>
      <c r="DG97" s="238"/>
      <c r="DH97" s="238"/>
      <c r="DI97" s="238"/>
      <c r="DJ97" s="238"/>
      <c r="DK97" s="238"/>
      <c r="DL97" s="238"/>
      <c r="DM97" s="238"/>
      <c r="DN97" s="238"/>
      <c r="DO97" s="238"/>
      <c r="DP97" s="238"/>
      <c r="DQ97" s="238"/>
      <c r="DR97" s="238"/>
      <c r="HK97" s="269"/>
      <c r="HL97" s="239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  <c r="IW97" s="8"/>
      <c r="IX97" s="8"/>
      <c r="JU97" s="8"/>
      <c r="JV97" s="8"/>
      <c r="JW97" s="8"/>
      <c r="JX97" s="8"/>
      <c r="JY97" s="8"/>
      <c r="JZ97" s="8"/>
      <c r="KA97" s="8"/>
      <c r="KB97" s="8"/>
      <c r="KC97" s="8"/>
      <c r="KD97" s="8"/>
      <c r="KE97" s="8"/>
      <c r="KF97" s="8"/>
      <c r="KG97" s="8"/>
      <c r="KH97" s="8"/>
      <c r="KI97" s="8"/>
      <c r="KJ97" s="8"/>
      <c r="KK97" s="8"/>
      <c r="KL97" s="8"/>
      <c r="KM97" s="8"/>
      <c r="KN97" s="8"/>
      <c r="KO97" s="8"/>
      <c r="KP97" s="8"/>
      <c r="KQ97" s="8"/>
      <c r="KR97" s="8"/>
      <c r="KS97" s="8"/>
      <c r="KT97" s="8"/>
      <c r="KU97" s="8"/>
      <c r="KV97" s="8"/>
      <c r="KW97" s="8"/>
      <c r="KX97" s="8"/>
      <c r="KY97" s="8"/>
      <c r="KZ97" s="8"/>
      <c r="LA97" s="8"/>
      <c r="LB97" s="8"/>
      <c r="LC97" s="8"/>
      <c r="LD97" s="8"/>
      <c r="LE97" s="8"/>
      <c r="LF97" s="8"/>
      <c r="LG97" s="8"/>
      <c r="LH97" s="8"/>
      <c r="LI97" s="8"/>
      <c r="LJ97" s="8"/>
      <c r="LK97" s="8"/>
      <c r="LL97" s="8"/>
      <c r="LR97" s="8"/>
      <c r="LS97" s="8"/>
      <c r="LT97" s="8"/>
      <c r="LU97" s="8"/>
      <c r="LV97" s="8"/>
      <c r="LW97" s="8"/>
      <c r="LX97" s="8"/>
      <c r="LY97" s="8"/>
      <c r="LZ97" s="8"/>
      <c r="MA97" s="8"/>
    </row>
    <row r="98" spans="84:339" s="233" customFormat="1">
      <c r="CF98" s="240"/>
      <c r="CG98" s="240"/>
      <c r="CH98" s="240"/>
      <c r="CI98" s="240"/>
      <c r="CJ98" s="240"/>
      <c r="CW98" s="238"/>
      <c r="CX98" s="238"/>
      <c r="CY98" s="238"/>
      <c r="CZ98" s="238"/>
      <c r="DA98" s="238"/>
      <c r="DB98" s="238"/>
      <c r="DC98" s="238"/>
      <c r="DD98" s="238"/>
      <c r="DE98" s="238"/>
      <c r="DF98" s="238"/>
      <c r="DG98" s="238"/>
      <c r="DH98" s="238"/>
      <c r="DI98" s="238"/>
      <c r="DJ98" s="238"/>
      <c r="DK98" s="238"/>
      <c r="DL98" s="238"/>
      <c r="DM98" s="238"/>
      <c r="DN98" s="238"/>
      <c r="DO98" s="238"/>
      <c r="DP98" s="238"/>
      <c r="DQ98" s="238"/>
      <c r="DR98" s="238"/>
      <c r="HK98" s="269"/>
      <c r="HL98" s="239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  <c r="IW98" s="8"/>
      <c r="IX98" s="8"/>
      <c r="JU98" s="8"/>
      <c r="JV98" s="8"/>
      <c r="JW98" s="8"/>
      <c r="JX98" s="8"/>
      <c r="JY98" s="8"/>
      <c r="JZ98" s="8"/>
      <c r="KA98" s="8"/>
      <c r="KB98" s="8"/>
      <c r="KC98" s="8"/>
      <c r="KD98" s="8"/>
      <c r="KE98" s="8"/>
      <c r="KF98" s="8"/>
      <c r="KG98" s="8"/>
      <c r="KH98" s="8"/>
      <c r="KI98" s="8"/>
      <c r="KJ98" s="8"/>
      <c r="KK98" s="8"/>
      <c r="KL98" s="8"/>
      <c r="KM98" s="8"/>
      <c r="KN98" s="8"/>
      <c r="KO98" s="8"/>
      <c r="KP98" s="8"/>
      <c r="KQ98" s="8"/>
      <c r="KR98" s="8"/>
      <c r="KS98" s="8"/>
      <c r="KT98" s="8"/>
      <c r="KU98" s="8"/>
      <c r="KV98" s="8"/>
      <c r="KW98" s="8"/>
      <c r="KX98" s="8"/>
      <c r="KY98" s="8"/>
      <c r="KZ98" s="8"/>
      <c r="LA98" s="8"/>
      <c r="LB98" s="8"/>
      <c r="LC98" s="8"/>
      <c r="LD98" s="8"/>
      <c r="LE98" s="8"/>
      <c r="LF98" s="8"/>
      <c r="LG98" s="8"/>
      <c r="LH98" s="8"/>
      <c r="LI98" s="8"/>
      <c r="LJ98" s="8"/>
      <c r="LK98" s="8"/>
      <c r="LL98" s="8"/>
      <c r="LR98" s="8"/>
      <c r="LS98" s="8"/>
      <c r="LT98" s="8"/>
      <c r="LU98" s="8"/>
      <c r="LV98" s="8"/>
      <c r="LW98" s="8"/>
      <c r="LX98" s="8"/>
      <c r="LY98" s="8"/>
      <c r="LZ98" s="8"/>
      <c r="MA98" s="8"/>
    </row>
    <row r="99" spans="84:339" s="233" customFormat="1">
      <c r="CF99" s="240"/>
      <c r="CG99" s="240"/>
      <c r="CH99" s="240"/>
      <c r="CI99" s="240"/>
      <c r="CJ99" s="240"/>
      <c r="CW99" s="238"/>
      <c r="CX99" s="238"/>
      <c r="CY99" s="238"/>
      <c r="CZ99" s="238"/>
      <c r="DA99" s="238"/>
      <c r="DB99" s="238"/>
      <c r="DC99" s="238"/>
      <c r="DD99" s="238"/>
      <c r="DE99" s="238"/>
      <c r="DF99" s="238"/>
      <c r="DG99" s="238"/>
      <c r="DH99" s="238"/>
      <c r="DI99" s="238"/>
      <c r="DJ99" s="238"/>
      <c r="DK99" s="238"/>
      <c r="DL99" s="238"/>
      <c r="DM99" s="238"/>
      <c r="DN99" s="238"/>
      <c r="DO99" s="238"/>
      <c r="DP99" s="238"/>
      <c r="DQ99" s="238"/>
      <c r="DR99" s="238"/>
      <c r="HK99" s="269"/>
      <c r="HL99" s="239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  <c r="IW99" s="8"/>
      <c r="IX99" s="8"/>
      <c r="JU99" s="8"/>
      <c r="JV99" s="8"/>
      <c r="JW99" s="8"/>
      <c r="JX99" s="8"/>
      <c r="JY99" s="8"/>
      <c r="JZ99" s="8"/>
      <c r="KA99" s="8"/>
      <c r="KB99" s="8"/>
      <c r="KC99" s="8"/>
      <c r="KD99" s="8"/>
      <c r="KE99" s="8"/>
      <c r="KF99" s="8"/>
      <c r="KG99" s="8"/>
      <c r="KH99" s="8"/>
      <c r="KI99" s="8"/>
      <c r="KJ99" s="8"/>
      <c r="KK99" s="8"/>
      <c r="KL99" s="8"/>
      <c r="KM99" s="8"/>
      <c r="KN99" s="8"/>
      <c r="KO99" s="8"/>
      <c r="KP99" s="8"/>
      <c r="KQ99" s="8"/>
      <c r="KR99" s="8"/>
      <c r="KS99" s="8"/>
      <c r="KT99" s="8"/>
      <c r="KU99" s="8"/>
      <c r="KV99" s="8"/>
      <c r="KW99" s="8"/>
      <c r="KX99" s="8"/>
      <c r="KY99" s="8"/>
      <c r="KZ99" s="8"/>
      <c r="LA99" s="8"/>
      <c r="LB99" s="8"/>
      <c r="LC99" s="8"/>
      <c r="LD99" s="8"/>
      <c r="LE99" s="8"/>
      <c r="LF99" s="8"/>
      <c r="LG99" s="8"/>
      <c r="LH99" s="8"/>
      <c r="LI99" s="8"/>
      <c r="LJ99" s="8"/>
      <c r="LK99" s="8"/>
      <c r="LL99" s="8"/>
      <c r="LR99" s="8"/>
      <c r="LS99" s="8"/>
      <c r="LT99" s="8"/>
      <c r="LU99" s="8"/>
      <c r="LV99" s="8"/>
      <c r="LW99" s="8"/>
      <c r="LX99" s="8"/>
      <c r="LY99" s="8"/>
      <c r="LZ99" s="8"/>
      <c r="MA99" s="8"/>
    </row>
    <row r="100" spans="84:339" s="233" customFormat="1">
      <c r="CF100" s="240"/>
      <c r="CG100" s="240"/>
      <c r="CH100" s="240"/>
      <c r="CI100" s="240"/>
      <c r="CJ100" s="240"/>
      <c r="CW100" s="238"/>
      <c r="CX100" s="238"/>
      <c r="CY100" s="238"/>
      <c r="CZ100" s="238"/>
      <c r="DA100" s="238"/>
      <c r="DB100" s="238"/>
      <c r="DC100" s="238"/>
      <c r="DD100" s="238"/>
      <c r="DE100" s="238"/>
      <c r="DF100" s="238"/>
      <c r="DG100" s="238"/>
      <c r="DH100" s="238"/>
      <c r="DI100" s="238"/>
      <c r="DJ100" s="238"/>
      <c r="DK100" s="238"/>
      <c r="DL100" s="238"/>
      <c r="DM100" s="238"/>
      <c r="DN100" s="238"/>
      <c r="DO100" s="238"/>
      <c r="DP100" s="238"/>
      <c r="DQ100" s="238"/>
      <c r="DR100" s="238"/>
      <c r="HK100" s="269"/>
      <c r="HL100" s="239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  <c r="IW100" s="8"/>
      <c r="IX100" s="8"/>
      <c r="JU100" s="8"/>
      <c r="JV100" s="8"/>
      <c r="JW100" s="8"/>
      <c r="JX100" s="8"/>
      <c r="JY100" s="8"/>
      <c r="JZ100" s="8"/>
      <c r="KA100" s="8"/>
      <c r="KB100" s="8"/>
      <c r="KC100" s="8"/>
      <c r="KD100" s="8"/>
      <c r="KE100" s="8"/>
      <c r="KF100" s="8"/>
      <c r="KG100" s="8"/>
      <c r="KH100" s="8"/>
      <c r="KI100" s="8"/>
      <c r="KJ100" s="8"/>
      <c r="KK100" s="8"/>
      <c r="KL100" s="8"/>
      <c r="KM100" s="8"/>
      <c r="KN100" s="8"/>
      <c r="KO100" s="8"/>
      <c r="KP100" s="8"/>
      <c r="KQ100" s="8"/>
      <c r="KR100" s="8"/>
      <c r="KS100" s="8"/>
      <c r="KT100" s="8"/>
      <c r="KU100" s="8"/>
      <c r="KV100" s="8"/>
      <c r="KW100" s="8"/>
      <c r="KX100" s="8"/>
      <c r="KY100" s="8"/>
      <c r="KZ100" s="8"/>
      <c r="LA100" s="8"/>
      <c r="LB100" s="8"/>
      <c r="LC100" s="8"/>
      <c r="LD100" s="8"/>
      <c r="LE100" s="8"/>
      <c r="LF100" s="8"/>
      <c r="LG100" s="8"/>
      <c r="LH100" s="8"/>
      <c r="LI100" s="8"/>
      <c r="LJ100" s="8"/>
      <c r="LK100" s="8"/>
      <c r="LL100" s="8"/>
      <c r="LR100" s="8"/>
      <c r="LS100" s="8"/>
      <c r="LT100" s="8"/>
      <c r="LU100" s="8"/>
      <c r="LV100" s="8"/>
      <c r="LW100" s="8"/>
      <c r="LX100" s="8"/>
      <c r="LY100" s="8"/>
      <c r="LZ100" s="8"/>
      <c r="MA100" s="8"/>
    </row>
    <row r="101" spans="84:339" s="233" customFormat="1">
      <c r="CF101" s="240"/>
      <c r="CG101" s="240"/>
      <c r="CH101" s="240"/>
      <c r="CI101" s="240"/>
      <c r="CJ101" s="240"/>
      <c r="CW101" s="238"/>
      <c r="CX101" s="238"/>
      <c r="CY101" s="238"/>
      <c r="CZ101" s="238"/>
      <c r="DA101" s="238"/>
      <c r="DB101" s="238"/>
      <c r="DC101" s="238"/>
      <c r="DD101" s="238"/>
      <c r="DE101" s="238"/>
      <c r="DF101" s="238"/>
      <c r="DG101" s="238"/>
      <c r="DH101" s="238"/>
      <c r="DI101" s="238"/>
      <c r="DJ101" s="238"/>
      <c r="DK101" s="238"/>
      <c r="DL101" s="238"/>
      <c r="DM101" s="238"/>
      <c r="DN101" s="238"/>
      <c r="DO101" s="238"/>
      <c r="DP101" s="238"/>
      <c r="DQ101" s="238"/>
      <c r="DR101" s="238"/>
      <c r="HK101" s="269"/>
      <c r="HL101" s="239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  <c r="IW101" s="8"/>
      <c r="IX101" s="8"/>
      <c r="JU101" s="8"/>
      <c r="JV101" s="8"/>
      <c r="JW101" s="8"/>
      <c r="JX101" s="8"/>
      <c r="JY101" s="8"/>
      <c r="JZ101" s="8"/>
      <c r="KA101" s="8"/>
      <c r="KB101" s="8"/>
      <c r="KC101" s="8"/>
      <c r="KD101" s="8"/>
      <c r="KE101" s="8"/>
      <c r="KF101" s="8"/>
      <c r="KG101" s="8"/>
      <c r="KH101" s="8"/>
      <c r="KI101" s="8"/>
      <c r="KJ101" s="8"/>
      <c r="KK101" s="8"/>
      <c r="KL101" s="8"/>
      <c r="KM101" s="8"/>
      <c r="KN101" s="8"/>
      <c r="KO101" s="8"/>
      <c r="KP101" s="8"/>
      <c r="KQ101" s="8"/>
      <c r="KR101" s="8"/>
      <c r="KS101" s="8"/>
      <c r="KT101" s="8"/>
      <c r="KU101" s="8"/>
      <c r="KV101" s="8"/>
      <c r="KW101" s="8"/>
      <c r="KX101" s="8"/>
      <c r="KY101" s="8"/>
      <c r="KZ101" s="8"/>
      <c r="LA101" s="8"/>
      <c r="LB101" s="8"/>
      <c r="LC101" s="8"/>
      <c r="LD101" s="8"/>
      <c r="LE101" s="8"/>
      <c r="LF101" s="8"/>
      <c r="LG101" s="8"/>
      <c r="LH101" s="8"/>
      <c r="LI101" s="8"/>
      <c r="LJ101" s="8"/>
      <c r="LK101" s="8"/>
      <c r="LL101" s="8"/>
      <c r="LR101" s="8"/>
      <c r="LS101" s="8"/>
      <c r="LT101" s="8"/>
      <c r="LU101" s="8"/>
      <c r="LV101" s="8"/>
      <c r="LW101" s="8"/>
      <c r="LX101" s="8"/>
      <c r="LY101" s="8"/>
      <c r="LZ101" s="8"/>
      <c r="MA101" s="8"/>
    </row>
    <row r="102" spans="84:339" s="233" customFormat="1">
      <c r="CF102" s="240"/>
      <c r="CG102" s="240"/>
      <c r="CH102" s="240"/>
      <c r="CI102" s="240"/>
      <c r="CJ102" s="240"/>
      <c r="CW102" s="238"/>
      <c r="CX102" s="238"/>
      <c r="CY102" s="238"/>
      <c r="CZ102" s="238"/>
      <c r="DA102" s="238"/>
      <c r="DB102" s="238"/>
      <c r="DC102" s="238"/>
      <c r="DD102" s="238"/>
      <c r="DE102" s="238"/>
      <c r="DF102" s="238"/>
      <c r="DG102" s="238"/>
      <c r="DH102" s="238"/>
      <c r="DI102" s="238"/>
      <c r="DJ102" s="238"/>
      <c r="DK102" s="238"/>
      <c r="DL102" s="238"/>
      <c r="DM102" s="238"/>
      <c r="DN102" s="238"/>
      <c r="DO102" s="238"/>
      <c r="DP102" s="238"/>
      <c r="DQ102" s="238"/>
      <c r="DR102" s="238"/>
      <c r="HK102" s="269"/>
      <c r="HL102" s="239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  <c r="IW102" s="8"/>
      <c r="IX102" s="8"/>
      <c r="JU102" s="8"/>
      <c r="JV102" s="8"/>
      <c r="JW102" s="8"/>
      <c r="JX102" s="8"/>
      <c r="JY102" s="8"/>
      <c r="JZ102" s="8"/>
      <c r="KA102" s="8"/>
      <c r="KB102" s="8"/>
      <c r="KC102" s="8"/>
      <c r="KD102" s="8"/>
      <c r="KE102" s="8"/>
      <c r="KF102" s="8"/>
      <c r="KG102" s="8"/>
      <c r="KH102" s="8"/>
      <c r="KI102" s="8"/>
      <c r="KJ102" s="8"/>
      <c r="KK102" s="8"/>
      <c r="KL102" s="8"/>
      <c r="KM102" s="8"/>
      <c r="KN102" s="8"/>
      <c r="KO102" s="8"/>
      <c r="KP102" s="8"/>
      <c r="KQ102" s="8"/>
      <c r="KR102" s="8"/>
      <c r="KS102" s="8"/>
      <c r="KT102" s="8"/>
      <c r="KU102" s="8"/>
      <c r="KV102" s="8"/>
      <c r="KW102" s="8"/>
      <c r="KX102" s="8"/>
      <c r="KY102" s="8"/>
      <c r="KZ102" s="8"/>
      <c r="LA102" s="8"/>
      <c r="LB102" s="8"/>
      <c r="LC102" s="8"/>
      <c r="LD102" s="8"/>
      <c r="LE102" s="8"/>
      <c r="LF102" s="8"/>
      <c r="LG102" s="8"/>
      <c r="LH102" s="8"/>
      <c r="LI102" s="8"/>
      <c r="LJ102" s="8"/>
      <c r="LK102" s="8"/>
      <c r="LL102" s="8"/>
      <c r="LR102" s="8"/>
      <c r="LS102" s="8"/>
      <c r="LT102" s="8"/>
      <c r="LU102" s="8"/>
      <c r="LV102" s="8"/>
      <c r="LW102" s="8"/>
      <c r="LX102" s="8"/>
      <c r="LY102" s="8"/>
      <c r="LZ102" s="8"/>
      <c r="MA102" s="8"/>
    </row>
    <row r="103" spans="84:339" s="233" customFormat="1">
      <c r="CF103" s="240"/>
      <c r="CG103" s="240"/>
      <c r="CH103" s="240"/>
      <c r="CI103" s="240"/>
      <c r="CJ103" s="240"/>
      <c r="CW103" s="238"/>
      <c r="CX103" s="238"/>
      <c r="CY103" s="238"/>
      <c r="CZ103" s="238"/>
      <c r="DA103" s="238"/>
      <c r="DB103" s="238"/>
      <c r="DC103" s="238"/>
      <c r="DD103" s="238"/>
      <c r="DE103" s="238"/>
      <c r="DF103" s="238"/>
      <c r="DG103" s="238"/>
      <c r="DH103" s="238"/>
      <c r="DI103" s="238"/>
      <c r="DJ103" s="238"/>
      <c r="DK103" s="238"/>
      <c r="DL103" s="238"/>
      <c r="DM103" s="238"/>
      <c r="DN103" s="238"/>
      <c r="DO103" s="238"/>
      <c r="DP103" s="238"/>
      <c r="DQ103" s="238"/>
      <c r="DR103" s="238"/>
      <c r="HK103" s="269"/>
      <c r="HL103" s="239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  <c r="IW103" s="8"/>
      <c r="IX103" s="8"/>
      <c r="JU103" s="8"/>
      <c r="JV103" s="8"/>
      <c r="JW103" s="8"/>
      <c r="JX103" s="8"/>
      <c r="JY103" s="8"/>
      <c r="JZ103" s="8"/>
      <c r="KA103" s="8"/>
      <c r="KB103" s="8"/>
      <c r="KC103" s="8"/>
      <c r="KD103" s="8"/>
      <c r="KE103" s="8"/>
      <c r="KF103" s="8"/>
      <c r="KG103" s="8"/>
      <c r="KH103" s="8"/>
      <c r="KI103" s="8"/>
      <c r="KJ103" s="8"/>
      <c r="KK103" s="8"/>
      <c r="KL103" s="8"/>
      <c r="KM103" s="8"/>
      <c r="KN103" s="8"/>
      <c r="KO103" s="8"/>
      <c r="KP103" s="8"/>
      <c r="KQ103" s="8"/>
      <c r="KR103" s="8"/>
      <c r="KS103" s="8"/>
      <c r="KT103" s="8"/>
      <c r="KU103" s="8"/>
      <c r="KV103" s="8"/>
      <c r="KW103" s="8"/>
      <c r="KX103" s="8"/>
      <c r="KY103" s="8"/>
      <c r="KZ103" s="8"/>
      <c r="LA103" s="8"/>
      <c r="LB103" s="8"/>
      <c r="LC103" s="8"/>
      <c r="LD103" s="8"/>
      <c r="LE103" s="8"/>
      <c r="LF103" s="8"/>
      <c r="LG103" s="8"/>
      <c r="LH103" s="8"/>
      <c r="LI103" s="8"/>
      <c r="LJ103" s="8"/>
      <c r="LK103" s="8"/>
      <c r="LL103" s="8"/>
      <c r="LR103" s="8"/>
      <c r="LS103" s="8"/>
      <c r="LT103" s="8"/>
      <c r="LU103" s="8"/>
      <c r="LV103" s="8"/>
      <c r="LW103" s="8"/>
      <c r="LX103" s="8"/>
      <c r="LY103" s="8"/>
      <c r="LZ103" s="8"/>
      <c r="MA103" s="8"/>
    </row>
    <row r="104" spans="84:339" s="233" customFormat="1">
      <c r="CF104" s="240"/>
      <c r="CG104" s="240"/>
      <c r="CH104" s="240"/>
      <c r="CI104" s="240"/>
      <c r="CJ104" s="240"/>
      <c r="CW104" s="238"/>
      <c r="CX104" s="238"/>
      <c r="CY104" s="238"/>
      <c r="CZ104" s="238"/>
      <c r="DA104" s="238"/>
      <c r="DB104" s="238"/>
      <c r="DC104" s="238"/>
      <c r="DD104" s="238"/>
      <c r="DE104" s="238"/>
      <c r="DF104" s="238"/>
      <c r="DG104" s="238"/>
      <c r="DH104" s="238"/>
      <c r="DI104" s="238"/>
      <c r="DJ104" s="238"/>
      <c r="DK104" s="238"/>
      <c r="DL104" s="238"/>
      <c r="DM104" s="238"/>
      <c r="DN104" s="238"/>
      <c r="DO104" s="238"/>
      <c r="DP104" s="238"/>
      <c r="DQ104" s="238"/>
      <c r="DR104" s="238"/>
      <c r="HK104" s="269"/>
      <c r="HL104" s="239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  <c r="IW104" s="8"/>
      <c r="IX104" s="8"/>
      <c r="JU104" s="8"/>
      <c r="JV104" s="8"/>
      <c r="JW104" s="8"/>
      <c r="JX104" s="8"/>
      <c r="JY104" s="8"/>
      <c r="JZ104" s="8"/>
      <c r="KA104" s="8"/>
      <c r="KB104" s="8"/>
      <c r="KC104" s="8"/>
      <c r="KD104" s="8"/>
      <c r="KE104" s="8"/>
      <c r="KF104" s="8"/>
      <c r="KG104" s="8"/>
      <c r="KH104" s="8"/>
      <c r="KI104" s="8"/>
      <c r="KJ104" s="8"/>
      <c r="KK104" s="8"/>
      <c r="KL104" s="8"/>
      <c r="KM104" s="8"/>
      <c r="KN104" s="8"/>
      <c r="KO104" s="8"/>
      <c r="KP104" s="8"/>
      <c r="KQ104" s="8"/>
      <c r="KR104" s="8"/>
      <c r="KS104" s="8"/>
      <c r="KT104" s="8"/>
      <c r="KU104" s="8"/>
      <c r="KV104" s="8"/>
      <c r="KW104" s="8"/>
      <c r="KX104" s="8"/>
      <c r="KY104" s="8"/>
      <c r="KZ104" s="8"/>
      <c r="LA104" s="8"/>
      <c r="LB104" s="8"/>
      <c r="LC104" s="8"/>
      <c r="LD104" s="8"/>
      <c r="LE104" s="8"/>
      <c r="LF104" s="8"/>
      <c r="LG104" s="8"/>
      <c r="LH104" s="8"/>
      <c r="LI104" s="8"/>
      <c r="LJ104" s="8"/>
      <c r="LK104" s="8"/>
      <c r="LL104" s="8"/>
      <c r="LR104" s="8"/>
      <c r="LS104" s="8"/>
      <c r="LT104" s="8"/>
      <c r="LU104" s="8"/>
      <c r="LV104" s="8"/>
      <c r="LW104" s="8"/>
      <c r="LX104" s="8"/>
      <c r="LY104" s="8"/>
      <c r="LZ104" s="8"/>
      <c r="MA104" s="8"/>
    </row>
    <row r="105" spans="84:339" s="233" customFormat="1">
      <c r="CF105" s="240"/>
      <c r="CG105" s="240"/>
      <c r="CH105" s="240"/>
      <c r="CI105" s="240"/>
      <c r="CJ105" s="240"/>
      <c r="CW105" s="238"/>
      <c r="CX105" s="238"/>
      <c r="CY105" s="238"/>
      <c r="CZ105" s="238"/>
      <c r="DA105" s="238"/>
      <c r="DB105" s="238"/>
      <c r="DC105" s="238"/>
      <c r="DD105" s="238"/>
      <c r="DE105" s="238"/>
      <c r="DF105" s="238"/>
      <c r="DG105" s="238"/>
      <c r="DH105" s="238"/>
      <c r="DI105" s="238"/>
      <c r="DJ105" s="238"/>
      <c r="DK105" s="238"/>
      <c r="DL105" s="238"/>
      <c r="DM105" s="238"/>
      <c r="DN105" s="238"/>
      <c r="DO105" s="238"/>
      <c r="DP105" s="238"/>
      <c r="DQ105" s="238"/>
      <c r="DR105" s="238"/>
      <c r="HK105" s="269"/>
      <c r="HL105" s="239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  <c r="IW105" s="8"/>
      <c r="IX105" s="8"/>
      <c r="JU105" s="8"/>
      <c r="JV105" s="8"/>
      <c r="JW105" s="8"/>
      <c r="JX105" s="8"/>
      <c r="JY105" s="8"/>
      <c r="JZ105" s="8"/>
      <c r="KA105" s="8"/>
      <c r="KB105" s="8"/>
      <c r="KC105" s="8"/>
      <c r="KD105" s="8"/>
      <c r="KE105" s="8"/>
      <c r="KF105" s="8"/>
      <c r="KG105" s="8"/>
      <c r="KH105" s="8"/>
      <c r="KI105" s="8"/>
      <c r="KJ105" s="8"/>
      <c r="KK105" s="8"/>
      <c r="KL105" s="8"/>
      <c r="KM105" s="8"/>
      <c r="KN105" s="8"/>
      <c r="KO105" s="8"/>
      <c r="KP105" s="8"/>
      <c r="KQ105" s="8"/>
      <c r="KR105" s="8"/>
      <c r="KS105" s="8"/>
      <c r="KT105" s="8"/>
      <c r="KU105" s="8"/>
      <c r="KV105" s="8"/>
      <c r="KW105" s="8"/>
      <c r="KX105" s="8"/>
      <c r="KY105" s="8"/>
      <c r="KZ105" s="8"/>
      <c r="LA105" s="8"/>
      <c r="LB105" s="8"/>
      <c r="LC105" s="8"/>
      <c r="LD105" s="8"/>
      <c r="LE105" s="8"/>
      <c r="LF105" s="8"/>
      <c r="LG105" s="8"/>
      <c r="LH105" s="8"/>
      <c r="LI105" s="8"/>
      <c r="LJ105" s="8"/>
      <c r="LK105" s="8"/>
      <c r="LL105" s="8"/>
      <c r="LR105" s="8"/>
      <c r="LS105" s="8"/>
      <c r="LT105" s="8"/>
      <c r="LU105" s="8"/>
      <c r="LV105" s="8"/>
      <c r="LW105" s="8"/>
      <c r="LX105" s="8"/>
      <c r="LY105" s="8"/>
      <c r="LZ105" s="8"/>
      <c r="MA105" s="8"/>
    </row>
    <row r="106" spans="84:339" s="233" customFormat="1">
      <c r="CF106" s="240"/>
      <c r="CG106" s="240"/>
      <c r="CH106" s="240"/>
      <c r="CI106" s="240"/>
      <c r="CJ106" s="240"/>
      <c r="CW106" s="238"/>
      <c r="CX106" s="238"/>
      <c r="CY106" s="238"/>
      <c r="CZ106" s="238"/>
      <c r="DA106" s="238"/>
      <c r="DB106" s="238"/>
      <c r="DC106" s="238"/>
      <c r="DD106" s="238"/>
      <c r="DE106" s="238"/>
      <c r="DF106" s="238"/>
      <c r="DG106" s="238"/>
      <c r="DH106" s="238"/>
      <c r="DI106" s="238"/>
      <c r="DJ106" s="238"/>
      <c r="DK106" s="238"/>
      <c r="DL106" s="238"/>
      <c r="DM106" s="238"/>
      <c r="DN106" s="238"/>
      <c r="DO106" s="238"/>
      <c r="DP106" s="238"/>
      <c r="DQ106" s="238"/>
      <c r="DR106" s="238"/>
      <c r="HK106" s="269"/>
      <c r="HL106" s="239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  <c r="IW106" s="8"/>
      <c r="IX106" s="8"/>
      <c r="JU106" s="8"/>
      <c r="JV106" s="8"/>
      <c r="JW106" s="8"/>
      <c r="JX106" s="8"/>
      <c r="JY106" s="8"/>
      <c r="JZ106" s="8"/>
      <c r="KA106" s="8"/>
      <c r="KB106" s="8"/>
      <c r="KC106" s="8"/>
      <c r="KD106" s="8"/>
      <c r="KE106" s="8"/>
      <c r="KF106" s="8"/>
      <c r="KG106" s="8"/>
      <c r="KH106" s="8"/>
      <c r="KI106" s="8"/>
      <c r="KJ106" s="8"/>
      <c r="KK106" s="8"/>
      <c r="KL106" s="8"/>
      <c r="KM106" s="8"/>
      <c r="KN106" s="8"/>
      <c r="KO106" s="8"/>
      <c r="KP106" s="8"/>
      <c r="KQ106" s="8"/>
      <c r="KR106" s="8"/>
      <c r="KS106" s="8"/>
      <c r="KT106" s="8"/>
      <c r="KU106" s="8"/>
      <c r="KV106" s="8"/>
      <c r="KW106" s="8"/>
      <c r="KX106" s="8"/>
      <c r="KY106" s="8"/>
      <c r="KZ106" s="8"/>
      <c r="LA106" s="8"/>
      <c r="LB106" s="8"/>
      <c r="LC106" s="8"/>
      <c r="LD106" s="8"/>
      <c r="LE106" s="8"/>
      <c r="LF106" s="8"/>
      <c r="LG106" s="8"/>
      <c r="LH106" s="8"/>
      <c r="LI106" s="8"/>
      <c r="LJ106" s="8"/>
      <c r="LK106" s="8"/>
      <c r="LL106" s="8"/>
      <c r="LR106" s="8"/>
      <c r="LS106" s="8"/>
      <c r="LT106" s="8"/>
      <c r="LU106" s="8"/>
      <c r="LV106" s="8"/>
      <c r="LW106" s="8"/>
      <c r="LX106" s="8"/>
      <c r="LY106" s="8"/>
      <c r="LZ106" s="8"/>
      <c r="MA106" s="8"/>
    </row>
    <row r="107" spans="84:339" s="233" customFormat="1">
      <c r="CF107" s="240"/>
      <c r="CG107" s="240"/>
      <c r="CH107" s="240"/>
      <c r="CI107" s="240"/>
      <c r="CJ107" s="240"/>
      <c r="CW107" s="238"/>
      <c r="CX107" s="238"/>
      <c r="CY107" s="238"/>
      <c r="CZ107" s="238"/>
      <c r="DA107" s="238"/>
      <c r="DB107" s="238"/>
      <c r="DC107" s="238"/>
      <c r="DD107" s="238"/>
      <c r="DE107" s="238"/>
      <c r="DF107" s="238"/>
      <c r="DG107" s="238"/>
      <c r="DH107" s="238"/>
      <c r="DI107" s="238"/>
      <c r="DJ107" s="238"/>
      <c r="DK107" s="238"/>
      <c r="DL107" s="238"/>
      <c r="DM107" s="238"/>
      <c r="DN107" s="238"/>
      <c r="DO107" s="238"/>
      <c r="DP107" s="238"/>
      <c r="DQ107" s="238"/>
      <c r="DR107" s="238"/>
      <c r="HK107" s="269"/>
      <c r="HL107" s="239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  <c r="IW107" s="8"/>
      <c r="IX107" s="8"/>
      <c r="JU107" s="8"/>
      <c r="JV107" s="8"/>
      <c r="JW107" s="8"/>
      <c r="JX107" s="8"/>
      <c r="JY107" s="8"/>
      <c r="JZ107" s="8"/>
      <c r="KA107" s="8"/>
      <c r="KB107" s="8"/>
      <c r="KC107" s="8"/>
      <c r="KD107" s="8"/>
      <c r="KE107" s="8"/>
      <c r="KF107" s="8"/>
      <c r="KG107" s="8"/>
      <c r="KH107" s="8"/>
      <c r="KI107" s="8"/>
      <c r="KJ107" s="8"/>
      <c r="KK107" s="8"/>
      <c r="KL107" s="8"/>
      <c r="KM107" s="8"/>
      <c r="KN107" s="8"/>
      <c r="KO107" s="8"/>
      <c r="KP107" s="8"/>
      <c r="KQ107" s="8"/>
      <c r="KR107" s="8"/>
      <c r="KS107" s="8"/>
      <c r="KT107" s="8"/>
      <c r="KU107" s="8"/>
      <c r="KV107" s="8"/>
      <c r="KW107" s="8"/>
      <c r="KX107" s="8"/>
      <c r="KY107" s="8"/>
      <c r="KZ107" s="8"/>
      <c r="LA107" s="8"/>
      <c r="LB107" s="8"/>
      <c r="LC107" s="8"/>
      <c r="LD107" s="8"/>
      <c r="LE107" s="8"/>
      <c r="LF107" s="8"/>
      <c r="LG107" s="8"/>
      <c r="LH107" s="8"/>
      <c r="LI107" s="8"/>
      <c r="LJ107" s="8"/>
      <c r="LK107" s="8"/>
      <c r="LL107" s="8"/>
      <c r="LR107" s="8"/>
      <c r="LS107" s="8"/>
      <c r="LT107" s="8"/>
      <c r="LU107" s="8"/>
      <c r="LV107" s="8"/>
      <c r="LW107" s="8"/>
      <c r="LX107" s="8"/>
      <c r="LY107" s="8"/>
      <c r="LZ107" s="8"/>
      <c r="MA107" s="8"/>
    </row>
    <row r="108" spans="84:339" s="233" customFormat="1">
      <c r="CF108" s="240"/>
      <c r="CG108" s="240"/>
      <c r="CH108" s="240"/>
      <c r="CI108" s="240"/>
      <c r="CJ108" s="240"/>
      <c r="CW108" s="238"/>
      <c r="CX108" s="238"/>
      <c r="CY108" s="238"/>
      <c r="CZ108" s="238"/>
      <c r="DA108" s="238"/>
      <c r="DB108" s="238"/>
      <c r="DC108" s="238"/>
      <c r="DD108" s="238"/>
      <c r="DE108" s="238"/>
      <c r="DF108" s="238"/>
      <c r="DG108" s="238"/>
      <c r="DH108" s="238"/>
      <c r="DI108" s="238"/>
      <c r="DJ108" s="238"/>
      <c r="DK108" s="238"/>
      <c r="DL108" s="238"/>
      <c r="DM108" s="238"/>
      <c r="DN108" s="238"/>
      <c r="DO108" s="238"/>
      <c r="DP108" s="238"/>
      <c r="DQ108" s="238"/>
      <c r="DR108" s="238"/>
      <c r="HK108" s="269"/>
      <c r="HL108" s="239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  <c r="IW108" s="8"/>
      <c r="IX108" s="8"/>
      <c r="JU108" s="8"/>
      <c r="JV108" s="8"/>
      <c r="JW108" s="8"/>
      <c r="JX108" s="8"/>
      <c r="JY108" s="8"/>
      <c r="JZ108" s="8"/>
      <c r="KA108" s="8"/>
      <c r="KB108" s="8"/>
      <c r="KC108" s="8"/>
      <c r="KD108" s="8"/>
      <c r="KE108" s="8"/>
      <c r="KF108" s="8"/>
      <c r="KG108" s="8"/>
      <c r="KH108" s="8"/>
      <c r="KI108" s="8"/>
      <c r="KJ108" s="8"/>
      <c r="KK108" s="8"/>
      <c r="KL108" s="8"/>
      <c r="KM108" s="8"/>
      <c r="KN108" s="8"/>
      <c r="KO108" s="8"/>
      <c r="KP108" s="8"/>
      <c r="KQ108" s="8"/>
      <c r="KR108" s="8"/>
      <c r="KS108" s="8"/>
      <c r="KT108" s="8"/>
      <c r="KU108" s="8"/>
      <c r="KV108" s="8"/>
      <c r="KW108" s="8"/>
      <c r="KX108" s="8"/>
      <c r="KY108" s="8"/>
      <c r="KZ108" s="8"/>
      <c r="LA108" s="8"/>
      <c r="LB108" s="8"/>
      <c r="LC108" s="8"/>
      <c r="LD108" s="8"/>
      <c r="LE108" s="8"/>
      <c r="LF108" s="8"/>
      <c r="LG108" s="8"/>
      <c r="LH108" s="8"/>
      <c r="LI108" s="8"/>
      <c r="LJ108" s="8"/>
      <c r="LK108" s="8"/>
      <c r="LL108" s="8"/>
      <c r="LR108" s="8"/>
      <c r="LS108" s="8"/>
      <c r="LT108" s="8"/>
      <c r="LU108" s="8"/>
      <c r="LV108" s="8"/>
      <c r="LW108" s="8"/>
      <c r="LX108" s="8"/>
      <c r="LY108" s="8"/>
      <c r="LZ108" s="8"/>
      <c r="MA108" s="8"/>
    </row>
    <row r="109" spans="84:339" s="233" customFormat="1">
      <c r="CF109" s="240"/>
      <c r="CG109" s="240"/>
      <c r="CH109" s="240"/>
      <c r="CI109" s="240"/>
      <c r="CJ109" s="240"/>
      <c r="CW109" s="238"/>
      <c r="CX109" s="238"/>
      <c r="CY109" s="238"/>
      <c r="CZ109" s="238"/>
      <c r="DA109" s="238"/>
      <c r="DB109" s="238"/>
      <c r="DC109" s="238"/>
      <c r="DD109" s="238"/>
      <c r="DE109" s="238"/>
      <c r="DF109" s="238"/>
      <c r="DG109" s="238"/>
      <c r="DH109" s="238"/>
      <c r="DI109" s="238"/>
      <c r="DJ109" s="238"/>
      <c r="DK109" s="238"/>
      <c r="DL109" s="238"/>
      <c r="DM109" s="238"/>
      <c r="DN109" s="238"/>
      <c r="DO109" s="238"/>
      <c r="DP109" s="238"/>
      <c r="DQ109" s="238"/>
      <c r="DR109" s="238"/>
      <c r="HK109" s="269"/>
      <c r="HL109" s="239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  <c r="IW109" s="8"/>
      <c r="IX109" s="8"/>
      <c r="JU109" s="8"/>
      <c r="JV109" s="8"/>
      <c r="JW109" s="8"/>
      <c r="JX109" s="8"/>
      <c r="JY109" s="8"/>
      <c r="JZ109" s="8"/>
      <c r="KA109" s="8"/>
      <c r="KB109" s="8"/>
      <c r="KC109" s="8"/>
      <c r="KD109" s="8"/>
      <c r="KE109" s="8"/>
      <c r="KF109" s="8"/>
      <c r="KG109" s="8"/>
      <c r="KH109" s="8"/>
      <c r="KI109" s="8"/>
      <c r="KJ109" s="8"/>
      <c r="KK109" s="8"/>
      <c r="KL109" s="8"/>
      <c r="KM109" s="8"/>
      <c r="KN109" s="8"/>
      <c r="KO109" s="8"/>
      <c r="KP109" s="8"/>
      <c r="KQ109" s="8"/>
      <c r="KR109" s="8"/>
      <c r="KS109" s="8"/>
      <c r="KT109" s="8"/>
      <c r="KU109" s="8"/>
      <c r="KV109" s="8"/>
      <c r="KW109" s="8"/>
      <c r="KX109" s="8"/>
      <c r="KY109" s="8"/>
      <c r="KZ109" s="8"/>
      <c r="LA109" s="8"/>
      <c r="LB109" s="8"/>
      <c r="LC109" s="8"/>
      <c r="LD109" s="8"/>
      <c r="LE109" s="8"/>
      <c r="LF109" s="8"/>
      <c r="LG109" s="8"/>
      <c r="LH109" s="8"/>
      <c r="LI109" s="8"/>
      <c r="LJ109" s="8"/>
      <c r="LK109" s="8"/>
      <c r="LL109" s="8"/>
      <c r="LR109" s="8"/>
      <c r="LS109" s="8"/>
      <c r="LT109" s="8"/>
      <c r="LU109" s="8"/>
      <c r="LV109" s="8"/>
      <c r="LW109" s="8"/>
      <c r="LX109" s="8"/>
      <c r="LY109" s="8"/>
      <c r="LZ109" s="8"/>
      <c r="MA109" s="8"/>
    </row>
    <row r="110" spans="84:339" s="233" customFormat="1">
      <c r="CF110" s="240"/>
      <c r="CG110" s="240"/>
      <c r="CH110" s="240"/>
      <c r="CI110" s="240"/>
      <c r="CJ110" s="240"/>
      <c r="CW110" s="238"/>
      <c r="CX110" s="238"/>
      <c r="CY110" s="238"/>
      <c r="CZ110" s="238"/>
      <c r="DA110" s="238"/>
      <c r="DB110" s="238"/>
      <c r="DC110" s="238"/>
      <c r="DD110" s="238"/>
      <c r="DE110" s="238"/>
      <c r="DF110" s="238"/>
      <c r="DG110" s="238"/>
      <c r="DH110" s="238"/>
      <c r="DI110" s="238"/>
      <c r="DJ110" s="238"/>
      <c r="DK110" s="238"/>
      <c r="DL110" s="238"/>
      <c r="DM110" s="238"/>
      <c r="DN110" s="238"/>
      <c r="DO110" s="238"/>
      <c r="DP110" s="238"/>
      <c r="DQ110" s="238"/>
      <c r="DR110" s="238"/>
      <c r="HK110" s="269"/>
      <c r="HL110" s="239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  <c r="IW110" s="8"/>
      <c r="IX110" s="8"/>
      <c r="JU110" s="8"/>
      <c r="JV110" s="8"/>
      <c r="JW110" s="8"/>
      <c r="JX110" s="8"/>
      <c r="JY110" s="8"/>
      <c r="JZ110" s="8"/>
      <c r="KA110" s="8"/>
      <c r="KB110" s="8"/>
      <c r="KC110" s="8"/>
      <c r="KD110" s="8"/>
      <c r="KE110" s="8"/>
      <c r="KF110" s="8"/>
      <c r="KG110" s="8"/>
      <c r="KH110" s="8"/>
      <c r="KI110" s="8"/>
      <c r="KJ110" s="8"/>
      <c r="KK110" s="8"/>
      <c r="KL110" s="8"/>
      <c r="KM110" s="8"/>
      <c r="KN110" s="8"/>
      <c r="KO110" s="8"/>
      <c r="KP110" s="8"/>
      <c r="KQ110" s="8"/>
      <c r="KR110" s="8"/>
      <c r="KS110" s="8"/>
      <c r="KT110" s="8"/>
      <c r="KU110" s="8"/>
      <c r="KV110" s="8"/>
      <c r="KW110" s="8"/>
      <c r="KX110" s="8"/>
      <c r="KY110" s="8"/>
      <c r="KZ110" s="8"/>
      <c r="LA110" s="8"/>
      <c r="LB110" s="8"/>
      <c r="LC110" s="8"/>
      <c r="LD110" s="8"/>
      <c r="LE110" s="8"/>
      <c r="LF110" s="8"/>
      <c r="LG110" s="8"/>
      <c r="LH110" s="8"/>
      <c r="LI110" s="8"/>
      <c r="LJ110" s="8"/>
      <c r="LK110" s="8"/>
      <c r="LL110" s="8"/>
      <c r="LR110" s="8"/>
      <c r="LS110" s="8"/>
      <c r="LT110" s="8"/>
      <c r="LU110" s="8"/>
      <c r="LV110" s="8"/>
      <c r="LW110" s="8"/>
      <c r="LX110" s="8"/>
      <c r="LY110" s="8"/>
      <c r="LZ110" s="8"/>
      <c r="MA110" s="8"/>
    </row>
    <row r="111" spans="84:339" s="233" customFormat="1">
      <c r="CF111" s="240"/>
      <c r="CG111" s="240"/>
      <c r="CH111" s="240"/>
      <c r="CI111" s="240"/>
      <c r="CJ111" s="240"/>
      <c r="CW111" s="238"/>
      <c r="CX111" s="238"/>
      <c r="CY111" s="238"/>
      <c r="CZ111" s="238"/>
      <c r="DA111" s="238"/>
      <c r="DB111" s="238"/>
      <c r="DC111" s="238"/>
      <c r="DD111" s="238"/>
      <c r="DE111" s="238"/>
      <c r="DF111" s="238"/>
      <c r="DG111" s="238"/>
      <c r="DH111" s="238"/>
      <c r="DI111" s="238"/>
      <c r="DJ111" s="238"/>
      <c r="DK111" s="238"/>
      <c r="DL111" s="238"/>
      <c r="DM111" s="238"/>
      <c r="DN111" s="238"/>
      <c r="DO111" s="238"/>
      <c r="DP111" s="238"/>
      <c r="DQ111" s="238"/>
      <c r="DR111" s="238"/>
      <c r="HK111" s="269"/>
      <c r="HL111" s="239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  <c r="IW111" s="8"/>
      <c r="IX111" s="8"/>
      <c r="JU111" s="8"/>
      <c r="JV111" s="8"/>
      <c r="JW111" s="8"/>
      <c r="JX111" s="8"/>
      <c r="JY111" s="8"/>
      <c r="JZ111" s="8"/>
      <c r="KA111" s="8"/>
      <c r="KB111" s="8"/>
      <c r="KC111" s="8"/>
      <c r="KD111" s="8"/>
      <c r="KE111" s="8"/>
      <c r="KF111" s="8"/>
      <c r="KG111" s="8"/>
      <c r="KH111" s="8"/>
      <c r="KI111" s="8"/>
      <c r="KJ111" s="8"/>
      <c r="KK111" s="8"/>
      <c r="KL111" s="8"/>
      <c r="KM111" s="8"/>
      <c r="KN111" s="8"/>
      <c r="KO111" s="8"/>
      <c r="KP111" s="8"/>
      <c r="KQ111" s="8"/>
      <c r="KR111" s="8"/>
      <c r="KS111" s="8"/>
      <c r="KT111" s="8"/>
      <c r="KU111" s="8"/>
      <c r="KV111" s="8"/>
      <c r="KW111" s="8"/>
      <c r="KX111" s="8"/>
      <c r="KY111" s="8"/>
      <c r="KZ111" s="8"/>
      <c r="LA111" s="8"/>
      <c r="LB111" s="8"/>
      <c r="LC111" s="8"/>
      <c r="LD111" s="8"/>
      <c r="LE111" s="8"/>
      <c r="LF111" s="8"/>
      <c r="LG111" s="8"/>
      <c r="LH111" s="8"/>
      <c r="LI111" s="8"/>
      <c r="LJ111" s="8"/>
      <c r="LK111" s="8"/>
      <c r="LL111" s="8"/>
      <c r="LR111" s="8"/>
      <c r="LS111" s="8"/>
      <c r="LT111" s="8"/>
      <c r="LU111" s="8"/>
      <c r="LV111" s="8"/>
      <c r="LW111" s="8"/>
      <c r="LX111" s="8"/>
      <c r="LY111" s="8"/>
      <c r="LZ111" s="8"/>
      <c r="MA111" s="8"/>
    </row>
    <row r="112" spans="84:339" s="233" customFormat="1">
      <c r="CF112" s="240"/>
      <c r="CG112" s="240"/>
      <c r="CH112" s="240"/>
      <c r="CI112" s="240"/>
      <c r="CJ112" s="240"/>
      <c r="CW112" s="238"/>
      <c r="CX112" s="238"/>
      <c r="CY112" s="238"/>
      <c r="CZ112" s="238"/>
      <c r="DA112" s="238"/>
      <c r="DB112" s="238"/>
      <c r="DC112" s="238"/>
      <c r="DD112" s="238"/>
      <c r="DE112" s="238"/>
      <c r="DF112" s="238"/>
      <c r="DG112" s="238"/>
      <c r="DH112" s="238"/>
      <c r="DI112" s="238"/>
      <c r="DJ112" s="238"/>
      <c r="DK112" s="238"/>
      <c r="DL112" s="238"/>
      <c r="DM112" s="238"/>
      <c r="DN112" s="238"/>
      <c r="DO112" s="238"/>
      <c r="DP112" s="238"/>
      <c r="DQ112" s="238"/>
      <c r="DR112" s="238"/>
      <c r="HK112" s="269"/>
      <c r="HL112" s="239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  <c r="IW112" s="8"/>
      <c r="IX112" s="8"/>
      <c r="JU112" s="8"/>
      <c r="JV112" s="8"/>
      <c r="JW112" s="8"/>
      <c r="JX112" s="8"/>
      <c r="JY112" s="8"/>
      <c r="JZ112" s="8"/>
      <c r="KA112" s="8"/>
      <c r="KB112" s="8"/>
      <c r="KC112" s="8"/>
      <c r="KD112" s="8"/>
      <c r="KE112" s="8"/>
      <c r="KF112" s="8"/>
      <c r="KG112" s="8"/>
      <c r="KH112" s="8"/>
      <c r="KI112" s="8"/>
      <c r="KJ112" s="8"/>
      <c r="KK112" s="8"/>
      <c r="KL112" s="8"/>
      <c r="KM112" s="8"/>
      <c r="KN112" s="8"/>
      <c r="KO112" s="8"/>
      <c r="KP112" s="8"/>
      <c r="KQ112" s="8"/>
      <c r="KR112" s="8"/>
      <c r="KS112" s="8"/>
      <c r="KT112" s="8"/>
      <c r="KU112" s="8"/>
      <c r="KV112" s="8"/>
      <c r="KW112" s="8"/>
      <c r="KX112" s="8"/>
      <c r="KY112" s="8"/>
      <c r="KZ112" s="8"/>
      <c r="LA112" s="8"/>
      <c r="LB112" s="8"/>
      <c r="LC112" s="8"/>
      <c r="LD112" s="8"/>
      <c r="LE112" s="8"/>
      <c r="LF112" s="8"/>
      <c r="LG112" s="8"/>
      <c r="LH112" s="8"/>
      <c r="LI112" s="8"/>
      <c r="LJ112" s="8"/>
      <c r="LK112" s="8"/>
      <c r="LL112" s="8"/>
      <c r="LR112" s="8"/>
      <c r="LS112" s="8"/>
      <c r="LT112" s="8"/>
      <c r="LU112" s="8"/>
      <c r="LV112" s="8"/>
      <c r="LW112" s="8"/>
      <c r="LX112" s="8"/>
      <c r="LY112" s="8"/>
      <c r="LZ112" s="8"/>
      <c r="MA112" s="8"/>
    </row>
    <row r="113" spans="84:339" s="233" customFormat="1">
      <c r="CF113" s="240"/>
      <c r="CG113" s="240"/>
      <c r="CH113" s="240"/>
      <c r="CI113" s="240"/>
      <c r="CJ113" s="240"/>
      <c r="CW113" s="238"/>
      <c r="CX113" s="238"/>
      <c r="CY113" s="238"/>
      <c r="CZ113" s="238"/>
      <c r="DA113" s="238"/>
      <c r="DB113" s="238"/>
      <c r="DC113" s="238"/>
      <c r="DD113" s="238"/>
      <c r="DE113" s="238"/>
      <c r="DF113" s="238"/>
      <c r="DG113" s="238"/>
      <c r="DH113" s="238"/>
      <c r="DI113" s="238"/>
      <c r="DJ113" s="238"/>
      <c r="DK113" s="238"/>
      <c r="DL113" s="238"/>
      <c r="DM113" s="238"/>
      <c r="DN113" s="238"/>
      <c r="DO113" s="238"/>
      <c r="DP113" s="238"/>
      <c r="DQ113" s="238"/>
      <c r="DR113" s="238"/>
      <c r="HK113" s="269"/>
      <c r="HL113" s="239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  <c r="IW113" s="8"/>
      <c r="IX113" s="8"/>
      <c r="JU113" s="8"/>
      <c r="JV113" s="8"/>
      <c r="JW113" s="8"/>
      <c r="JX113" s="8"/>
      <c r="JY113" s="8"/>
      <c r="JZ113" s="8"/>
      <c r="KA113" s="8"/>
      <c r="KB113" s="8"/>
      <c r="KC113" s="8"/>
      <c r="KD113" s="8"/>
      <c r="KE113" s="8"/>
      <c r="KF113" s="8"/>
      <c r="KG113" s="8"/>
      <c r="KH113" s="8"/>
      <c r="KI113" s="8"/>
      <c r="KJ113" s="8"/>
      <c r="KK113" s="8"/>
      <c r="KL113" s="8"/>
      <c r="KM113" s="8"/>
      <c r="KN113" s="8"/>
      <c r="KO113" s="8"/>
      <c r="KP113" s="8"/>
      <c r="KQ113" s="8"/>
      <c r="KR113" s="8"/>
      <c r="KS113" s="8"/>
      <c r="KT113" s="8"/>
      <c r="KU113" s="8"/>
      <c r="KV113" s="8"/>
      <c r="KW113" s="8"/>
      <c r="KX113" s="8"/>
      <c r="KY113" s="8"/>
      <c r="KZ113" s="8"/>
      <c r="LA113" s="8"/>
      <c r="LB113" s="8"/>
      <c r="LC113" s="8"/>
      <c r="LD113" s="8"/>
      <c r="LE113" s="8"/>
      <c r="LF113" s="8"/>
      <c r="LG113" s="8"/>
      <c r="LH113" s="8"/>
      <c r="LI113" s="8"/>
      <c r="LJ113" s="8"/>
      <c r="LK113" s="8"/>
      <c r="LL113" s="8"/>
      <c r="LR113" s="8"/>
      <c r="LS113" s="8"/>
      <c r="LT113" s="8"/>
      <c r="LU113" s="8"/>
      <c r="LV113" s="8"/>
      <c r="LW113" s="8"/>
      <c r="LX113" s="8"/>
      <c r="LY113" s="8"/>
      <c r="LZ113" s="8"/>
      <c r="MA113" s="8"/>
    </row>
    <row r="114" spans="84:339" s="233" customFormat="1">
      <c r="CF114" s="240"/>
      <c r="CG114" s="240"/>
      <c r="CH114" s="240"/>
      <c r="CI114" s="240"/>
      <c r="CJ114" s="240"/>
      <c r="CW114" s="238"/>
      <c r="CX114" s="238"/>
      <c r="CY114" s="238"/>
      <c r="CZ114" s="238"/>
      <c r="DA114" s="238"/>
      <c r="DB114" s="238"/>
      <c r="DC114" s="238"/>
      <c r="DD114" s="238"/>
      <c r="DE114" s="238"/>
      <c r="DF114" s="238"/>
      <c r="DG114" s="238"/>
      <c r="DH114" s="238"/>
      <c r="DI114" s="238"/>
      <c r="DJ114" s="238"/>
      <c r="DK114" s="238"/>
      <c r="DL114" s="238"/>
      <c r="DM114" s="238"/>
      <c r="DN114" s="238"/>
      <c r="DO114" s="238"/>
      <c r="DP114" s="238"/>
      <c r="DQ114" s="238"/>
      <c r="DR114" s="238"/>
      <c r="HK114" s="269"/>
      <c r="HL114" s="239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  <c r="IW114" s="8"/>
      <c r="IX114" s="8"/>
      <c r="JU114" s="8"/>
      <c r="JV114" s="8"/>
      <c r="JW114" s="8"/>
      <c r="JX114" s="8"/>
      <c r="JY114" s="8"/>
      <c r="JZ114" s="8"/>
      <c r="KA114" s="8"/>
      <c r="KB114" s="8"/>
      <c r="KC114" s="8"/>
      <c r="KD114" s="8"/>
      <c r="KE114" s="8"/>
      <c r="KF114" s="8"/>
      <c r="KG114" s="8"/>
      <c r="KH114" s="8"/>
      <c r="KI114" s="8"/>
      <c r="KJ114" s="8"/>
      <c r="KK114" s="8"/>
      <c r="KL114" s="8"/>
      <c r="KM114" s="8"/>
      <c r="KN114" s="8"/>
      <c r="KO114" s="8"/>
      <c r="KP114" s="8"/>
      <c r="KQ114" s="8"/>
      <c r="KR114" s="8"/>
      <c r="KS114" s="8"/>
      <c r="KT114" s="8"/>
      <c r="KU114" s="8"/>
      <c r="KV114" s="8"/>
      <c r="KW114" s="8"/>
      <c r="KX114" s="8"/>
      <c r="KY114" s="8"/>
      <c r="KZ114" s="8"/>
      <c r="LA114" s="8"/>
      <c r="LB114" s="8"/>
      <c r="LC114" s="8"/>
      <c r="LD114" s="8"/>
      <c r="LE114" s="8"/>
      <c r="LF114" s="8"/>
      <c r="LG114" s="8"/>
      <c r="LH114" s="8"/>
      <c r="LI114" s="8"/>
      <c r="LJ114" s="8"/>
      <c r="LK114" s="8"/>
      <c r="LL114" s="8"/>
      <c r="LR114" s="8"/>
      <c r="LS114" s="8"/>
      <c r="LT114" s="8"/>
      <c r="LU114" s="8"/>
      <c r="LV114" s="8"/>
      <c r="LW114" s="8"/>
      <c r="LX114" s="8"/>
      <c r="LY114" s="8"/>
      <c r="LZ114" s="8"/>
      <c r="MA114" s="8"/>
    </row>
    <row r="115" spans="84:339" s="233" customFormat="1">
      <c r="CF115" s="240"/>
      <c r="CG115" s="240"/>
      <c r="CH115" s="240"/>
      <c r="CI115" s="240"/>
      <c r="CJ115" s="240"/>
      <c r="CW115" s="238"/>
      <c r="CX115" s="238"/>
      <c r="CY115" s="238"/>
      <c r="CZ115" s="238"/>
      <c r="DA115" s="238"/>
      <c r="DB115" s="238"/>
      <c r="DC115" s="238"/>
      <c r="DD115" s="238"/>
      <c r="DE115" s="238"/>
      <c r="DF115" s="238"/>
      <c r="DG115" s="238"/>
      <c r="DH115" s="238"/>
      <c r="DI115" s="238"/>
      <c r="DJ115" s="238"/>
      <c r="DK115" s="238"/>
      <c r="DL115" s="238"/>
      <c r="DM115" s="238"/>
      <c r="DN115" s="238"/>
      <c r="DO115" s="238"/>
      <c r="DP115" s="238"/>
      <c r="DQ115" s="238"/>
      <c r="DR115" s="238"/>
      <c r="HK115" s="269"/>
      <c r="HL115" s="239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  <c r="IW115" s="8"/>
      <c r="IX115" s="8"/>
      <c r="JU115" s="8"/>
      <c r="JV115" s="8"/>
      <c r="JW115" s="8"/>
      <c r="JX115" s="8"/>
      <c r="JY115" s="8"/>
      <c r="JZ115" s="8"/>
      <c r="KA115" s="8"/>
      <c r="KB115" s="8"/>
      <c r="KC115" s="8"/>
      <c r="KD115" s="8"/>
      <c r="KE115" s="8"/>
      <c r="KF115" s="8"/>
      <c r="KG115" s="8"/>
      <c r="KH115" s="8"/>
      <c r="KI115" s="8"/>
      <c r="KJ115" s="8"/>
      <c r="KK115" s="8"/>
      <c r="KL115" s="8"/>
      <c r="KM115" s="8"/>
      <c r="KN115" s="8"/>
      <c r="KO115" s="8"/>
      <c r="KP115" s="8"/>
      <c r="KQ115" s="8"/>
      <c r="KR115" s="8"/>
      <c r="KS115" s="8"/>
      <c r="KT115" s="8"/>
      <c r="KU115" s="8"/>
      <c r="KV115" s="8"/>
      <c r="KW115" s="8"/>
      <c r="KX115" s="8"/>
      <c r="KY115" s="8"/>
      <c r="KZ115" s="8"/>
      <c r="LA115" s="8"/>
      <c r="LB115" s="8"/>
      <c r="LC115" s="8"/>
      <c r="LD115" s="8"/>
      <c r="LE115" s="8"/>
      <c r="LF115" s="8"/>
      <c r="LG115" s="8"/>
      <c r="LH115" s="8"/>
      <c r="LI115" s="8"/>
      <c r="LJ115" s="8"/>
      <c r="LK115" s="8"/>
      <c r="LL115" s="8"/>
      <c r="LR115" s="8"/>
      <c r="LS115" s="8"/>
      <c r="LT115" s="8"/>
      <c r="LU115" s="8"/>
      <c r="LV115" s="8"/>
      <c r="LW115" s="8"/>
      <c r="LX115" s="8"/>
      <c r="LY115" s="8"/>
      <c r="LZ115" s="8"/>
      <c r="MA115" s="8"/>
    </row>
    <row r="116" spans="84:339" s="233" customFormat="1">
      <c r="CF116" s="240"/>
      <c r="CG116" s="240"/>
      <c r="CH116" s="240"/>
      <c r="CI116" s="240"/>
      <c r="CJ116" s="240"/>
      <c r="CW116" s="238"/>
      <c r="CX116" s="238"/>
      <c r="CY116" s="238"/>
      <c r="CZ116" s="238"/>
      <c r="DA116" s="238"/>
      <c r="DB116" s="238"/>
      <c r="DC116" s="238"/>
      <c r="DD116" s="238"/>
      <c r="DE116" s="238"/>
      <c r="DF116" s="238"/>
      <c r="DG116" s="238"/>
      <c r="DH116" s="238"/>
      <c r="DI116" s="238"/>
      <c r="DJ116" s="238"/>
      <c r="DK116" s="238"/>
      <c r="DL116" s="238"/>
      <c r="DM116" s="238"/>
      <c r="DN116" s="238"/>
      <c r="DO116" s="238"/>
      <c r="DP116" s="238"/>
      <c r="DQ116" s="238"/>
      <c r="DR116" s="238"/>
      <c r="HK116" s="269"/>
      <c r="HL116" s="239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  <c r="IW116" s="8"/>
      <c r="IX116" s="8"/>
      <c r="JU116" s="8"/>
      <c r="JV116" s="8"/>
      <c r="JW116" s="8"/>
      <c r="JX116" s="8"/>
      <c r="JY116" s="8"/>
      <c r="JZ116" s="8"/>
      <c r="KA116" s="8"/>
      <c r="KB116" s="8"/>
      <c r="KC116" s="8"/>
      <c r="KD116" s="8"/>
      <c r="KE116" s="8"/>
      <c r="KF116" s="8"/>
      <c r="KG116" s="8"/>
      <c r="KH116" s="8"/>
      <c r="KI116" s="8"/>
      <c r="KJ116" s="8"/>
      <c r="KK116" s="8"/>
      <c r="KL116" s="8"/>
      <c r="KM116" s="8"/>
      <c r="KN116" s="8"/>
      <c r="KO116" s="8"/>
      <c r="KP116" s="8"/>
      <c r="KQ116" s="8"/>
      <c r="KR116" s="8"/>
      <c r="KS116" s="8"/>
      <c r="KT116" s="8"/>
      <c r="KU116" s="8"/>
      <c r="KV116" s="8"/>
      <c r="KW116" s="8"/>
      <c r="KX116" s="8"/>
      <c r="KY116" s="8"/>
      <c r="KZ116" s="8"/>
      <c r="LA116" s="8"/>
      <c r="LB116" s="8"/>
      <c r="LC116" s="8"/>
      <c r="LD116" s="8"/>
      <c r="LE116" s="8"/>
      <c r="LF116" s="8"/>
      <c r="LG116" s="8"/>
      <c r="LH116" s="8"/>
      <c r="LI116" s="8"/>
      <c r="LJ116" s="8"/>
      <c r="LK116" s="8"/>
      <c r="LL116" s="8"/>
      <c r="LR116" s="8"/>
      <c r="LS116" s="8"/>
      <c r="LT116" s="8"/>
      <c r="LU116" s="8"/>
      <c r="LV116" s="8"/>
      <c r="LW116" s="8"/>
      <c r="LX116" s="8"/>
      <c r="LY116" s="8"/>
      <c r="LZ116" s="8"/>
      <c r="MA116" s="8"/>
    </row>
    <row r="117" spans="84:339" s="233" customFormat="1">
      <c r="CF117" s="240"/>
      <c r="CG117" s="240"/>
      <c r="CH117" s="240"/>
      <c r="CI117" s="240"/>
      <c r="CJ117" s="240"/>
      <c r="CW117" s="238"/>
      <c r="CX117" s="238"/>
      <c r="CY117" s="238"/>
      <c r="CZ117" s="238"/>
      <c r="DA117" s="238"/>
      <c r="DB117" s="238"/>
      <c r="DC117" s="238"/>
      <c r="DD117" s="238"/>
      <c r="DE117" s="238"/>
      <c r="DF117" s="238"/>
      <c r="DG117" s="238"/>
      <c r="DH117" s="238"/>
      <c r="DI117" s="238"/>
      <c r="DJ117" s="238"/>
      <c r="DK117" s="238"/>
      <c r="DL117" s="238"/>
      <c r="DM117" s="238"/>
      <c r="DN117" s="238"/>
      <c r="DO117" s="238"/>
      <c r="DP117" s="238"/>
      <c r="DQ117" s="238"/>
      <c r="DR117" s="238"/>
      <c r="HK117" s="269"/>
      <c r="HL117" s="239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  <c r="IW117" s="8"/>
      <c r="IX117" s="8"/>
      <c r="JU117" s="8"/>
      <c r="JV117" s="8"/>
      <c r="JW117" s="8"/>
      <c r="JX117" s="8"/>
      <c r="JY117" s="8"/>
      <c r="JZ117" s="8"/>
      <c r="KA117" s="8"/>
      <c r="KB117" s="8"/>
      <c r="KC117" s="8"/>
      <c r="KD117" s="8"/>
      <c r="KE117" s="8"/>
      <c r="KF117" s="8"/>
      <c r="KG117" s="8"/>
      <c r="KH117" s="8"/>
      <c r="KI117" s="8"/>
      <c r="KJ117" s="8"/>
      <c r="KK117" s="8"/>
      <c r="KL117" s="8"/>
      <c r="KM117" s="8"/>
      <c r="KN117" s="8"/>
      <c r="KO117" s="8"/>
      <c r="KP117" s="8"/>
      <c r="KQ117" s="8"/>
      <c r="KR117" s="8"/>
      <c r="KS117" s="8"/>
      <c r="KT117" s="8"/>
      <c r="KU117" s="8"/>
      <c r="KV117" s="8"/>
      <c r="KW117" s="8"/>
      <c r="KX117" s="8"/>
      <c r="KY117" s="8"/>
      <c r="KZ117" s="8"/>
      <c r="LA117" s="8"/>
      <c r="LB117" s="8"/>
      <c r="LC117" s="8"/>
      <c r="LD117" s="8"/>
      <c r="LE117" s="8"/>
      <c r="LF117" s="8"/>
      <c r="LG117" s="8"/>
      <c r="LH117" s="8"/>
      <c r="LI117" s="8"/>
      <c r="LJ117" s="8"/>
      <c r="LK117" s="8"/>
      <c r="LL117" s="8"/>
      <c r="LR117" s="8"/>
      <c r="LS117" s="8"/>
      <c r="LT117" s="8"/>
      <c r="LU117" s="8"/>
      <c r="LV117" s="8"/>
      <c r="LW117" s="8"/>
      <c r="LX117" s="8"/>
      <c r="LY117" s="8"/>
      <c r="LZ117" s="8"/>
      <c r="MA117" s="8"/>
    </row>
    <row r="118" spans="84:339" s="233" customFormat="1">
      <c r="CF118" s="240"/>
      <c r="CG118" s="240"/>
      <c r="CH118" s="240"/>
      <c r="CI118" s="240"/>
      <c r="CJ118" s="240"/>
      <c r="CW118" s="238"/>
      <c r="CX118" s="238"/>
      <c r="CY118" s="238"/>
      <c r="CZ118" s="238"/>
      <c r="DA118" s="238"/>
      <c r="DB118" s="238"/>
      <c r="DC118" s="238"/>
      <c r="DD118" s="238"/>
      <c r="DE118" s="238"/>
      <c r="DF118" s="238"/>
      <c r="DG118" s="238"/>
      <c r="DH118" s="238"/>
      <c r="DI118" s="238"/>
      <c r="DJ118" s="238"/>
      <c r="DK118" s="238"/>
      <c r="DL118" s="238"/>
      <c r="DM118" s="238"/>
      <c r="DN118" s="238"/>
      <c r="DO118" s="238"/>
      <c r="DP118" s="238"/>
      <c r="DQ118" s="238"/>
      <c r="DR118" s="238"/>
      <c r="HK118" s="269"/>
      <c r="HL118" s="239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  <c r="IW118" s="8"/>
      <c r="IX118" s="8"/>
      <c r="JU118" s="8"/>
      <c r="JV118" s="8"/>
      <c r="JW118" s="8"/>
      <c r="JX118" s="8"/>
      <c r="JY118" s="8"/>
      <c r="JZ118" s="8"/>
      <c r="KA118" s="8"/>
      <c r="KB118" s="8"/>
      <c r="KC118" s="8"/>
      <c r="KD118" s="8"/>
      <c r="KE118" s="8"/>
      <c r="KF118" s="8"/>
      <c r="KG118" s="8"/>
      <c r="KH118" s="8"/>
      <c r="KI118" s="8"/>
      <c r="KJ118" s="8"/>
      <c r="KK118" s="8"/>
      <c r="KL118" s="8"/>
      <c r="KM118" s="8"/>
      <c r="KN118" s="8"/>
      <c r="KO118" s="8"/>
      <c r="KP118" s="8"/>
      <c r="KQ118" s="8"/>
      <c r="KR118" s="8"/>
      <c r="KS118" s="8"/>
      <c r="KT118" s="8"/>
      <c r="KU118" s="8"/>
      <c r="KV118" s="8"/>
      <c r="KW118" s="8"/>
      <c r="KX118" s="8"/>
      <c r="KY118" s="8"/>
      <c r="KZ118" s="8"/>
      <c r="LA118" s="8"/>
      <c r="LB118" s="8"/>
      <c r="LC118" s="8"/>
      <c r="LD118" s="8"/>
      <c r="LE118" s="8"/>
      <c r="LF118" s="8"/>
      <c r="LG118" s="8"/>
      <c r="LH118" s="8"/>
      <c r="LI118" s="8"/>
      <c r="LJ118" s="8"/>
      <c r="LK118" s="8"/>
      <c r="LL118" s="8"/>
      <c r="LR118" s="8"/>
      <c r="LS118" s="8"/>
      <c r="LT118" s="8"/>
      <c r="LU118" s="8"/>
      <c r="LV118" s="8"/>
      <c r="LW118" s="8"/>
      <c r="LX118" s="8"/>
      <c r="LY118" s="8"/>
      <c r="LZ118" s="8"/>
      <c r="MA118" s="8"/>
    </row>
    <row r="119" spans="84:339" s="233" customFormat="1">
      <c r="CF119" s="240"/>
      <c r="CG119" s="240"/>
      <c r="CH119" s="240"/>
      <c r="CI119" s="240"/>
      <c r="CJ119" s="240"/>
      <c r="CW119" s="238"/>
      <c r="CX119" s="238"/>
      <c r="CY119" s="238"/>
      <c r="CZ119" s="238"/>
      <c r="DA119" s="238"/>
      <c r="DB119" s="238"/>
      <c r="DC119" s="238"/>
      <c r="DD119" s="238"/>
      <c r="DE119" s="238"/>
      <c r="DF119" s="238"/>
      <c r="DG119" s="238"/>
      <c r="DH119" s="238"/>
      <c r="DI119" s="238"/>
      <c r="DJ119" s="238"/>
      <c r="DK119" s="238"/>
      <c r="DL119" s="238"/>
      <c r="DM119" s="238"/>
      <c r="DN119" s="238"/>
      <c r="DO119" s="238"/>
      <c r="DP119" s="238"/>
      <c r="DQ119" s="238"/>
      <c r="DR119" s="238"/>
      <c r="HK119" s="269"/>
      <c r="HL119" s="239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  <c r="IW119" s="8"/>
      <c r="IX119" s="8"/>
      <c r="JU119" s="8"/>
      <c r="JV119" s="8"/>
      <c r="JW119" s="8"/>
      <c r="JX119" s="8"/>
      <c r="JY119" s="8"/>
      <c r="JZ119" s="8"/>
      <c r="KA119" s="8"/>
      <c r="KB119" s="8"/>
      <c r="KC119" s="8"/>
      <c r="KD119" s="8"/>
      <c r="KE119" s="8"/>
      <c r="KF119" s="8"/>
      <c r="KG119" s="8"/>
      <c r="KH119" s="8"/>
      <c r="KI119" s="8"/>
      <c r="KJ119" s="8"/>
      <c r="KK119" s="8"/>
      <c r="KL119" s="8"/>
      <c r="KM119" s="8"/>
      <c r="KN119" s="8"/>
      <c r="KO119" s="8"/>
      <c r="KP119" s="8"/>
      <c r="KQ119" s="8"/>
      <c r="KR119" s="8"/>
      <c r="KS119" s="8"/>
      <c r="KT119" s="8"/>
      <c r="KU119" s="8"/>
      <c r="KV119" s="8"/>
      <c r="KW119" s="8"/>
      <c r="KX119" s="8"/>
      <c r="KY119" s="8"/>
      <c r="KZ119" s="8"/>
      <c r="LA119" s="8"/>
      <c r="LB119" s="8"/>
      <c r="LC119" s="8"/>
      <c r="LD119" s="8"/>
      <c r="LE119" s="8"/>
      <c r="LF119" s="8"/>
      <c r="LG119" s="8"/>
      <c r="LH119" s="8"/>
      <c r="LI119" s="8"/>
      <c r="LJ119" s="8"/>
      <c r="LK119" s="8"/>
      <c r="LL119" s="8"/>
      <c r="LR119" s="8"/>
      <c r="LS119" s="8"/>
      <c r="LT119" s="8"/>
      <c r="LU119" s="8"/>
      <c r="LV119" s="8"/>
      <c r="LW119" s="8"/>
      <c r="LX119" s="8"/>
      <c r="LY119" s="8"/>
      <c r="LZ119" s="8"/>
      <c r="MA119" s="8"/>
    </row>
    <row r="120" spans="84:339" s="233" customFormat="1">
      <c r="CF120" s="240"/>
      <c r="CG120" s="240"/>
      <c r="CH120" s="240"/>
      <c r="CI120" s="240"/>
      <c r="CJ120" s="240"/>
      <c r="CW120" s="238"/>
      <c r="CX120" s="238"/>
      <c r="CY120" s="238"/>
      <c r="CZ120" s="238"/>
      <c r="DA120" s="238"/>
      <c r="DB120" s="238"/>
      <c r="DC120" s="238"/>
      <c r="DD120" s="238"/>
      <c r="DE120" s="238"/>
      <c r="DF120" s="238"/>
      <c r="DG120" s="238"/>
      <c r="DH120" s="238"/>
      <c r="DI120" s="238"/>
      <c r="DJ120" s="238"/>
      <c r="DK120" s="238"/>
      <c r="DL120" s="238"/>
      <c r="DM120" s="238"/>
      <c r="DN120" s="238"/>
      <c r="DO120" s="238"/>
      <c r="DP120" s="238"/>
      <c r="DQ120" s="238"/>
      <c r="DR120" s="238"/>
      <c r="HK120" s="269"/>
      <c r="HL120" s="239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  <c r="IW120" s="8"/>
      <c r="IX120" s="8"/>
      <c r="JU120" s="8"/>
      <c r="JV120" s="8"/>
      <c r="JW120" s="8"/>
      <c r="JX120" s="8"/>
      <c r="JY120" s="8"/>
      <c r="JZ120" s="8"/>
      <c r="KA120" s="8"/>
      <c r="KB120" s="8"/>
      <c r="KC120" s="8"/>
      <c r="KD120" s="8"/>
      <c r="KE120" s="8"/>
      <c r="KF120" s="8"/>
      <c r="KG120" s="8"/>
      <c r="KH120" s="8"/>
      <c r="KI120" s="8"/>
      <c r="KJ120" s="8"/>
      <c r="KK120" s="8"/>
      <c r="KL120" s="8"/>
      <c r="KM120" s="8"/>
      <c r="KN120" s="8"/>
      <c r="KO120" s="8"/>
      <c r="KP120" s="8"/>
      <c r="KQ120" s="8"/>
      <c r="KR120" s="8"/>
      <c r="KS120" s="8"/>
      <c r="KT120" s="8"/>
      <c r="KU120" s="8"/>
      <c r="KV120" s="8"/>
      <c r="KW120" s="8"/>
      <c r="KX120" s="8"/>
      <c r="KY120" s="8"/>
      <c r="KZ120" s="8"/>
      <c r="LA120" s="8"/>
      <c r="LB120" s="8"/>
      <c r="LC120" s="8"/>
      <c r="LD120" s="8"/>
      <c r="LE120" s="8"/>
      <c r="LF120" s="8"/>
      <c r="LG120" s="8"/>
      <c r="LH120" s="8"/>
      <c r="LI120" s="8"/>
      <c r="LJ120" s="8"/>
      <c r="LK120" s="8"/>
      <c r="LL120" s="8"/>
      <c r="LR120" s="8"/>
      <c r="LS120" s="8"/>
      <c r="LT120" s="8"/>
      <c r="LU120" s="8"/>
      <c r="LV120" s="8"/>
      <c r="LW120" s="8"/>
      <c r="LX120" s="8"/>
      <c r="LY120" s="8"/>
      <c r="LZ120" s="8"/>
      <c r="MA120" s="8"/>
    </row>
    <row r="121" spans="84:339" s="233" customFormat="1">
      <c r="CF121" s="240"/>
      <c r="CG121" s="240"/>
      <c r="CH121" s="240"/>
      <c r="CI121" s="240"/>
      <c r="CJ121" s="240"/>
      <c r="CW121" s="238"/>
      <c r="CX121" s="238"/>
      <c r="CY121" s="238"/>
      <c r="CZ121" s="238"/>
      <c r="DA121" s="238"/>
      <c r="DB121" s="238"/>
      <c r="DC121" s="238"/>
      <c r="DD121" s="238"/>
      <c r="DE121" s="238"/>
      <c r="DF121" s="238"/>
      <c r="DG121" s="238"/>
      <c r="DH121" s="238"/>
      <c r="DI121" s="238"/>
      <c r="DJ121" s="238"/>
      <c r="DK121" s="238"/>
      <c r="DL121" s="238"/>
      <c r="DM121" s="238"/>
      <c r="DN121" s="238"/>
      <c r="DO121" s="238"/>
      <c r="DP121" s="238"/>
      <c r="DQ121" s="238"/>
      <c r="DR121" s="238"/>
      <c r="HK121" s="269"/>
      <c r="HL121" s="239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  <c r="IW121" s="8"/>
      <c r="IX121" s="8"/>
      <c r="JU121" s="8"/>
      <c r="JV121" s="8"/>
      <c r="JW121" s="8"/>
      <c r="JX121" s="8"/>
      <c r="JY121" s="8"/>
      <c r="JZ121" s="8"/>
      <c r="KA121" s="8"/>
      <c r="KB121" s="8"/>
      <c r="KC121" s="8"/>
      <c r="KD121" s="8"/>
      <c r="KE121" s="8"/>
      <c r="KF121" s="8"/>
      <c r="KG121" s="8"/>
      <c r="KH121" s="8"/>
      <c r="KI121" s="8"/>
      <c r="KJ121" s="8"/>
      <c r="KK121" s="8"/>
      <c r="KL121" s="8"/>
      <c r="KM121" s="8"/>
      <c r="KN121" s="8"/>
      <c r="KO121" s="8"/>
      <c r="KP121" s="8"/>
      <c r="KQ121" s="8"/>
      <c r="KR121" s="8"/>
      <c r="KS121" s="8"/>
      <c r="KT121" s="8"/>
      <c r="KU121" s="8"/>
      <c r="KV121" s="8"/>
      <c r="KW121" s="8"/>
      <c r="KX121" s="8"/>
      <c r="KY121" s="8"/>
      <c r="KZ121" s="8"/>
      <c r="LA121" s="8"/>
      <c r="LB121" s="8"/>
      <c r="LC121" s="8"/>
      <c r="LD121" s="8"/>
      <c r="LE121" s="8"/>
      <c r="LF121" s="8"/>
      <c r="LG121" s="8"/>
      <c r="LH121" s="8"/>
      <c r="LI121" s="8"/>
      <c r="LJ121" s="8"/>
      <c r="LK121" s="8"/>
      <c r="LL121" s="8"/>
      <c r="LR121" s="8"/>
      <c r="LS121" s="8"/>
      <c r="LT121" s="8"/>
      <c r="LU121" s="8"/>
      <c r="LV121" s="8"/>
      <c r="LW121" s="8"/>
      <c r="LX121" s="8"/>
      <c r="LY121" s="8"/>
      <c r="LZ121" s="8"/>
      <c r="MA121" s="8"/>
    </row>
    <row r="122" spans="84:339" s="233" customFormat="1">
      <c r="CF122" s="240"/>
      <c r="CG122" s="240"/>
      <c r="CH122" s="240"/>
      <c r="CI122" s="240"/>
      <c r="CJ122" s="240"/>
      <c r="CW122" s="238"/>
      <c r="CX122" s="238"/>
      <c r="CY122" s="238"/>
      <c r="CZ122" s="238"/>
      <c r="DA122" s="238"/>
      <c r="DB122" s="238"/>
      <c r="DC122" s="238"/>
      <c r="DD122" s="238"/>
      <c r="DE122" s="238"/>
      <c r="DF122" s="238"/>
      <c r="DG122" s="238"/>
      <c r="DH122" s="238"/>
      <c r="DI122" s="238"/>
      <c r="DJ122" s="238"/>
      <c r="DK122" s="238"/>
      <c r="DL122" s="238"/>
      <c r="DM122" s="238"/>
      <c r="DN122" s="238"/>
      <c r="DO122" s="238"/>
      <c r="DP122" s="238"/>
      <c r="DQ122" s="238"/>
      <c r="DR122" s="238"/>
      <c r="HK122" s="269"/>
      <c r="HL122" s="239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  <c r="IW122" s="8"/>
      <c r="IX122" s="8"/>
      <c r="JU122" s="8"/>
      <c r="JV122" s="8"/>
      <c r="JW122" s="8"/>
      <c r="JX122" s="8"/>
      <c r="JY122" s="8"/>
      <c r="JZ122" s="8"/>
      <c r="KA122" s="8"/>
      <c r="KB122" s="8"/>
      <c r="KC122" s="8"/>
      <c r="KD122" s="8"/>
      <c r="KE122" s="8"/>
      <c r="KF122" s="8"/>
      <c r="KG122" s="8"/>
      <c r="KH122" s="8"/>
      <c r="KI122" s="8"/>
      <c r="KJ122" s="8"/>
      <c r="KK122" s="8"/>
      <c r="KL122" s="8"/>
      <c r="KM122" s="8"/>
      <c r="KN122" s="8"/>
      <c r="KO122" s="8"/>
      <c r="KP122" s="8"/>
      <c r="KQ122" s="8"/>
      <c r="KR122" s="8"/>
      <c r="KS122" s="8"/>
      <c r="KT122" s="8"/>
      <c r="KU122" s="8"/>
      <c r="KV122" s="8"/>
      <c r="KW122" s="8"/>
      <c r="KX122" s="8"/>
      <c r="KY122" s="8"/>
      <c r="KZ122" s="8"/>
      <c r="LA122" s="8"/>
      <c r="LB122" s="8"/>
      <c r="LC122" s="8"/>
      <c r="LD122" s="8"/>
      <c r="LE122" s="8"/>
      <c r="LF122" s="8"/>
      <c r="LG122" s="8"/>
      <c r="LH122" s="8"/>
      <c r="LI122" s="8"/>
      <c r="LJ122" s="8"/>
      <c r="LK122" s="8"/>
      <c r="LL122" s="8"/>
      <c r="LR122" s="8"/>
      <c r="LS122" s="8"/>
      <c r="LT122" s="8"/>
      <c r="LU122" s="8"/>
      <c r="LV122" s="8"/>
      <c r="LW122" s="8"/>
      <c r="LX122" s="8"/>
      <c r="LY122" s="8"/>
      <c r="LZ122" s="8"/>
      <c r="MA122" s="8"/>
    </row>
    <row r="123" spans="84:339" s="233" customFormat="1">
      <c r="CF123" s="240"/>
      <c r="CG123" s="240"/>
      <c r="CH123" s="240"/>
      <c r="CI123" s="240"/>
      <c r="CJ123" s="240"/>
      <c r="CW123" s="238"/>
      <c r="CX123" s="238"/>
      <c r="CY123" s="238"/>
      <c r="CZ123" s="238"/>
      <c r="DA123" s="238"/>
      <c r="DB123" s="238"/>
      <c r="DC123" s="238"/>
      <c r="DD123" s="238"/>
      <c r="DE123" s="238"/>
      <c r="DF123" s="238"/>
      <c r="DG123" s="238"/>
      <c r="DH123" s="238"/>
      <c r="DI123" s="238"/>
      <c r="DJ123" s="238"/>
      <c r="DK123" s="238"/>
      <c r="DL123" s="238"/>
      <c r="DM123" s="238"/>
      <c r="DN123" s="238"/>
      <c r="DO123" s="238"/>
      <c r="DP123" s="238"/>
      <c r="DQ123" s="238"/>
      <c r="DR123" s="238"/>
      <c r="HK123" s="269"/>
      <c r="HL123" s="239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  <c r="IW123" s="8"/>
      <c r="IX123" s="8"/>
      <c r="JU123" s="8"/>
      <c r="JV123" s="8"/>
      <c r="JW123" s="8"/>
      <c r="JX123" s="8"/>
      <c r="JY123" s="8"/>
      <c r="JZ123" s="8"/>
      <c r="KA123" s="8"/>
      <c r="KB123" s="8"/>
      <c r="KC123" s="8"/>
      <c r="KD123" s="8"/>
      <c r="KE123" s="8"/>
      <c r="KF123" s="8"/>
      <c r="KG123" s="8"/>
      <c r="KH123" s="8"/>
      <c r="KI123" s="8"/>
      <c r="KJ123" s="8"/>
      <c r="KK123" s="8"/>
      <c r="KL123" s="8"/>
      <c r="KM123" s="8"/>
      <c r="KN123" s="8"/>
      <c r="KO123" s="8"/>
      <c r="KP123" s="8"/>
      <c r="KQ123" s="8"/>
      <c r="KR123" s="8"/>
      <c r="KS123" s="8"/>
      <c r="KT123" s="8"/>
      <c r="KU123" s="8"/>
      <c r="KV123" s="8"/>
      <c r="KW123" s="8"/>
      <c r="KX123" s="8"/>
      <c r="KY123" s="8"/>
      <c r="KZ123" s="8"/>
      <c r="LA123" s="8"/>
      <c r="LB123" s="8"/>
      <c r="LC123" s="8"/>
      <c r="LD123" s="8"/>
      <c r="LE123" s="8"/>
      <c r="LF123" s="8"/>
      <c r="LG123" s="8"/>
      <c r="LH123" s="8"/>
      <c r="LI123" s="8"/>
      <c r="LJ123" s="8"/>
      <c r="LK123" s="8"/>
      <c r="LL123" s="8"/>
      <c r="LR123" s="8"/>
      <c r="LS123" s="8"/>
      <c r="LT123" s="8"/>
      <c r="LU123" s="8"/>
      <c r="LV123" s="8"/>
      <c r="LW123" s="8"/>
      <c r="LX123" s="8"/>
      <c r="LY123" s="8"/>
      <c r="LZ123" s="8"/>
      <c r="MA123" s="8"/>
    </row>
    <row r="124" spans="84:339" s="233" customFormat="1">
      <c r="CF124" s="240"/>
      <c r="CG124" s="240"/>
      <c r="CH124" s="240"/>
      <c r="CI124" s="240"/>
      <c r="CJ124" s="240"/>
      <c r="CW124" s="238"/>
      <c r="CX124" s="238"/>
      <c r="CY124" s="238"/>
      <c r="CZ124" s="238"/>
      <c r="DA124" s="238"/>
      <c r="DB124" s="238"/>
      <c r="DC124" s="238"/>
      <c r="DD124" s="238"/>
      <c r="DE124" s="238"/>
      <c r="DF124" s="238"/>
      <c r="DG124" s="238"/>
      <c r="DH124" s="238"/>
      <c r="DI124" s="238"/>
      <c r="DJ124" s="238"/>
      <c r="DK124" s="238"/>
      <c r="DL124" s="238"/>
      <c r="DM124" s="238"/>
      <c r="DN124" s="238"/>
      <c r="DO124" s="238"/>
      <c r="DP124" s="238"/>
      <c r="DQ124" s="238"/>
      <c r="DR124" s="238"/>
      <c r="HK124" s="269"/>
      <c r="HL124" s="239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  <c r="IW124" s="8"/>
      <c r="IX124" s="8"/>
      <c r="JU124" s="8"/>
      <c r="JV124" s="8"/>
      <c r="JW124" s="8"/>
      <c r="JX124" s="8"/>
      <c r="JY124" s="8"/>
      <c r="JZ124" s="8"/>
      <c r="KA124" s="8"/>
      <c r="KB124" s="8"/>
      <c r="KC124" s="8"/>
      <c r="KD124" s="8"/>
      <c r="KE124" s="8"/>
      <c r="KF124" s="8"/>
      <c r="KG124" s="8"/>
      <c r="KH124" s="8"/>
      <c r="KI124" s="8"/>
      <c r="KJ124" s="8"/>
      <c r="KK124" s="8"/>
      <c r="KL124" s="8"/>
      <c r="KM124" s="8"/>
      <c r="KN124" s="8"/>
      <c r="KO124" s="8"/>
      <c r="KP124" s="8"/>
      <c r="KQ124" s="8"/>
      <c r="KR124" s="8"/>
      <c r="KS124" s="8"/>
      <c r="KT124" s="8"/>
      <c r="KU124" s="8"/>
      <c r="KV124" s="8"/>
      <c r="KW124" s="8"/>
      <c r="KX124" s="8"/>
      <c r="KY124" s="8"/>
      <c r="KZ124" s="8"/>
      <c r="LA124" s="8"/>
      <c r="LB124" s="8"/>
      <c r="LC124" s="8"/>
      <c r="LD124" s="8"/>
      <c r="LE124" s="8"/>
      <c r="LF124" s="8"/>
      <c r="LG124" s="8"/>
      <c r="LH124" s="8"/>
      <c r="LI124" s="8"/>
      <c r="LJ124" s="8"/>
      <c r="LK124" s="8"/>
      <c r="LL124" s="8"/>
      <c r="LR124" s="8"/>
      <c r="LS124" s="8"/>
      <c r="LT124" s="8"/>
      <c r="LU124" s="8"/>
      <c r="LV124" s="8"/>
      <c r="LW124" s="8"/>
      <c r="LX124" s="8"/>
      <c r="LY124" s="8"/>
      <c r="LZ124" s="8"/>
      <c r="MA124" s="8"/>
    </row>
    <row r="125" spans="84:339" s="233" customFormat="1">
      <c r="CF125" s="240"/>
      <c r="CG125" s="240"/>
      <c r="CH125" s="240"/>
      <c r="CI125" s="240"/>
      <c r="CJ125" s="240"/>
      <c r="CW125" s="238"/>
      <c r="CX125" s="238"/>
      <c r="CY125" s="238"/>
      <c r="CZ125" s="238"/>
      <c r="DA125" s="238"/>
      <c r="DB125" s="238"/>
      <c r="DC125" s="238"/>
      <c r="DD125" s="238"/>
      <c r="DE125" s="238"/>
      <c r="DF125" s="238"/>
      <c r="DG125" s="238"/>
      <c r="DH125" s="238"/>
      <c r="DI125" s="238"/>
      <c r="DJ125" s="238"/>
      <c r="DK125" s="238"/>
      <c r="DL125" s="238"/>
      <c r="DM125" s="238"/>
      <c r="DN125" s="238"/>
      <c r="DO125" s="238"/>
      <c r="DP125" s="238"/>
      <c r="DQ125" s="238"/>
      <c r="DR125" s="238"/>
      <c r="HK125" s="269"/>
      <c r="HL125" s="239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  <c r="IW125" s="8"/>
      <c r="IX125" s="8"/>
      <c r="JU125" s="8"/>
      <c r="JV125" s="8"/>
      <c r="JW125" s="8"/>
      <c r="JX125" s="8"/>
      <c r="JY125" s="8"/>
      <c r="JZ125" s="8"/>
      <c r="KA125" s="8"/>
      <c r="KB125" s="8"/>
      <c r="KC125" s="8"/>
      <c r="KD125" s="8"/>
      <c r="KE125" s="8"/>
      <c r="KF125" s="8"/>
      <c r="KG125" s="8"/>
      <c r="KH125" s="8"/>
      <c r="KI125" s="8"/>
      <c r="KJ125" s="8"/>
      <c r="KK125" s="8"/>
      <c r="KL125" s="8"/>
      <c r="KM125" s="8"/>
      <c r="KN125" s="8"/>
      <c r="KO125" s="8"/>
      <c r="KP125" s="8"/>
      <c r="KQ125" s="8"/>
      <c r="KR125" s="8"/>
      <c r="KS125" s="8"/>
      <c r="KT125" s="8"/>
      <c r="KU125" s="8"/>
      <c r="KV125" s="8"/>
      <c r="KW125" s="8"/>
      <c r="KX125" s="8"/>
      <c r="KY125" s="8"/>
      <c r="KZ125" s="8"/>
      <c r="LA125" s="8"/>
      <c r="LB125" s="8"/>
      <c r="LC125" s="8"/>
      <c r="LD125" s="8"/>
      <c r="LE125" s="8"/>
      <c r="LF125" s="8"/>
      <c r="LG125" s="8"/>
      <c r="LH125" s="8"/>
      <c r="LI125" s="8"/>
      <c r="LJ125" s="8"/>
      <c r="LK125" s="8"/>
      <c r="LL125" s="8"/>
      <c r="LR125" s="8"/>
      <c r="LS125" s="8"/>
      <c r="LT125" s="8"/>
      <c r="LU125" s="8"/>
      <c r="LV125" s="8"/>
      <c r="LW125" s="8"/>
      <c r="LX125" s="8"/>
      <c r="LY125" s="8"/>
      <c r="LZ125" s="8"/>
      <c r="MA125" s="8"/>
    </row>
    <row r="126" spans="84:339" s="233" customFormat="1">
      <c r="CF126" s="240"/>
      <c r="CG126" s="240"/>
      <c r="CH126" s="240"/>
      <c r="CI126" s="240"/>
      <c r="CJ126" s="240"/>
      <c r="CW126" s="238"/>
      <c r="CX126" s="238"/>
      <c r="CY126" s="238"/>
      <c r="CZ126" s="238"/>
      <c r="DA126" s="238"/>
      <c r="DB126" s="238"/>
      <c r="DC126" s="238"/>
      <c r="DD126" s="238"/>
      <c r="DE126" s="238"/>
      <c r="DF126" s="238"/>
      <c r="DG126" s="238"/>
      <c r="DH126" s="238"/>
      <c r="DI126" s="238"/>
      <c r="DJ126" s="238"/>
      <c r="DK126" s="238"/>
      <c r="DL126" s="238"/>
      <c r="DM126" s="238"/>
      <c r="DN126" s="238"/>
      <c r="DO126" s="238"/>
      <c r="DP126" s="238"/>
      <c r="DQ126" s="238"/>
      <c r="DR126" s="238"/>
      <c r="HK126" s="269"/>
      <c r="HL126" s="239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  <c r="IW126" s="8"/>
      <c r="IX126" s="8"/>
      <c r="JU126" s="8"/>
      <c r="JV126" s="8"/>
      <c r="JW126" s="8"/>
      <c r="JX126" s="8"/>
      <c r="JY126" s="8"/>
      <c r="JZ126" s="8"/>
      <c r="KA126" s="8"/>
      <c r="KB126" s="8"/>
      <c r="KC126" s="8"/>
      <c r="KD126" s="8"/>
      <c r="KE126" s="8"/>
      <c r="KF126" s="8"/>
      <c r="KG126" s="8"/>
      <c r="KH126" s="8"/>
      <c r="KI126" s="8"/>
      <c r="KJ126" s="8"/>
      <c r="KK126" s="8"/>
      <c r="KL126" s="8"/>
      <c r="KM126" s="8"/>
      <c r="KN126" s="8"/>
      <c r="KO126" s="8"/>
      <c r="KP126" s="8"/>
      <c r="KQ126" s="8"/>
      <c r="KR126" s="8"/>
      <c r="KS126" s="8"/>
      <c r="KT126" s="8"/>
      <c r="KU126" s="8"/>
      <c r="KV126" s="8"/>
      <c r="KW126" s="8"/>
      <c r="KX126" s="8"/>
      <c r="KY126" s="8"/>
      <c r="KZ126" s="8"/>
      <c r="LA126" s="8"/>
      <c r="LB126" s="8"/>
      <c r="LC126" s="8"/>
      <c r="LD126" s="8"/>
      <c r="LE126" s="8"/>
      <c r="LF126" s="8"/>
      <c r="LG126" s="8"/>
      <c r="LH126" s="8"/>
      <c r="LI126" s="8"/>
      <c r="LJ126" s="8"/>
      <c r="LK126" s="8"/>
      <c r="LL126" s="8"/>
      <c r="LR126" s="8"/>
      <c r="LS126" s="8"/>
      <c r="LT126" s="8"/>
      <c r="LU126" s="8"/>
      <c r="LV126" s="8"/>
      <c r="LW126" s="8"/>
      <c r="LX126" s="8"/>
      <c r="LY126" s="8"/>
      <c r="LZ126" s="8"/>
      <c r="MA126" s="8"/>
    </row>
    <row r="127" spans="84:339" s="233" customFormat="1">
      <c r="CF127" s="240"/>
      <c r="CG127" s="240"/>
      <c r="CH127" s="240"/>
      <c r="CI127" s="240"/>
      <c r="CJ127" s="240"/>
      <c r="CW127" s="238"/>
      <c r="CX127" s="238"/>
      <c r="CY127" s="238"/>
      <c r="CZ127" s="238"/>
      <c r="DA127" s="238"/>
      <c r="DB127" s="238"/>
      <c r="DC127" s="238"/>
      <c r="DD127" s="238"/>
      <c r="DE127" s="238"/>
      <c r="DF127" s="238"/>
      <c r="DG127" s="238"/>
      <c r="DH127" s="238"/>
      <c r="DI127" s="238"/>
      <c r="DJ127" s="238"/>
      <c r="DK127" s="238"/>
      <c r="DL127" s="238"/>
      <c r="DM127" s="238"/>
      <c r="DN127" s="238"/>
      <c r="DO127" s="238"/>
      <c r="DP127" s="238"/>
      <c r="DQ127" s="238"/>
      <c r="DR127" s="238"/>
      <c r="HK127" s="269"/>
      <c r="HL127" s="239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  <c r="IW127" s="8"/>
      <c r="IX127" s="8"/>
      <c r="JU127" s="8"/>
      <c r="JV127" s="8"/>
      <c r="JW127" s="8"/>
      <c r="JX127" s="8"/>
      <c r="JY127" s="8"/>
      <c r="JZ127" s="8"/>
      <c r="KA127" s="8"/>
      <c r="KB127" s="8"/>
      <c r="KC127" s="8"/>
      <c r="KD127" s="8"/>
      <c r="KE127" s="8"/>
      <c r="KF127" s="8"/>
      <c r="KG127" s="8"/>
      <c r="KH127" s="8"/>
      <c r="KI127" s="8"/>
      <c r="KJ127" s="8"/>
      <c r="KK127" s="8"/>
      <c r="KL127" s="8"/>
      <c r="KM127" s="8"/>
      <c r="KN127" s="8"/>
      <c r="KO127" s="8"/>
      <c r="KP127" s="8"/>
      <c r="KQ127" s="8"/>
      <c r="KR127" s="8"/>
      <c r="KS127" s="8"/>
      <c r="KT127" s="8"/>
      <c r="KU127" s="8"/>
      <c r="KV127" s="8"/>
      <c r="KW127" s="8"/>
      <c r="KX127" s="8"/>
      <c r="KY127" s="8"/>
      <c r="KZ127" s="8"/>
      <c r="LA127" s="8"/>
      <c r="LB127" s="8"/>
      <c r="LC127" s="8"/>
      <c r="LD127" s="8"/>
      <c r="LE127" s="8"/>
      <c r="LF127" s="8"/>
      <c r="LG127" s="8"/>
      <c r="LH127" s="8"/>
      <c r="LI127" s="8"/>
      <c r="LJ127" s="8"/>
      <c r="LK127" s="8"/>
      <c r="LL127" s="8"/>
      <c r="LR127" s="8"/>
      <c r="LS127" s="8"/>
      <c r="LT127" s="8"/>
      <c r="LU127" s="8"/>
      <c r="LV127" s="8"/>
      <c r="LW127" s="8"/>
      <c r="LX127" s="8"/>
      <c r="LY127" s="8"/>
      <c r="LZ127" s="8"/>
      <c r="MA127" s="8"/>
    </row>
    <row r="128" spans="84:339" s="233" customFormat="1">
      <c r="CF128" s="240"/>
      <c r="CG128" s="240"/>
      <c r="CH128" s="240"/>
      <c r="CI128" s="240"/>
      <c r="CJ128" s="240"/>
      <c r="CW128" s="238"/>
      <c r="CX128" s="238"/>
      <c r="CY128" s="238"/>
      <c r="CZ128" s="238"/>
      <c r="DA128" s="238"/>
      <c r="DB128" s="238"/>
      <c r="DC128" s="238"/>
      <c r="DD128" s="238"/>
      <c r="DE128" s="238"/>
      <c r="DF128" s="238"/>
      <c r="DG128" s="238"/>
      <c r="DH128" s="238"/>
      <c r="DI128" s="238"/>
      <c r="DJ128" s="238"/>
      <c r="DK128" s="238"/>
      <c r="DL128" s="238"/>
      <c r="DM128" s="238"/>
      <c r="DN128" s="238"/>
      <c r="DO128" s="238"/>
      <c r="DP128" s="238"/>
      <c r="DQ128" s="238"/>
      <c r="DR128" s="238"/>
      <c r="HK128" s="269"/>
      <c r="HL128" s="239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  <c r="IW128" s="8"/>
      <c r="IX128" s="8"/>
      <c r="JU128" s="8"/>
      <c r="JV128" s="8"/>
      <c r="JW128" s="8"/>
      <c r="JX128" s="8"/>
      <c r="JY128" s="8"/>
      <c r="JZ128" s="8"/>
      <c r="KA128" s="8"/>
      <c r="KB128" s="8"/>
      <c r="KC128" s="8"/>
      <c r="KD128" s="8"/>
      <c r="KE128" s="8"/>
      <c r="KF128" s="8"/>
      <c r="KG128" s="8"/>
      <c r="KH128" s="8"/>
      <c r="KI128" s="8"/>
      <c r="KJ128" s="8"/>
      <c r="KK128" s="8"/>
      <c r="KL128" s="8"/>
      <c r="KM128" s="8"/>
      <c r="KN128" s="8"/>
      <c r="KO128" s="8"/>
      <c r="KP128" s="8"/>
      <c r="KQ128" s="8"/>
      <c r="KR128" s="8"/>
      <c r="KS128" s="8"/>
      <c r="KT128" s="8"/>
      <c r="KU128" s="8"/>
      <c r="KV128" s="8"/>
      <c r="KW128" s="8"/>
      <c r="KX128" s="8"/>
      <c r="KY128" s="8"/>
      <c r="KZ128" s="8"/>
      <c r="LA128" s="8"/>
      <c r="LB128" s="8"/>
      <c r="LC128" s="8"/>
      <c r="LD128" s="8"/>
      <c r="LE128" s="8"/>
      <c r="LF128" s="8"/>
      <c r="LG128" s="8"/>
      <c r="LH128" s="8"/>
      <c r="LI128" s="8"/>
      <c r="LJ128" s="8"/>
      <c r="LK128" s="8"/>
      <c r="LL128" s="8"/>
      <c r="LR128" s="8"/>
      <c r="LS128" s="8"/>
      <c r="LT128" s="8"/>
      <c r="LU128" s="8"/>
      <c r="LV128" s="8"/>
      <c r="LW128" s="8"/>
      <c r="LX128" s="8"/>
      <c r="LY128" s="8"/>
      <c r="LZ128" s="8"/>
      <c r="MA128" s="8"/>
    </row>
    <row r="129" spans="84:339" s="233" customFormat="1">
      <c r="CF129" s="240"/>
      <c r="CG129" s="240"/>
      <c r="CH129" s="240"/>
      <c r="CI129" s="240"/>
      <c r="CJ129" s="240"/>
      <c r="CW129" s="238"/>
      <c r="CX129" s="238"/>
      <c r="CY129" s="238"/>
      <c r="CZ129" s="238"/>
      <c r="DA129" s="238"/>
      <c r="DB129" s="238"/>
      <c r="DC129" s="238"/>
      <c r="DD129" s="238"/>
      <c r="DE129" s="238"/>
      <c r="DF129" s="238"/>
      <c r="DG129" s="238"/>
      <c r="DH129" s="238"/>
      <c r="DI129" s="238"/>
      <c r="DJ129" s="238"/>
      <c r="DK129" s="238"/>
      <c r="DL129" s="238"/>
      <c r="DM129" s="238"/>
      <c r="DN129" s="238"/>
      <c r="DO129" s="238"/>
      <c r="DP129" s="238"/>
      <c r="DQ129" s="238"/>
      <c r="DR129" s="238"/>
      <c r="HK129" s="269"/>
      <c r="HL129" s="239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  <c r="IW129" s="8"/>
      <c r="IX129" s="8"/>
      <c r="JU129" s="8"/>
      <c r="JV129" s="8"/>
      <c r="JW129" s="8"/>
      <c r="JX129" s="8"/>
      <c r="JY129" s="8"/>
      <c r="JZ129" s="8"/>
      <c r="KA129" s="8"/>
      <c r="KB129" s="8"/>
      <c r="KC129" s="8"/>
      <c r="KD129" s="8"/>
      <c r="KE129" s="8"/>
      <c r="KF129" s="8"/>
      <c r="KG129" s="8"/>
      <c r="KH129" s="8"/>
      <c r="KI129" s="8"/>
      <c r="KJ129" s="8"/>
      <c r="KK129" s="8"/>
      <c r="KL129" s="8"/>
      <c r="KM129" s="8"/>
      <c r="KN129" s="8"/>
      <c r="KO129" s="8"/>
      <c r="KP129" s="8"/>
      <c r="KQ129" s="8"/>
      <c r="KR129" s="8"/>
      <c r="KS129" s="8"/>
      <c r="KT129" s="8"/>
      <c r="KU129" s="8"/>
      <c r="KV129" s="8"/>
      <c r="KW129" s="8"/>
      <c r="KX129" s="8"/>
      <c r="KY129" s="8"/>
      <c r="KZ129" s="8"/>
      <c r="LA129" s="8"/>
      <c r="LB129" s="8"/>
      <c r="LC129" s="8"/>
      <c r="LD129" s="8"/>
      <c r="LE129" s="8"/>
      <c r="LF129" s="8"/>
      <c r="LG129" s="8"/>
      <c r="LH129" s="8"/>
      <c r="LI129" s="8"/>
      <c r="LJ129" s="8"/>
      <c r="LK129" s="8"/>
      <c r="LL129" s="8"/>
      <c r="LR129" s="8"/>
      <c r="LS129" s="8"/>
      <c r="LT129" s="8"/>
      <c r="LU129" s="8"/>
      <c r="LV129" s="8"/>
      <c r="LW129" s="8"/>
      <c r="LX129" s="8"/>
      <c r="LY129" s="8"/>
      <c r="LZ129" s="8"/>
      <c r="MA129" s="8"/>
    </row>
    <row r="130" spans="84:339" s="233" customFormat="1">
      <c r="CF130" s="240"/>
      <c r="CG130" s="240"/>
      <c r="CH130" s="240"/>
      <c r="CI130" s="240"/>
      <c r="CJ130" s="240"/>
      <c r="CW130" s="238"/>
      <c r="CX130" s="238"/>
      <c r="CY130" s="238"/>
      <c r="CZ130" s="238"/>
      <c r="DA130" s="238"/>
      <c r="DB130" s="238"/>
      <c r="DC130" s="238"/>
      <c r="DD130" s="238"/>
      <c r="DE130" s="238"/>
      <c r="DF130" s="238"/>
      <c r="DG130" s="238"/>
      <c r="DH130" s="238"/>
      <c r="DI130" s="238"/>
      <c r="DJ130" s="238"/>
      <c r="DK130" s="238"/>
      <c r="DL130" s="238"/>
      <c r="DM130" s="238"/>
      <c r="DN130" s="238"/>
      <c r="DO130" s="238"/>
      <c r="DP130" s="238"/>
      <c r="DQ130" s="238"/>
      <c r="DR130" s="238"/>
      <c r="HK130" s="269"/>
      <c r="HL130" s="239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  <c r="IW130" s="8"/>
      <c r="IX130" s="8"/>
      <c r="JU130" s="8"/>
      <c r="JV130" s="8"/>
      <c r="JW130" s="8"/>
      <c r="JX130" s="8"/>
      <c r="JY130" s="8"/>
      <c r="JZ130" s="8"/>
      <c r="KA130" s="8"/>
      <c r="KB130" s="8"/>
      <c r="KC130" s="8"/>
      <c r="KD130" s="8"/>
      <c r="KE130" s="8"/>
      <c r="KF130" s="8"/>
      <c r="KG130" s="8"/>
      <c r="KH130" s="8"/>
      <c r="KI130" s="8"/>
      <c r="KJ130" s="8"/>
      <c r="KK130" s="8"/>
      <c r="KL130" s="8"/>
      <c r="KM130" s="8"/>
      <c r="KN130" s="8"/>
      <c r="KO130" s="8"/>
      <c r="KP130" s="8"/>
      <c r="KQ130" s="8"/>
      <c r="KR130" s="8"/>
      <c r="KS130" s="8"/>
      <c r="KT130" s="8"/>
      <c r="KU130" s="8"/>
      <c r="KV130" s="8"/>
      <c r="KW130" s="8"/>
      <c r="KX130" s="8"/>
      <c r="KY130" s="8"/>
      <c r="KZ130" s="8"/>
      <c r="LA130" s="8"/>
      <c r="LB130" s="8"/>
      <c r="LC130" s="8"/>
      <c r="LD130" s="8"/>
      <c r="LE130" s="8"/>
      <c r="LF130" s="8"/>
      <c r="LG130" s="8"/>
      <c r="LH130" s="8"/>
      <c r="LI130" s="8"/>
      <c r="LJ130" s="8"/>
      <c r="LK130" s="8"/>
      <c r="LL130" s="8"/>
      <c r="LR130" s="8"/>
      <c r="LS130" s="8"/>
      <c r="LT130" s="8"/>
      <c r="LU130" s="8"/>
      <c r="LV130" s="8"/>
      <c r="LW130" s="8"/>
      <c r="LX130" s="8"/>
      <c r="LY130" s="8"/>
      <c r="LZ130" s="8"/>
      <c r="MA130" s="8"/>
    </row>
    <row r="131" spans="84:339" s="242" customFormat="1">
      <c r="CF131" s="243"/>
      <c r="CG131" s="243"/>
      <c r="CH131" s="243"/>
      <c r="CI131" s="243"/>
      <c r="CJ131" s="243"/>
      <c r="CW131" s="244"/>
      <c r="CX131" s="244"/>
      <c r="CY131" s="244"/>
      <c r="CZ131" s="244"/>
      <c r="DA131" s="244"/>
      <c r="DB131" s="244"/>
      <c r="DC131" s="244"/>
      <c r="DD131" s="244"/>
      <c r="DE131" s="244"/>
      <c r="DF131" s="244"/>
      <c r="DG131" s="244"/>
      <c r="DH131" s="244"/>
      <c r="DI131" s="244"/>
      <c r="DJ131" s="244"/>
      <c r="DK131" s="244"/>
      <c r="DL131" s="244"/>
      <c r="DM131" s="244"/>
      <c r="DN131" s="244"/>
      <c r="DO131" s="244"/>
      <c r="DP131" s="244"/>
      <c r="DQ131" s="244"/>
      <c r="DR131" s="244"/>
      <c r="HK131" s="270"/>
      <c r="HL131" s="245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  <c r="IW131" s="8"/>
      <c r="IX131" s="8"/>
      <c r="JU131" s="8"/>
      <c r="JV131" s="8"/>
      <c r="JW131" s="8"/>
      <c r="JX131" s="8"/>
      <c r="JY131" s="8"/>
      <c r="JZ131" s="8"/>
      <c r="KA131" s="8"/>
      <c r="KB131" s="8"/>
      <c r="KC131" s="8"/>
      <c r="KD131" s="8"/>
      <c r="KE131" s="8"/>
      <c r="KF131" s="8"/>
      <c r="KG131" s="8"/>
      <c r="KH131" s="8"/>
      <c r="KI131" s="8"/>
      <c r="KJ131" s="8"/>
      <c r="KK131" s="8"/>
      <c r="KL131" s="8"/>
      <c r="KM131" s="8"/>
      <c r="KN131" s="8"/>
      <c r="KO131" s="8"/>
      <c r="KP131" s="8"/>
      <c r="KQ131" s="8"/>
      <c r="KR131" s="8"/>
      <c r="KS131" s="8"/>
      <c r="KT131" s="8"/>
      <c r="KU131" s="8"/>
      <c r="KV131" s="8"/>
      <c r="KW131" s="8"/>
      <c r="KX131" s="8"/>
      <c r="KY131" s="8"/>
      <c r="KZ131" s="8"/>
      <c r="LA131" s="8"/>
      <c r="LB131" s="8"/>
      <c r="LC131" s="8"/>
      <c r="LD131" s="8"/>
      <c r="LE131" s="8"/>
      <c r="LF131" s="8"/>
      <c r="LG131" s="8"/>
      <c r="LH131" s="8"/>
      <c r="LI131" s="8"/>
      <c r="LJ131" s="8"/>
      <c r="LK131" s="8"/>
      <c r="LL131" s="8"/>
      <c r="LR131" s="8"/>
      <c r="LS131" s="8"/>
      <c r="LT131" s="8"/>
      <c r="LU131" s="8"/>
      <c r="LV131" s="8"/>
      <c r="LW131" s="8"/>
      <c r="LX131" s="8"/>
      <c r="LY131" s="8"/>
      <c r="LZ131" s="8"/>
      <c r="MA131" s="8"/>
    </row>
  </sheetData>
  <autoFilter ref="A1:LL73">
    <filterColumn colId="291"/>
    <filterColumn colId="302"/>
  </autoFilter>
  <conditionalFormatting sqref="M53:N72 S53:T72 M1:O1 S1:U1 M2:N30 S2:T30">
    <cfRule type="cellIs" dxfId="46" priority="141" stopIfTrue="1" operator="lessThan">
      <formula>4.95</formula>
    </cfRule>
    <cfRule type="cellIs" dxfId="45" priority="142" stopIfTrue="1" operator="lessThan">
      <formula>4.95</formula>
    </cfRule>
    <cfRule type="cellIs" dxfId="44" priority="143" stopIfTrue="1" operator="lessThan">
      <formula>4.95</formula>
    </cfRule>
  </conditionalFormatting>
  <conditionalFormatting sqref="Q53:U72 K53:L72 Q1:U30 K1:L30">
    <cfRule type="cellIs" dxfId="43" priority="140" stopIfTrue="1" operator="lessThan">
      <formula>4.95</formula>
    </cfRule>
  </conditionalFormatting>
  <conditionalFormatting sqref="DL61:DM70 DS61:DT70 DA61:DA72 DL71:DL72 ED61:ED72 EO61:EO72 EZ61:EZ72 FK61:FK72 FV61:FV72 GG61:GG72 R61:R72 AA53:AB72 AL53:AM72 AW53:AX72 BH53:BI72 BS53:BT72 DS71:DS72 HV71:HW72 IG71:IH72 IR71:IS72 JC71:JD72 L71:L72 JN71:JO72 JY71:JZ72 JY56:JZ56 JY61:JZ62 KJ71:KK72 KJ63:KK64 KU71:KV72 KU63:KV64 LF71:LG72 LF63:LG64 GR61:GR72 CP53:CQ72 ED1:EH1 EO1:ES1 EZ1:FD1 FK1:FO1 FV1:FZ1 GG1:GK1 GR1:GV1 AW1:BA1 CP1:CT1 M1:O1 S1:U1 AA1:AE1 AL1:AP1 BS1:BW1 BH1:BL1 DA1:DE1 DL1:DP1 DS1:DW1 GR2:GR30 CP2:CQ30 DA2:DA30 DL2:DL30 ED2:ED30 EO2:EO30 EZ2:EZ30 FK2:FK30 FV2:FV30 GG2:GG30 R2:R30 AA2:AB30 AL2:AM30 AW2:AX30 BH2:BI30 BS2:BT30 DS2:DS30 HV2:HW30 IG2:IH30 HV1:HZ1 IG1:IK1 IR2:IS30 JC2:JD30 IR1:IV1 JC1:JG1 L2:L30 JN2:JO30 JN1:JR1 JY2:JZ52 JY1:KB1 KJ1:KM1 KJ2:KK52 KU1:KX1 KU2:KV52 LH1:LI1 LF1:LG52">
    <cfRule type="cellIs" dxfId="42" priority="139" operator="lessThan">
      <formula>3.95</formula>
    </cfRule>
  </conditionalFormatting>
  <conditionalFormatting sqref="BK53:BK72 BK1:BL1 BK2:BK30">
    <cfRule type="cellIs" dxfId="41" priority="138" operator="greaterThan">
      <formula>0</formula>
    </cfRule>
  </conditionalFormatting>
  <conditionalFormatting sqref="BK75:BK1048576 BV75:BV1048576 AZ75:AZ1048576 AO75:AO1048576 AO52:AO72 AZ52:AZ72 BV52:BV72 BK52:BK72 AD52:AD72 AD75:AD1048576 CS53:CS72 AD2:AD30 AD1:AE1 CS1:CT1 AO1:AP1 AZ1:BA1 BV1:BW1 BK1:BL1 CS2:CS30 AO2:AO30 AZ2:AZ30 BV2:BV30 BK2:BK30">
    <cfRule type="cellIs" dxfId="40" priority="137" operator="lessThan">
      <formula>1</formula>
    </cfRule>
  </conditionalFormatting>
  <conditionalFormatting sqref="L71:L72 CP53:CQ72 AW75:AX1048576 AL75:AM1048576 BH75:BI1048576 BS75:BT1048576 BS52:BT72 BH52:BI72 AL52:AM72 AW52:AX72 AA52:AB72 AA75:AB1048576 R61:R72 CP1:CQ30 R2:R30 AA1:AB30 AL1:AM30 AW1:AX30 BH1:BI30 BS1:BT30 L2:L30">
    <cfRule type="cellIs" dxfId="39" priority="136" operator="lessThan">
      <formula>4</formula>
    </cfRule>
  </conditionalFormatting>
  <conditionalFormatting sqref="AM52:AM72 AX53:AX72 BI53:BI72 BT53:BT72 CQ53:CQ72 IG71:IH72 HV71:HW72 IR71:IS72 JC71:JD72 L71:L72 JN71:JO72 JY71:JZ72 JY56:JZ56 JY61:JZ62 KJ71:KK72 KJ63:KK64 KU71:KV72 KU63:KV64 LG71:LG72 LG63:LG64 R61:R72 AB52:AB72 R2:R30 AB2:AB30 AM2:AM30 AX2:AX30 BI2:BI30 BT2:BT30 CQ2:CQ30 IG2:IH30 HV2:HW30 IR2:IS30 JC2:JD30 L2:L30 JN2:JO30 JY2:JZ52 KJ2:KK52 KU2:KV52 LG2:LG52">
    <cfRule type="cellIs" dxfId="38" priority="135" operator="lessThan">
      <formula>4</formula>
    </cfRule>
  </conditionalFormatting>
  <conditionalFormatting sqref="IU71:IU72 JF71:JF72 JQ71:JQ72 KB71:KB72 KB56 KB61:KB62 KM71:KM72 KM63:KM64 KX71:KX72 KX63:KX64 LI71:LI72 LI63:LI64 IJ71:IJ72 HY71:HY72 IJ1:IJ30 HY1:HY30 HZ1 IK1 IU1:IU30 JF1:JF30 IV1 JG1 JQ1:JQ30 JR1 KB1:KB52 KM1:KM52 KX1:KX52 LI2:LI52">
    <cfRule type="cellIs" dxfId="37" priority="114" operator="lessThan">
      <formula>0</formula>
    </cfRule>
    <cfRule type="cellIs" dxfId="36" priority="115" operator="lessThan">
      <formula>0</formula>
    </cfRule>
    <cfRule type="cellIs" dxfId="35" priority="116" operator="greaterThan">
      <formula>0</formula>
    </cfRule>
    <cfRule type="cellIs" dxfId="34" priority="117" operator="lessThan">
      <formula>0</formula>
    </cfRule>
    <cfRule type="cellIs" dxfId="33" priority="118" operator="greaterThan">
      <formula>0</formula>
    </cfRule>
  </conditionalFormatting>
  <conditionalFormatting sqref="IU71:IU72 JF71:JF72 JQ71:JQ72 KB71:KB72 KB56 KB61:KB62 KM71:KM72 KM63:KM64 KX71:KX72 KX63:KX64 LI71:LI72 LI63:LI64 IJ71:IJ72 HY71:HY72 IJ2:IJ30 HY2:HY30 IU2:IU30 JF2:JF30 JQ2:JQ30 KB2:KB52 KM2:KM52 KX2:KX52 LI2:LI52">
    <cfRule type="cellIs" dxfId="32" priority="111" operator="equal">
      <formula>0</formula>
    </cfRule>
    <cfRule type="cellIs" dxfId="31" priority="112" operator="equal">
      <formula>0</formula>
    </cfRule>
    <cfRule type="cellIs" dxfId="30" priority="113" operator="lessThan">
      <formula>0</formula>
    </cfRule>
  </conditionalFormatting>
  <conditionalFormatting sqref="LI63:LI64 LI71:LI72 LI2:LI52">
    <cfRule type="cellIs" dxfId="29" priority="3" operator="lessThan">
      <formula>1</formula>
    </cfRule>
    <cfRule type="cellIs" dxfId="28" priority="4" operator="greaterThan">
      <formula>0</formula>
    </cfRule>
    <cfRule type="cellIs" dxfId="27" priority="5" operator="equal">
      <formula>0</formula>
    </cfRule>
    <cfRule type="cellIs" dxfId="26" priority="6" operator="equal">
      <formula>0</formula>
    </cfRule>
    <cfRule type="cellIs" dxfId="25" priority="7" operator="lessThan">
      <formula>0</formula>
    </cfRule>
  </conditionalFormatting>
  <conditionalFormatting sqref="LI71:LI72 LI2:LI52">
    <cfRule type="cellIs" dxfId="24" priority="1" operator="greaterThan">
      <formula>1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Y53"/>
  <sheetViews>
    <sheetView workbookViewId="0">
      <selection activeCell="LK2" sqref="LK2:LL32"/>
    </sheetView>
  </sheetViews>
  <sheetFormatPr defaultRowHeight="12.75"/>
  <cols>
    <col min="3" max="3" width="15" bestFit="1" customWidth="1"/>
    <col min="4" max="4" width="15.140625" bestFit="1" customWidth="1"/>
    <col min="6" max="6" width="0" hidden="1" customWidth="1"/>
    <col min="7" max="7" width="13.42578125" hidden="1" customWidth="1"/>
    <col min="8" max="8" width="13.28515625" hidden="1" customWidth="1"/>
    <col min="9" max="9" width="36.7109375" customWidth="1"/>
    <col min="10" max="10" width="25.85546875" customWidth="1"/>
    <col min="11" max="11" width="11.140625" customWidth="1"/>
    <col min="12" max="100" width="9.140625" customWidth="1"/>
  </cols>
  <sheetData>
    <row r="1" spans="1:337" s="126" customFormat="1" ht="17.25">
      <c r="D1" s="129"/>
      <c r="J1" s="130"/>
      <c r="L1" s="131">
        <v>2</v>
      </c>
      <c r="M1" s="131">
        <v>3</v>
      </c>
      <c r="N1" s="132">
        <v>4</v>
      </c>
      <c r="O1" s="132">
        <v>2</v>
      </c>
      <c r="P1" s="132">
        <v>3</v>
      </c>
      <c r="Q1" s="132">
        <v>3</v>
      </c>
      <c r="R1" s="132">
        <v>2</v>
      </c>
      <c r="S1" s="132">
        <v>3</v>
      </c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H1" s="133"/>
    </row>
    <row r="2" spans="1:337" s="137" customFormat="1" ht="141" customHeight="1">
      <c r="A2" s="134" t="s">
        <v>0</v>
      </c>
      <c r="B2" s="158" t="s">
        <v>2</v>
      </c>
      <c r="C2" s="158" t="s">
        <v>1</v>
      </c>
      <c r="D2" s="158" t="s">
        <v>3</v>
      </c>
      <c r="E2" s="159" t="s">
        <v>4</v>
      </c>
      <c r="F2" s="159" t="s">
        <v>5</v>
      </c>
      <c r="G2" s="160" t="s">
        <v>6</v>
      </c>
      <c r="H2" s="160" t="s">
        <v>8</v>
      </c>
      <c r="I2" s="160" t="s">
        <v>7</v>
      </c>
      <c r="J2" s="160" t="s">
        <v>745</v>
      </c>
      <c r="K2" s="160" t="s">
        <v>746</v>
      </c>
      <c r="L2" s="135" t="s">
        <v>9</v>
      </c>
      <c r="M2" s="161" t="s">
        <v>10</v>
      </c>
      <c r="N2" s="162" t="s">
        <v>753</v>
      </c>
      <c r="O2" s="162" t="s">
        <v>752</v>
      </c>
      <c r="P2" s="162" t="s">
        <v>747</v>
      </c>
      <c r="Q2" s="162" t="s">
        <v>754</v>
      </c>
      <c r="R2" s="162" t="s">
        <v>749</v>
      </c>
      <c r="S2" s="162" t="s">
        <v>748</v>
      </c>
      <c r="T2" s="162"/>
      <c r="U2" s="162"/>
      <c r="V2" s="163"/>
      <c r="W2" s="162"/>
      <c r="X2" s="162"/>
      <c r="Y2" s="162"/>
      <c r="Z2" s="162"/>
      <c r="AA2" s="162"/>
      <c r="AB2" s="135"/>
      <c r="AC2" s="135"/>
      <c r="AD2" s="135"/>
      <c r="AE2" s="135"/>
      <c r="AF2" s="135"/>
      <c r="AG2" s="135"/>
      <c r="AH2" s="136"/>
      <c r="AI2" s="162"/>
      <c r="AJ2" s="164"/>
      <c r="AK2" s="164"/>
      <c r="LN2" s="137" t="e">
        <f>(HV2*IA2+IG2*IL2+IR2*IW2+JN2*JS2+JC2*JH2+JY2*KD2+KJ2*KO2+KU2*KZ2+LF2*LK2)/LM2</f>
        <v>#DIV/0!</v>
      </c>
      <c r="LT2" s="137" t="e">
        <f>(HV2*IB2+IG2*IM2+IR2*IX2+JC2*JI2+JN2*JT2+JY2*KE2+KJ2*KP2+KV2*LA2+LF2*LL2)/LS2</f>
        <v>#DIV/0!</v>
      </c>
      <c r="LU2" s="137" t="e">
        <f>(HY2*IB2+IJ2*IM2+IV2*IX2+JF2*JI2+JQ2*JT2+KB2*KE2+KM2*KP2+KX2*LA2+LI2*LL2)/LS2</f>
        <v>#DIV/0!</v>
      </c>
      <c r="LV2" s="137">
        <f>HJ2+LM2</f>
        <v>0</v>
      </c>
      <c r="LW2" s="137">
        <f>HK2+LS2</f>
        <v>0</v>
      </c>
      <c r="LX2" s="137" t="e">
        <f>(HL2*HK2+LT2*LS2)/LW2</f>
        <v>#DIV/0!</v>
      </c>
      <c r="LY2" s="137" t="e">
        <f>(HK2*HN2+LU2*LS2)/LW2</f>
        <v>#DIV/0!</v>
      </c>
    </row>
    <row r="3" spans="1:337" s="142" customFormat="1" ht="70.5" customHeight="1">
      <c r="A3" s="165">
        <v>1</v>
      </c>
      <c r="B3" s="76" t="s">
        <v>90</v>
      </c>
      <c r="C3" s="76" t="s">
        <v>129</v>
      </c>
      <c r="D3" s="166" t="s">
        <v>70</v>
      </c>
      <c r="E3" s="167" t="s">
        <v>69</v>
      </c>
      <c r="F3" s="168"/>
      <c r="G3" s="169" t="s">
        <v>91</v>
      </c>
      <c r="H3" s="170" t="s">
        <v>17</v>
      </c>
      <c r="I3" s="171" t="s">
        <v>100</v>
      </c>
      <c r="J3" s="155" t="str">
        <f>IF(L3="x",$L$2&amp;",",)&amp;IF(M3="x",$M$2&amp;",",)&amp;IF(N3="x",$N$2&amp;",",)&amp;IF(O3="x",$O$2&amp;",",)&amp;IF(P3="x",$P$2&amp;",",)&amp;IF(Q3="x",$Q$2&amp;",",)&amp;IF(R3="x",$R$2&amp;",",)&amp;IF(S3="x",$S$2&amp;",",)</f>
        <v>GDTC,GDQP,Pháp luật đại cương,Giáo dục Chính trị,</v>
      </c>
      <c r="K3" s="156">
        <f>SUMIF(L3:AI3,"x",$L$1:$AI$1)</f>
        <v>11</v>
      </c>
      <c r="L3" s="157" t="str">
        <f>IF(CX21.1!N2&lt;1,"x","")</f>
        <v>x</v>
      </c>
      <c r="M3" s="157" t="str">
        <f>IF(CX21.1!T2&lt;1,"x","")</f>
        <v>x</v>
      </c>
      <c r="N3" s="157" t="str">
        <f>IF(CX21.1!AL2&lt;1,"x","")</f>
        <v>x</v>
      </c>
      <c r="O3" s="157" t="str">
        <f>IF(CX21.1!AA2&lt;1,"x","")</f>
        <v>x</v>
      </c>
      <c r="P3" s="157" t="str">
        <f>IF(CX21.1!AW2&lt;1,"x","")</f>
        <v/>
      </c>
      <c r="Q3" s="157" t="str">
        <f>IF(CX21.1!BH2&lt;1,"x","")</f>
        <v/>
      </c>
      <c r="R3" s="157" t="str">
        <f>IF(CX21.1!BS2&lt;1,"x","")</f>
        <v/>
      </c>
      <c r="S3" s="157" t="str">
        <f>IF(CX21.1!CD2&lt;1,"x","")</f>
        <v/>
      </c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 t="str">
        <f>IF(CX21.1!AC2&lt;1,"x","")</f>
        <v/>
      </c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IA3" s="137"/>
      <c r="IB3" s="137"/>
      <c r="IL3" s="137"/>
      <c r="IM3" s="137"/>
      <c r="IW3" s="137"/>
      <c r="IX3" s="137"/>
      <c r="JH3" s="137"/>
      <c r="JI3" s="137"/>
      <c r="JS3" s="137"/>
      <c r="JT3" s="137"/>
      <c r="KD3" s="137"/>
      <c r="KE3" s="137"/>
      <c r="KO3" s="137"/>
      <c r="KP3" s="137"/>
      <c r="KZ3" s="137"/>
      <c r="LA3" s="137"/>
      <c r="LK3" s="137"/>
      <c r="LL3" s="137"/>
      <c r="LT3" s="137" t="e">
        <f t="shared" ref="LT3:LT31" si="0">(HV3*IB3+IG3*IM3+IR3*IX3+JC3*JI3+JN3*JT3+JY3*KE3+KJ3*KP3+KV3*LA3+LF3*LL3)/LS3</f>
        <v>#DIV/0!</v>
      </c>
      <c r="LU3" s="137" t="e">
        <f t="shared" ref="LU3:LU31" si="1">(HY3*IB3+IJ3*IM3+IV3*IX3+JF3*JI3+JQ3*JT3+KB3*KE3+KM3*KP3+KX3*LA3+LI3*LL3)/LS3</f>
        <v>#DIV/0!</v>
      </c>
      <c r="LV3" s="137">
        <f t="shared" ref="LV3:LV31" si="2">HJ3+LM3</f>
        <v>0</v>
      </c>
      <c r="LW3" s="137">
        <f t="shared" ref="LW3:LW31" si="3">HK3+LS3</f>
        <v>0</v>
      </c>
      <c r="LX3" s="137" t="e">
        <f t="shared" ref="LX3:LX31" si="4">(HL3*HK3+LT3*LS3)/LW3</f>
        <v>#DIV/0!</v>
      </c>
      <c r="LY3" s="137" t="e">
        <f t="shared" ref="LY3:LY31" si="5">(HK3*HN3+LU3*LS3)/LW3</f>
        <v>#DIV/0!</v>
      </c>
    </row>
    <row r="4" spans="1:337" s="146" customFormat="1" ht="31.5" customHeight="1">
      <c r="A4" s="165">
        <v>2</v>
      </c>
      <c r="B4" s="76" t="s">
        <v>90</v>
      </c>
      <c r="C4" s="76" t="s">
        <v>130</v>
      </c>
      <c r="D4" s="166" t="s">
        <v>86</v>
      </c>
      <c r="E4" s="167" t="s">
        <v>68</v>
      </c>
      <c r="F4" s="172"/>
      <c r="G4" s="169" t="s">
        <v>92</v>
      </c>
      <c r="H4" s="170" t="s">
        <v>17</v>
      </c>
      <c r="I4" s="171" t="s">
        <v>525</v>
      </c>
      <c r="J4" s="155" t="str">
        <f t="shared" ref="J4:J37" si="6">IF(L4="x",$L$2&amp;",",)&amp;IF(M4="x",$M$2&amp;",",)&amp;IF(N4="x",$N$2&amp;",",)&amp;IF(O4="x",$O$2&amp;",",)&amp;IF(P4="x",$P$2&amp;",",)&amp;IF(Q4="x",$Q$2&amp;",",)&amp;IF(R4="x",$R$2&amp;",",)&amp;IF(S4="x",$S$2&amp;",",)</f>
        <v>GDQP,Pháp luật đại cương,Giáo dục Chính trị,Vật liệu XD,</v>
      </c>
      <c r="K4" s="156">
        <f t="shared" ref="K4:K37" si="7">SUMIF(L4:AI4,"x",$L$1:$AI$1)</f>
        <v>11</v>
      </c>
      <c r="L4" s="157" t="str">
        <f>IF(CX21.1!N3&lt;1,"x","")</f>
        <v/>
      </c>
      <c r="M4" s="157" t="str">
        <f>IF(CX21.1!T3&lt;1,"x","")</f>
        <v>x</v>
      </c>
      <c r="N4" s="157" t="str">
        <f>IF(CX21.1!AL3&lt;1,"x","")</f>
        <v>x</v>
      </c>
      <c r="O4" s="157" t="str">
        <f>IF(CX21.1!AA3&lt;1,"x","")</f>
        <v>x</v>
      </c>
      <c r="P4" s="157" t="str">
        <f>IF(CX21.1!AW3&lt;1,"x","")</f>
        <v/>
      </c>
      <c r="Q4" s="157" t="str">
        <f>IF(CX21.1!BH3&lt;1,"x","")</f>
        <v/>
      </c>
      <c r="R4" s="157" t="str">
        <f>IF(CX21.1!BS3&lt;1,"x","")</f>
        <v>x</v>
      </c>
      <c r="S4" s="157" t="str">
        <f>IF(CX21.1!CD3&lt;1,"x","")</f>
        <v/>
      </c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1"/>
      <c r="AM4" s="141"/>
      <c r="AN4" s="141"/>
      <c r="AO4" s="144" t="s">
        <v>750</v>
      </c>
      <c r="AP4" s="145" t="s">
        <v>751</v>
      </c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IA4" s="137"/>
      <c r="IB4" s="137"/>
      <c r="IL4" s="137"/>
      <c r="IM4" s="137"/>
      <c r="IW4" s="137"/>
      <c r="IX4" s="137"/>
      <c r="JH4" s="137"/>
      <c r="JI4" s="137"/>
      <c r="JS4" s="137"/>
      <c r="JT4" s="137"/>
      <c r="KD4" s="137"/>
      <c r="KE4" s="137"/>
      <c r="KO4" s="137"/>
      <c r="KP4" s="137"/>
      <c r="KZ4" s="137"/>
      <c r="LA4" s="137"/>
      <c r="LK4" s="137"/>
      <c r="LL4" s="137"/>
      <c r="LT4" s="137" t="e">
        <f t="shared" si="0"/>
        <v>#DIV/0!</v>
      </c>
      <c r="LU4" s="137" t="e">
        <f t="shared" si="1"/>
        <v>#DIV/0!</v>
      </c>
      <c r="LV4" s="137">
        <f t="shared" si="2"/>
        <v>0</v>
      </c>
      <c r="LW4" s="137">
        <f t="shared" si="3"/>
        <v>0</v>
      </c>
      <c r="LX4" s="137" t="e">
        <f t="shared" si="4"/>
        <v>#DIV/0!</v>
      </c>
      <c r="LY4" s="137" t="e">
        <f t="shared" si="5"/>
        <v>#DIV/0!</v>
      </c>
    </row>
    <row r="5" spans="1:337" s="146" customFormat="1" ht="18.75" customHeight="1">
      <c r="A5" s="165">
        <v>3</v>
      </c>
      <c r="B5" s="76" t="s">
        <v>90</v>
      </c>
      <c r="C5" s="76" t="s">
        <v>131</v>
      </c>
      <c r="D5" s="166" t="s">
        <v>87</v>
      </c>
      <c r="E5" s="167" t="s">
        <v>67</v>
      </c>
      <c r="F5" s="172"/>
      <c r="G5" s="169" t="s">
        <v>93</v>
      </c>
      <c r="H5" s="170" t="s">
        <v>17</v>
      </c>
      <c r="I5" s="171" t="s">
        <v>526</v>
      </c>
      <c r="J5" s="155" t="str">
        <f t="shared" si="6"/>
        <v/>
      </c>
      <c r="K5" s="156">
        <f t="shared" si="7"/>
        <v>0</v>
      </c>
      <c r="L5" s="157" t="str">
        <f>IF(CX21.1!N4&lt;1,"x","")</f>
        <v/>
      </c>
      <c r="M5" s="157" t="str">
        <f>IF(CX21.1!T4&lt;1,"x","")</f>
        <v/>
      </c>
      <c r="N5" s="157" t="str">
        <f>IF(CX21.1!AL4&lt;1,"x","")</f>
        <v/>
      </c>
      <c r="O5" s="157" t="str">
        <f>IF(CX21.1!AA4&lt;1,"x","")</f>
        <v/>
      </c>
      <c r="P5" s="157" t="str">
        <f>IF(CX21.1!AW4&lt;1,"x","")</f>
        <v/>
      </c>
      <c r="Q5" s="157" t="str">
        <f>IF(CX21.1!BH4&lt;1,"x","")</f>
        <v/>
      </c>
      <c r="R5" s="157" t="str">
        <f>IF(CX21.1!BS4&lt;1,"x","")</f>
        <v/>
      </c>
      <c r="S5" s="157" t="str">
        <f>IF(CX21.1!CD4&lt;1,"x","")</f>
        <v/>
      </c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IA5" s="137"/>
      <c r="IB5" s="137"/>
      <c r="IL5" s="137"/>
      <c r="IM5" s="137"/>
      <c r="IW5" s="137"/>
      <c r="IX5" s="137"/>
      <c r="JH5" s="137"/>
      <c r="JI5" s="137"/>
      <c r="JS5" s="137"/>
      <c r="JT5" s="137"/>
      <c r="KD5" s="137"/>
      <c r="KE5" s="137"/>
      <c r="KO5" s="137"/>
      <c r="KP5" s="137"/>
      <c r="KZ5" s="137"/>
      <c r="LA5" s="137"/>
      <c r="LK5" s="137"/>
      <c r="LL5" s="137"/>
      <c r="LT5" s="137" t="e">
        <f t="shared" si="0"/>
        <v>#DIV/0!</v>
      </c>
      <c r="LU5" s="137" t="e">
        <f t="shared" si="1"/>
        <v>#DIV/0!</v>
      </c>
      <c r="LV5" s="137">
        <f t="shared" si="2"/>
        <v>0</v>
      </c>
      <c r="LW5" s="137">
        <f t="shared" si="3"/>
        <v>0</v>
      </c>
      <c r="LX5" s="137" t="e">
        <f t="shared" si="4"/>
        <v>#DIV/0!</v>
      </c>
      <c r="LY5" s="137" t="e">
        <f t="shared" si="5"/>
        <v>#DIV/0!</v>
      </c>
    </row>
    <row r="6" spans="1:337" s="146" customFormat="1" ht="57" customHeight="1">
      <c r="A6" s="165">
        <v>4</v>
      </c>
      <c r="B6" s="76" t="s">
        <v>90</v>
      </c>
      <c r="C6" s="76" t="s">
        <v>132</v>
      </c>
      <c r="D6" s="166" t="s">
        <v>88</v>
      </c>
      <c r="E6" s="167" t="s">
        <v>89</v>
      </c>
      <c r="F6" s="172"/>
      <c r="G6" s="169" t="s">
        <v>94</v>
      </c>
      <c r="H6" s="170" t="s">
        <v>17</v>
      </c>
      <c r="I6" s="171" t="s">
        <v>527</v>
      </c>
      <c r="J6" s="155" t="str">
        <f t="shared" si="6"/>
        <v>GDQP,</v>
      </c>
      <c r="K6" s="156">
        <f t="shared" si="7"/>
        <v>3</v>
      </c>
      <c r="L6" s="157" t="str">
        <f>IF(CX21.1!N5&lt;1,"x","")</f>
        <v/>
      </c>
      <c r="M6" s="157" t="str">
        <f>IF(CX21.1!T5&lt;1,"x","")</f>
        <v>x</v>
      </c>
      <c r="N6" s="157" t="str">
        <f>IF(CX21.1!AL5&lt;1,"x","")</f>
        <v/>
      </c>
      <c r="O6" s="157" t="str">
        <f>IF(CX21.1!AA5&lt;1,"x","")</f>
        <v/>
      </c>
      <c r="P6" s="157" t="str">
        <f>IF(CX21.1!AW5&lt;1,"x","")</f>
        <v/>
      </c>
      <c r="Q6" s="157" t="str">
        <f>IF(CX21.1!BH5&lt;1,"x","")</f>
        <v/>
      </c>
      <c r="R6" s="157" t="str">
        <f>IF(CX21.1!BS5&lt;1,"x","")</f>
        <v/>
      </c>
      <c r="S6" s="157" t="str">
        <f>IF(CX21.1!CD5&lt;1,"x","")</f>
        <v/>
      </c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IA6" s="137"/>
      <c r="IB6" s="137"/>
      <c r="IL6" s="137"/>
      <c r="IM6" s="137"/>
      <c r="IW6" s="137"/>
      <c r="IX6" s="137"/>
      <c r="JH6" s="137"/>
      <c r="JI6" s="137"/>
      <c r="JS6" s="137"/>
      <c r="JT6" s="137"/>
      <c r="KD6" s="137"/>
      <c r="KE6" s="137"/>
      <c r="KO6" s="137"/>
      <c r="KP6" s="137"/>
      <c r="KZ6" s="137"/>
      <c r="LA6" s="137"/>
      <c r="LK6" s="137"/>
      <c r="LL6" s="137"/>
      <c r="LT6" s="137" t="e">
        <f t="shared" si="0"/>
        <v>#DIV/0!</v>
      </c>
      <c r="LU6" s="137" t="e">
        <f t="shared" si="1"/>
        <v>#DIV/0!</v>
      </c>
      <c r="LV6" s="137">
        <f t="shared" si="2"/>
        <v>0</v>
      </c>
      <c r="LW6" s="137">
        <f t="shared" si="3"/>
        <v>0</v>
      </c>
      <c r="LX6" s="137" t="e">
        <f t="shared" si="4"/>
        <v>#DIV/0!</v>
      </c>
      <c r="LY6" s="137" t="e">
        <f t="shared" si="5"/>
        <v>#DIV/0!</v>
      </c>
    </row>
    <row r="7" spans="1:337" s="146" customFormat="1" ht="18.75" customHeight="1">
      <c r="A7" s="165">
        <v>5</v>
      </c>
      <c r="B7" s="76" t="s">
        <v>90</v>
      </c>
      <c r="C7" s="76" t="s">
        <v>133</v>
      </c>
      <c r="D7" s="166" t="s">
        <v>134</v>
      </c>
      <c r="E7" s="167" t="s">
        <v>135</v>
      </c>
      <c r="F7" s="173"/>
      <c r="G7" s="169" t="s">
        <v>494</v>
      </c>
      <c r="H7" s="170" t="s">
        <v>17</v>
      </c>
      <c r="I7" s="171" t="s">
        <v>528</v>
      </c>
      <c r="J7" s="155" t="str">
        <f t="shared" si="6"/>
        <v>GDQP,</v>
      </c>
      <c r="K7" s="156">
        <f t="shared" si="7"/>
        <v>3</v>
      </c>
      <c r="L7" s="157" t="str">
        <f>IF(CX21.1!N39&lt;1,"x","")</f>
        <v/>
      </c>
      <c r="M7" s="157" t="str">
        <f>IF(CX21.1!T39&lt;1,"x","")</f>
        <v>x</v>
      </c>
      <c r="N7" s="157" t="str">
        <f>IF(CX21.1!AL39&lt;1,"x","")</f>
        <v/>
      </c>
      <c r="O7" s="157" t="str">
        <f>IF(CX21.1!AA39&lt;1,"x","")</f>
        <v/>
      </c>
      <c r="P7" s="157" t="str">
        <f>IF(CX21.1!AW39&lt;1,"x","")</f>
        <v/>
      </c>
      <c r="Q7" s="157" t="str">
        <f>IF(CX21.1!BH39&lt;1,"x","")</f>
        <v/>
      </c>
      <c r="R7" s="157" t="str">
        <f>IF(CX21.1!BS39&lt;1,"x","")</f>
        <v/>
      </c>
      <c r="S7" s="157" t="str">
        <f>IF(CX21.1!CD39&lt;1,"x","")</f>
        <v/>
      </c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IA7" s="137"/>
      <c r="IB7" s="137"/>
      <c r="IL7" s="137"/>
      <c r="IM7" s="137"/>
      <c r="IW7" s="137"/>
      <c r="IX7" s="137"/>
      <c r="JH7" s="137"/>
      <c r="JI7" s="137"/>
      <c r="JS7" s="137"/>
      <c r="JT7" s="137"/>
      <c r="KD7" s="137"/>
      <c r="KE7" s="137"/>
      <c r="KO7" s="137"/>
      <c r="KP7" s="137"/>
      <c r="KZ7" s="137"/>
      <c r="LA7" s="137"/>
      <c r="LK7" s="137"/>
      <c r="LL7" s="137"/>
      <c r="LT7" s="137" t="e">
        <f t="shared" si="0"/>
        <v>#DIV/0!</v>
      </c>
      <c r="LU7" s="137" t="e">
        <f t="shared" si="1"/>
        <v>#DIV/0!</v>
      </c>
      <c r="LV7" s="137">
        <f t="shared" si="2"/>
        <v>0</v>
      </c>
      <c r="LW7" s="137">
        <f t="shared" si="3"/>
        <v>0</v>
      </c>
      <c r="LX7" s="137" t="e">
        <f t="shared" si="4"/>
        <v>#DIV/0!</v>
      </c>
      <c r="LY7" s="137" t="e">
        <f t="shared" si="5"/>
        <v>#DIV/0!</v>
      </c>
    </row>
    <row r="8" spans="1:337" s="146" customFormat="1" ht="18.75" customHeight="1">
      <c r="A8" s="165">
        <v>6</v>
      </c>
      <c r="B8" s="76" t="s">
        <v>90</v>
      </c>
      <c r="C8" s="76" t="s">
        <v>136</v>
      </c>
      <c r="D8" s="166" t="s">
        <v>137</v>
      </c>
      <c r="E8" s="167" t="s">
        <v>138</v>
      </c>
      <c r="F8" s="174"/>
      <c r="G8" s="169" t="s">
        <v>495</v>
      </c>
      <c r="H8" s="170" t="s">
        <v>17</v>
      </c>
      <c r="I8" s="171" t="s">
        <v>529</v>
      </c>
      <c r="J8" s="155" t="str">
        <f t="shared" si="6"/>
        <v/>
      </c>
      <c r="K8" s="156">
        <f t="shared" si="7"/>
        <v>0</v>
      </c>
      <c r="L8" s="157" t="str">
        <f>IF(CX21.1!N6&lt;1,"x","")</f>
        <v/>
      </c>
      <c r="M8" s="157" t="str">
        <f>IF(CX21.1!T6&lt;1,"x","")</f>
        <v/>
      </c>
      <c r="N8" s="157" t="str">
        <f>IF(CX21.1!AL6&lt;1,"x","")</f>
        <v/>
      </c>
      <c r="O8" s="157" t="str">
        <f>IF(CX21.1!AA6&lt;1,"x","")</f>
        <v/>
      </c>
      <c r="P8" s="157" t="str">
        <f>IF(CX21.1!AW6&lt;1,"x","")</f>
        <v/>
      </c>
      <c r="Q8" s="157" t="str">
        <f>IF(CX21.1!BH6&lt;1,"x","")</f>
        <v/>
      </c>
      <c r="R8" s="157" t="str">
        <f>IF(CX21.1!BS6&lt;1,"x","")</f>
        <v/>
      </c>
      <c r="S8" s="157" t="str">
        <f>IF(CX21.1!CD6&lt;1,"x","")</f>
        <v/>
      </c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IA8" s="137"/>
      <c r="IB8" s="137"/>
      <c r="IL8" s="137"/>
      <c r="IM8" s="137"/>
      <c r="IW8" s="137"/>
      <c r="IX8" s="137"/>
      <c r="JH8" s="137"/>
      <c r="JI8" s="137"/>
      <c r="JS8" s="137"/>
      <c r="JT8" s="137"/>
      <c r="KD8" s="137"/>
      <c r="KE8" s="137"/>
      <c r="KO8" s="137"/>
      <c r="KP8" s="137"/>
      <c r="KZ8" s="137"/>
      <c r="LA8" s="137"/>
      <c r="LK8" s="137"/>
      <c r="LL8" s="137"/>
      <c r="LT8" s="137" t="e">
        <f t="shared" si="0"/>
        <v>#DIV/0!</v>
      </c>
      <c r="LU8" s="137" t="e">
        <f t="shared" si="1"/>
        <v>#DIV/0!</v>
      </c>
      <c r="LV8" s="137">
        <f t="shared" si="2"/>
        <v>0</v>
      </c>
      <c r="LW8" s="137">
        <f t="shared" si="3"/>
        <v>0</v>
      </c>
      <c r="LX8" s="137" t="e">
        <f t="shared" si="4"/>
        <v>#DIV/0!</v>
      </c>
      <c r="LY8" s="137" t="e">
        <f t="shared" si="5"/>
        <v>#DIV/0!</v>
      </c>
    </row>
    <row r="9" spans="1:337" s="146" customFormat="1" ht="18.75" customHeight="1">
      <c r="A9" s="165">
        <v>7</v>
      </c>
      <c r="B9" s="76" t="s">
        <v>90</v>
      </c>
      <c r="C9" s="76" t="s">
        <v>142</v>
      </c>
      <c r="D9" s="166" t="s">
        <v>18</v>
      </c>
      <c r="E9" s="167" t="s">
        <v>143</v>
      </c>
      <c r="F9" s="174"/>
      <c r="G9" s="169" t="s">
        <v>496</v>
      </c>
      <c r="H9" s="170" t="s">
        <v>17</v>
      </c>
      <c r="I9" s="171" t="s">
        <v>530</v>
      </c>
      <c r="J9" s="155" t="str">
        <f t="shared" si="6"/>
        <v/>
      </c>
      <c r="K9" s="156">
        <f t="shared" si="7"/>
        <v>0</v>
      </c>
      <c r="L9" s="157" t="str">
        <f>IF(CX21.1!N7&lt;1,"x","")</f>
        <v/>
      </c>
      <c r="M9" s="157" t="str">
        <f>IF(CX21.1!T7&lt;1,"x","")</f>
        <v/>
      </c>
      <c r="N9" s="157" t="str">
        <f>IF(CX21.1!AL7&lt;1,"x","")</f>
        <v/>
      </c>
      <c r="O9" s="157" t="str">
        <f>IF(CX21.1!AA7&lt;1,"x","")</f>
        <v/>
      </c>
      <c r="P9" s="157" t="str">
        <f>IF(CX21.1!AW7&lt;1,"x","")</f>
        <v/>
      </c>
      <c r="Q9" s="157" t="str">
        <f>IF(CX21.1!BH7&lt;1,"x","")</f>
        <v/>
      </c>
      <c r="R9" s="157" t="str">
        <f>IF(CX21.1!BS7&lt;1,"x","")</f>
        <v/>
      </c>
      <c r="S9" s="157" t="str">
        <f>IF(CX21.1!CD7&lt;1,"x","")</f>
        <v/>
      </c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IA9" s="137"/>
      <c r="IB9" s="137"/>
      <c r="IL9" s="137"/>
      <c r="IM9" s="137"/>
      <c r="IW9" s="137"/>
      <c r="IX9" s="137"/>
      <c r="JH9" s="137"/>
      <c r="JI9" s="137"/>
      <c r="JS9" s="137"/>
      <c r="JT9" s="137"/>
      <c r="KD9" s="137"/>
      <c r="KE9" s="137"/>
      <c r="KO9" s="137"/>
      <c r="KP9" s="137"/>
      <c r="KZ9" s="137"/>
      <c r="LA9" s="137"/>
      <c r="LK9" s="137"/>
      <c r="LL9" s="137"/>
      <c r="LT9" s="137" t="e">
        <f t="shared" si="0"/>
        <v>#DIV/0!</v>
      </c>
      <c r="LU9" s="137" t="e">
        <f t="shared" si="1"/>
        <v>#DIV/0!</v>
      </c>
      <c r="LV9" s="137">
        <f t="shared" si="2"/>
        <v>0</v>
      </c>
      <c r="LW9" s="137">
        <f t="shared" si="3"/>
        <v>0</v>
      </c>
      <c r="LX9" s="137" t="e">
        <f t="shared" si="4"/>
        <v>#DIV/0!</v>
      </c>
      <c r="LY9" s="137" t="e">
        <f t="shared" si="5"/>
        <v>#DIV/0!</v>
      </c>
    </row>
    <row r="10" spans="1:337" s="152" customFormat="1" ht="18.75" customHeight="1">
      <c r="A10" s="165">
        <v>8</v>
      </c>
      <c r="B10" s="76" t="s">
        <v>90</v>
      </c>
      <c r="C10" s="76" t="s">
        <v>144</v>
      </c>
      <c r="D10" s="166" t="s">
        <v>145</v>
      </c>
      <c r="E10" s="167" t="s">
        <v>138</v>
      </c>
      <c r="F10" s="174"/>
      <c r="G10" s="169" t="s">
        <v>497</v>
      </c>
      <c r="H10" s="170" t="s">
        <v>17</v>
      </c>
      <c r="I10" s="171" t="s">
        <v>531</v>
      </c>
      <c r="J10" s="155" t="str">
        <f t="shared" si="6"/>
        <v/>
      </c>
      <c r="K10" s="156">
        <f t="shared" si="7"/>
        <v>0</v>
      </c>
      <c r="L10" s="157" t="str">
        <f>IF(CX21.1!N8&lt;1,"x","")</f>
        <v/>
      </c>
      <c r="M10" s="157" t="str">
        <f>IF(CX21.1!T8&lt;1,"x","")</f>
        <v/>
      </c>
      <c r="N10" s="157" t="str">
        <f>IF(CX21.1!AL8&lt;1,"x","")</f>
        <v/>
      </c>
      <c r="O10" s="157" t="str">
        <f>IF(CX21.1!AA8&lt;1,"x","")</f>
        <v/>
      </c>
      <c r="P10" s="157" t="str">
        <f>IF(CX21.1!AW8&lt;1,"x","")</f>
        <v/>
      </c>
      <c r="Q10" s="157" t="str">
        <f>IF(CX21.1!BH8&lt;1,"x","")</f>
        <v/>
      </c>
      <c r="R10" s="157" t="str">
        <f>IF(CX21.1!BS8&lt;1,"x","")</f>
        <v/>
      </c>
      <c r="S10" s="157" t="str">
        <f>IF(CX21.1!CD8&lt;1,"x","")</f>
        <v/>
      </c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IA10" s="137"/>
      <c r="IB10" s="137"/>
      <c r="IL10" s="137"/>
      <c r="IM10" s="137"/>
      <c r="IW10" s="137"/>
      <c r="IX10" s="137"/>
      <c r="JH10" s="137"/>
      <c r="JI10" s="137"/>
      <c r="JS10" s="137"/>
      <c r="JT10" s="137"/>
      <c r="KD10" s="137"/>
      <c r="KE10" s="137"/>
      <c r="KO10" s="137"/>
      <c r="KP10" s="137"/>
      <c r="KZ10" s="137"/>
      <c r="LA10" s="137"/>
      <c r="LK10" s="137"/>
      <c r="LL10" s="137"/>
      <c r="LT10" s="137" t="e">
        <f t="shared" si="0"/>
        <v>#DIV/0!</v>
      </c>
      <c r="LU10" s="137" t="e">
        <f t="shared" si="1"/>
        <v>#DIV/0!</v>
      </c>
      <c r="LV10" s="137">
        <f t="shared" si="2"/>
        <v>0</v>
      </c>
      <c r="LW10" s="137">
        <f t="shared" si="3"/>
        <v>0</v>
      </c>
      <c r="LX10" s="137" t="e">
        <f t="shared" si="4"/>
        <v>#DIV/0!</v>
      </c>
      <c r="LY10" s="137" t="e">
        <f t="shared" si="5"/>
        <v>#DIV/0!</v>
      </c>
    </row>
    <row r="11" spans="1:337" s="152" customFormat="1" ht="106.5" customHeight="1">
      <c r="A11" s="165">
        <v>9</v>
      </c>
      <c r="B11" s="76" t="s">
        <v>90</v>
      </c>
      <c r="C11" s="76" t="s">
        <v>146</v>
      </c>
      <c r="D11" s="166" t="s">
        <v>147</v>
      </c>
      <c r="E11" s="167" t="s">
        <v>148</v>
      </c>
      <c r="F11" s="170"/>
      <c r="G11" s="169" t="s">
        <v>498</v>
      </c>
      <c r="H11" s="170" t="s">
        <v>17</v>
      </c>
      <c r="I11" s="171" t="s">
        <v>532</v>
      </c>
      <c r="J11" s="155" t="str">
        <f t="shared" si="6"/>
        <v>GDTC,Pháp luật đại cương,Giáo dục Chính trị,Vật liệu XD,</v>
      </c>
      <c r="K11" s="156">
        <f t="shared" si="7"/>
        <v>10</v>
      </c>
      <c r="L11" s="157" t="str">
        <f>IF(CX21.1!N9&lt;1,"x","")</f>
        <v>x</v>
      </c>
      <c r="M11" s="157" t="str">
        <f>IF(CX21.1!T9&lt;1,"x","")</f>
        <v/>
      </c>
      <c r="N11" s="157" t="str">
        <f>IF(CX21.1!AL9&lt;1,"x","")</f>
        <v>x</v>
      </c>
      <c r="O11" s="157" t="str">
        <f>IF(CX21.1!AA9&lt;1,"x","")</f>
        <v>x</v>
      </c>
      <c r="P11" s="157" t="str">
        <f>IF(CX21.1!AW9&lt;1,"x","")</f>
        <v/>
      </c>
      <c r="Q11" s="157" t="str">
        <f>IF(CX21.1!BH9&lt;1,"x","")</f>
        <v/>
      </c>
      <c r="R11" s="157" t="str">
        <f>IF(CX21.1!BS9&lt;1,"x","")</f>
        <v>x</v>
      </c>
      <c r="S11" s="157" t="str">
        <f>IF(CX21.1!CD9&lt;1,"x","")</f>
        <v/>
      </c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IA11" s="137"/>
      <c r="IB11" s="137"/>
      <c r="IL11" s="137"/>
      <c r="IM11" s="137"/>
      <c r="IW11" s="137"/>
      <c r="IX11" s="137"/>
      <c r="JH11" s="137"/>
      <c r="JI11" s="137"/>
      <c r="JS11" s="137"/>
      <c r="JT11" s="137"/>
      <c r="KD11" s="137"/>
      <c r="KE11" s="137"/>
      <c r="KO11" s="137"/>
      <c r="KP11" s="137"/>
      <c r="KZ11" s="137"/>
      <c r="LA11" s="137"/>
      <c r="LK11" s="137"/>
      <c r="LL11" s="137"/>
      <c r="LT11" s="137" t="e">
        <f t="shared" si="0"/>
        <v>#DIV/0!</v>
      </c>
      <c r="LU11" s="137" t="e">
        <f t="shared" si="1"/>
        <v>#DIV/0!</v>
      </c>
      <c r="LV11" s="137">
        <f t="shared" si="2"/>
        <v>0</v>
      </c>
      <c r="LW11" s="137">
        <f t="shared" si="3"/>
        <v>0</v>
      </c>
      <c r="LX11" s="137" t="e">
        <f t="shared" si="4"/>
        <v>#DIV/0!</v>
      </c>
      <c r="LY11" s="137" t="e">
        <f t="shared" si="5"/>
        <v>#DIV/0!</v>
      </c>
    </row>
    <row r="12" spans="1:337" s="152" customFormat="1" ht="49.5" customHeight="1">
      <c r="A12" s="165">
        <v>10</v>
      </c>
      <c r="B12" s="76" t="s">
        <v>90</v>
      </c>
      <c r="C12" s="76" t="s">
        <v>149</v>
      </c>
      <c r="D12" s="166" t="s">
        <v>150</v>
      </c>
      <c r="E12" s="167" t="s">
        <v>151</v>
      </c>
      <c r="F12" s="170"/>
      <c r="G12" s="169" t="s">
        <v>499</v>
      </c>
      <c r="H12" s="170" t="s">
        <v>17</v>
      </c>
      <c r="I12" s="171" t="s">
        <v>533</v>
      </c>
      <c r="J12" s="155" t="str">
        <f t="shared" si="6"/>
        <v>GDTC,Vẽ xây dựng,Vật liệu XD,</v>
      </c>
      <c r="K12" s="156">
        <f t="shared" si="7"/>
        <v>7</v>
      </c>
      <c r="L12" s="157" t="str">
        <f>IF(CX21.1!N10&lt;1,"x","")</f>
        <v>x</v>
      </c>
      <c r="M12" s="157" t="str">
        <f>IF(CX21.1!T10&lt;1,"x","")</f>
        <v/>
      </c>
      <c r="N12" s="157" t="str">
        <f>IF(CX21.1!AL10&lt;1,"x","")</f>
        <v/>
      </c>
      <c r="O12" s="157" t="str">
        <f>IF(CX21.1!AA10&lt;1,"x","")</f>
        <v/>
      </c>
      <c r="P12" s="157" t="str">
        <f>IF(CX21.1!AW10&lt;1,"x","")</f>
        <v/>
      </c>
      <c r="Q12" s="157" t="str">
        <f>IF(CX21.1!BH10&lt;1,"x","")</f>
        <v>x</v>
      </c>
      <c r="R12" s="157" t="str">
        <f>IF(CX21.1!BS10&lt;1,"x","")</f>
        <v>x</v>
      </c>
      <c r="S12" s="157" t="str">
        <f>IF(CX21.1!CD10&lt;1,"x","")</f>
        <v/>
      </c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IA12" s="137"/>
      <c r="IB12" s="137"/>
      <c r="IL12" s="137"/>
      <c r="IM12" s="137"/>
      <c r="IW12" s="137"/>
      <c r="IX12" s="137"/>
      <c r="JH12" s="137"/>
      <c r="JI12" s="137"/>
      <c r="JS12" s="137"/>
      <c r="JT12" s="137"/>
      <c r="KD12" s="137"/>
      <c r="KE12" s="137"/>
      <c r="KO12" s="137"/>
      <c r="KP12" s="137"/>
      <c r="KZ12" s="137"/>
      <c r="LA12" s="137"/>
      <c r="LK12" s="137"/>
      <c r="LL12" s="137"/>
      <c r="LT12" s="137" t="e">
        <f t="shared" si="0"/>
        <v>#DIV/0!</v>
      </c>
      <c r="LU12" s="137" t="e">
        <f t="shared" si="1"/>
        <v>#DIV/0!</v>
      </c>
      <c r="LV12" s="137">
        <f t="shared" si="2"/>
        <v>0</v>
      </c>
      <c r="LW12" s="137">
        <f t="shared" si="3"/>
        <v>0</v>
      </c>
      <c r="LX12" s="137" t="e">
        <f t="shared" si="4"/>
        <v>#DIV/0!</v>
      </c>
      <c r="LY12" s="137" t="e">
        <f t="shared" si="5"/>
        <v>#DIV/0!</v>
      </c>
    </row>
    <row r="13" spans="1:337" s="152" customFormat="1" ht="18.75" customHeight="1">
      <c r="A13" s="165">
        <v>11</v>
      </c>
      <c r="B13" s="76" t="s">
        <v>90</v>
      </c>
      <c r="C13" s="76" t="s">
        <v>152</v>
      </c>
      <c r="D13" s="166" t="s">
        <v>18</v>
      </c>
      <c r="E13" s="167" t="s">
        <v>153</v>
      </c>
      <c r="F13" s="170"/>
      <c r="G13" s="169" t="s">
        <v>500</v>
      </c>
      <c r="H13" s="170" t="s">
        <v>17</v>
      </c>
      <c r="I13" s="175" t="s">
        <v>534</v>
      </c>
      <c r="J13" s="155" t="str">
        <f t="shared" si="6"/>
        <v/>
      </c>
      <c r="K13" s="156">
        <f t="shared" si="7"/>
        <v>0</v>
      </c>
      <c r="L13" s="157" t="str">
        <f>IF(CX21.1!N11&lt;1,"x","")</f>
        <v/>
      </c>
      <c r="M13" s="157" t="str">
        <f>IF(CX21.1!T11&lt;1,"x","")</f>
        <v/>
      </c>
      <c r="N13" s="157" t="str">
        <f>IF(CX21.1!AL11&lt;1,"x","")</f>
        <v/>
      </c>
      <c r="O13" s="157" t="str">
        <f>IF(CX21.1!AA11&lt;1,"x","")</f>
        <v/>
      </c>
      <c r="P13" s="157" t="str">
        <f>IF(CX21.1!AW11&lt;1,"x","")</f>
        <v/>
      </c>
      <c r="Q13" s="157" t="str">
        <f>IF(CX21.1!BH11&lt;1,"x","")</f>
        <v/>
      </c>
      <c r="R13" s="157" t="str">
        <f>IF(CX21.1!BS11&lt;1,"x","")</f>
        <v/>
      </c>
      <c r="S13" s="157" t="str">
        <f>IF(CX21.1!CD11&lt;1,"x","")</f>
        <v/>
      </c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IA13" s="137"/>
      <c r="IB13" s="137"/>
      <c r="IL13" s="137"/>
      <c r="IM13" s="137"/>
      <c r="IW13" s="137"/>
      <c r="IX13" s="137"/>
      <c r="JH13" s="137"/>
      <c r="JI13" s="137"/>
      <c r="JS13" s="137"/>
      <c r="JT13" s="137"/>
      <c r="KD13" s="137"/>
      <c r="KE13" s="137"/>
      <c r="KO13" s="137"/>
      <c r="KP13" s="137"/>
      <c r="KZ13" s="137"/>
      <c r="LA13" s="137"/>
      <c r="LK13" s="137"/>
      <c r="LL13" s="137"/>
      <c r="LT13" s="137" t="e">
        <f t="shared" si="0"/>
        <v>#DIV/0!</v>
      </c>
      <c r="LU13" s="137" t="e">
        <f t="shared" si="1"/>
        <v>#DIV/0!</v>
      </c>
      <c r="LV13" s="137">
        <f t="shared" si="2"/>
        <v>0</v>
      </c>
      <c r="LW13" s="137">
        <f t="shared" si="3"/>
        <v>0</v>
      </c>
      <c r="LX13" s="137" t="e">
        <f t="shared" si="4"/>
        <v>#DIV/0!</v>
      </c>
      <c r="LY13" s="137" t="e">
        <f t="shared" si="5"/>
        <v>#DIV/0!</v>
      </c>
    </row>
    <row r="14" spans="1:337" s="152" customFormat="1" ht="18.75" customHeight="1">
      <c r="A14" s="165">
        <v>12</v>
      </c>
      <c r="B14" s="76" t="s">
        <v>90</v>
      </c>
      <c r="C14" s="76" t="s">
        <v>154</v>
      </c>
      <c r="D14" s="166" t="s">
        <v>155</v>
      </c>
      <c r="E14" s="167" t="s">
        <v>156</v>
      </c>
      <c r="F14" s="170"/>
      <c r="G14" s="169" t="s">
        <v>501</v>
      </c>
      <c r="H14" s="170" t="s">
        <v>17</v>
      </c>
      <c r="I14" s="171" t="s">
        <v>535</v>
      </c>
      <c r="J14" s="155" t="str">
        <f t="shared" si="6"/>
        <v>GDTC,Pháp luật đại cương,Vẽ xây dựng,Vật liệu XD,</v>
      </c>
      <c r="K14" s="156">
        <f t="shared" si="7"/>
        <v>11</v>
      </c>
      <c r="L14" s="157" t="str">
        <f>IF(CX21.1!N45&lt;1,"x","")</f>
        <v>x</v>
      </c>
      <c r="M14" s="157" t="str">
        <f>IF(CX21.1!T45&lt;1,"x","")</f>
        <v/>
      </c>
      <c r="N14" s="157" t="str">
        <f>IF(CX21.1!AL45&lt;1,"x","")</f>
        <v>x</v>
      </c>
      <c r="O14" s="157" t="str">
        <f>IF(CX21.1!AA45&lt;1,"x","")</f>
        <v/>
      </c>
      <c r="P14" s="157" t="str">
        <f>IF(CX21.1!AW45&lt;1,"x","")</f>
        <v/>
      </c>
      <c r="Q14" s="157" t="str">
        <f>IF(CX21.1!BH45&lt;1,"x","")</f>
        <v>x</v>
      </c>
      <c r="R14" s="157" t="str">
        <f>IF(CX21.1!BS45&lt;1,"x","")</f>
        <v>x</v>
      </c>
      <c r="S14" s="157" t="str">
        <f>IF(CX21.1!CD45&lt;1,"x","")</f>
        <v/>
      </c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IA14" s="137"/>
      <c r="IB14" s="137"/>
      <c r="IL14" s="137"/>
      <c r="IM14" s="137"/>
      <c r="IW14" s="137"/>
      <c r="IX14" s="137"/>
      <c r="JH14" s="137"/>
      <c r="JI14" s="137"/>
      <c r="JS14" s="137"/>
      <c r="JT14" s="137"/>
      <c r="KD14" s="137"/>
      <c r="KE14" s="137"/>
      <c r="KO14" s="137"/>
      <c r="KP14" s="137"/>
      <c r="KZ14" s="137"/>
      <c r="LA14" s="137"/>
      <c r="LK14" s="137"/>
      <c r="LL14" s="137"/>
      <c r="LT14" s="137" t="e">
        <f t="shared" si="0"/>
        <v>#DIV/0!</v>
      </c>
      <c r="LU14" s="137" t="e">
        <f t="shared" si="1"/>
        <v>#DIV/0!</v>
      </c>
      <c r="LV14" s="137">
        <f t="shared" si="2"/>
        <v>0</v>
      </c>
      <c r="LW14" s="137">
        <f t="shared" si="3"/>
        <v>0</v>
      </c>
      <c r="LX14" s="137" t="e">
        <f t="shared" si="4"/>
        <v>#DIV/0!</v>
      </c>
      <c r="LY14" s="137" t="e">
        <f t="shared" si="5"/>
        <v>#DIV/0!</v>
      </c>
    </row>
    <row r="15" spans="1:337" s="152" customFormat="1" ht="68.25" customHeight="1">
      <c r="A15" s="165">
        <v>13</v>
      </c>
      <c r="B15" s="76" t="s">
        <v>90</v>
      </c>
      <c r="C15" s="76" t="s">
        <v>157</v>
      </c>
      <c r="D15" s="166" t="s">
        <v>18</v>
      </c>
      <c r="E15" s="167" t="s">
        <v>158</v>
      </c>
      <c r="F15" s="170"/>
      <c r="G15" s="169" t="s">
        <v>502</v>
      </c>
      <c r="H15" s="170" t="s">
        <v>17</v>
      </c>
      <c r="I15" s="171" t="s">
        <v>534</v>
      </c>
      <c r="J15" s="155" t="str">
        <f t="shared" si="6"/>
        <v/>
      </c>
      <c r="K15" s="156">
        <f t="shared" si="7"/>
        <v>0</v>
      </c>
      <c r="L15" s="157" t="str">
        <f>IF(CX21.1!N12&lt;1,"x","")</f>
        <v/>
      </c>
      <c r="M15" s="157" t="str">
        <f>IF(CX21.1!T12&lt;1,"x","")</f>
        <v/>
      </c>
      <c r="N15" s="157" t="str">
        <f>IF(CX21.1!AL12&lt;1,"x","")</f>
        <v/>
      </c>
      <c r="O15" s="157" t="str">
        <f>IF(CX21.1!AA12&lt;1,"x","")</f>
        <v/>
      </c>
      <c r="P15" s="157" t="str">
        <f>IF(CX21.1!AW12&lt;1,"x","")</f>
        <v/>
      </c>
      <c r="Q15" s="157" t="str">
        <f>IF(CX21.1!BH12&lt;1,"x","")</f>
        <v/>
      </c>
      <c r="R15" s="157" t="str">
        <f>IF(CX21.1!BS12&lt;1,"x","")</f>
        <v/>
      </c>
      <c r="S15" s="157" t="str">
        <f>IF(CX21.1!CD12&lt;1,"x","")</f>
        <v/>
      </c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IA15" s="137"/>
      <c r="IB15" s="137"/>
      <c r="IL15" s="137"/>
      <c r="IM15" s="137"/>
      <c r="IW15" s="137"/>
      <c r="IX15" s="137"/>
      <c r="JH15" s="137"/>
      <c r="JI15" s="137"/>
      <c r="JS15" s="137"/>
      <c r="JT15" s="137"/>
      <c r="KD15" s="137"/>
      <c r="KE15" s="137"/>
      <c r="KO15" s="137"/>
      <c r="KP15" s="137"/>
      <c r="KZ15" s="137"/>
      <c r="LA15" s="137"/>
      <c r="LK15" s="137"/>
      <c r="LL15" s="137"/>
      <c r="LT15" s="137" t="e">
        <f t="shared" si="0"/>
        <v>#DIV/0!</v>
      </c>
      <c r="LU15" s="137" t="e">
        <f t="shared" si="1"/>
        <v>#DIV/0!</v>
      </c>
      <c r="LV15" s="137">
        <f t="shared" si="2"/>
        <v>0</v>
      </c>
      <c r="LW15" s="137">
        <f t="shared" si="3"/>
        <v>0</v>
      </c>
      <c r="LX15" s="137" t="e">
        <f t="shared" si="4"/>
        <v>#DIV/0!</v>
      </c>
      <c r="LY15" s="137" t="e">
        <f t="shared" si="5"/>
        <v>#DIV/0!</v>
      </c>
    </row>
    <row r="16" spans="1:337" s="152" customFormat="1" ht="18.75" customHeight="1">
      <c r="A16" s="165">
        <v>14</v>
      </c>
      <c r="B16" s="76" t="s">
        <v>90</v>
      </c>
      <c r="C16" s="76" t="s">
        <v>159</v>
      </c>
      <c r="D16" s="166" t="s">
        <v>145</v>
      </c>
      <c r="E16" s="167" t="s">
        <v>160</v>
      </c>
      <c r="F16" s="170"/>
      <c r="G16" s="169" t="s">
        <v>503</v>
      </c>
      <c r="H16" s="170" t="s">
        <v>17</v>
      </c>
      <c r="I16" s="171" t="s">
        <v>536</v>
      </c>
      <c r="J16" s="155" t="str">
        <f t="shared" si="6"/>
        <v/>
      </c>
      <c r="K16" s="156">
        <f t="shared" si="7"/>
        <v>0</v>
      </c>
      <c r="L16" s="157" t="str">
        <f>IF(CX21.1!N13&lt;1,"x","")</f>
        <v/>
      </c>
      <c r="M16" s="157" t="str">
        <f>IF(CX21.1!T13&lt;1,"x","")</f>
        <v/>
      </c>
      <c r="N16" s="157" t="str">
        <f>IF(CX21.1!AL13&lt;1,"x","")</f>
        <v/>
      </c>
      <c r="O16" s="157" t="str">
        <f>IF(CX21.1!AA13&lt;1,"x","")</f>
        <v/>
      </c>
      <c r="P16" s="157" t="str">
        <f>IF(CX21.1!AW13&lt;1,"x","")</f>
        <v/>
      </c>
      <c r="Q16" s="157" t="str">
        <f>IF(CX21.1!BH13&lt;1,"x","")</f>
        <v/>
      </c>
      <c r="R16" s="157" t="str">
        <f>IF(CX21.1!BS13&lt;1,"x","")</f>
        <v/>
      </c>
      <c r="S16" s="157" t="str">
        <f>IF(CX21.1!CD13&lt;1,"x","")</f>
        <v/>
      </c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IA16" s="137"/>
      <c r="IB16" s="137"/>
      <c r="IL16" s="137"/>
      <c r="IM16" s="137"/>
      <c r="IW16" s="137"/>
      <c r="IX16" s="137"/>
      <c r="JH16" s="137"/>
      <c r="JI16" s="137"/>
      <c r="JS16" s="137"/>
      <c r="JT16" s="137"/>
      <c r="KD16" s="137"/>
      <c r="KE16" s="137"/>
      <c r="KO16" s="137"/>
      <c r="KP16" s="137"/>
      <c r="KZ16" s="137"/>
      <c r="LA16" s="137"/>
      <c r="LK16" s="137"/>
      <c r="LL16" s="137"/>
      <c r="LT16" s="137" t="e">
        <f t="shared" si="0"/>
        <v>#DIV/0!</v>
      </c>
      <c r="LU16" s="137" t="e">
        <f t="shared" si="1"/>
        <v>#DIV/0!</v>
      </c>
      <c r="LV16" s="137">
        <f t="shared" si="2"/>
        <v>0</v>
      </c>
      <c r="LW16" s="137">
        <f t="shared" si="3"/>
        <v>0</v>
      </c>
      <c r="LX16" s="137" t="e">
        <f t="shared" si="4"/>
        <v>#DIV/0!</v>
      </c>
      <c r="LY16" s="137" t="e">
        <f t="shared" si="5"/>
        <v>#DIV/0!</v>
      </c>
    </row>
    <row r="17" spans="1:337" s="152" customFormat="1" ht="56.25" customHeight="1">
      <c r="A17" s="165">
        <v>15</v>
      </c>
      <c r="B17" s="76" t="s">
        <v>90</v>
      </c>
      <c r="C17" s="76" t="s">
        <v>161</v>
      </c>
      <c r="D17" s="166" t="s">
        <v>162</v>
      </c>
      <c r="E17" s="167" t="s">
        <v>163</v>
      </c>
      <c r="F17" s="170"/>
      <c r="G17" s="169" t="s">
        <v>504</v>
      </c>
      <c r="H17" s="170" t="s">
        <v>17</v>
      </c>
      <c r="I17" s="171" t="s">
        <v>537</v>
      </c>
      <c r="J17" s="155" t="str">
        <f t="shared" si="6"/>
        <v>GDTC,GDQP,Pháp luật đại cương,Giáo dục Chính trị,Ngoại ngữ,</v>
      </c>
      <c r="K17" s="156">
        <f t="shared" si="7"/>
        <v>14</v>
      </c>
      <c r="L17" s="157" t="str">
        <f>IF(CX21.1!N14&lt;1,"x","")</f>
        <v>x</v>
      </c>
      <c r="M17" s="157" t="str">
        <f>IF(CX21.1!T14&lt;1,"x","")</f>
        <v>x</v>
      </c>
      <c r="N17" s="157" t="str">
        <f>IF(CX21.1!AL14&lt;1,"x","")</f>
        <v>x</v>
      </c>
      <c r="O17" s="157" t="str">
        <f>IF(CX21.1!AA14&lt;1,"x","")</f>
        <v>x</v>
      </c>
      <c r="P17" s="157" t="str">
        <f>IF(CX21.1!AW14&lt;1,"x","")</f>
        <v>x</v>
      </c>
      <c r="Q17" s="157" t="str">
        <f>IF(CX21.1!BH14&lt;1,"x","")</f>
        <v/>
      </c>
      <c r="R17" s="157" t="str">
        <f>IF(CX21.1!BS14&lt;1,"x","")</f>
        <v/>
      </c>
      <c r="S17" s="157" t="str">
        <f>IF(CX21.1!CD14&lt;1,"x","")</f>
        <v/>
      </c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IA17" s="137"/>
      <c r="IB17" s="137"/>
      <c r="IL17" s="137"/>
      <c r="IM17" s="137"/>
      <c r="IW17" s="137"/>
      <c r="IX17" s="137"/>
      <c r="JH17" s="137"/>
      <c r="JI17" s="137"/>
      <c r="JS17" s="137"/>
      <c r="JT17" s="137"/>
      <c r="KD17" s="137"/>
      <c r="KE17" s="137"/>
      <c r="KO17" s="137"/>
      <c r="KP17" s="137"/>
      <c r="KZ17" s="137"/>
      <c r="LA17" s="137"/>
      <c r="LK17" s="137"/>
      <c r="LL17" s="137"/>
      <c r="LT17" s="137" t="e">
        <f t="shared" si="0"/>
        <v>#DIV/0!</v>
      </c>
      <c r="LU17" s="137" t="e">
        <f t="shared" si="1"/>
        <v>#DIV/0!</v>
      </c>
      <c r="LV17" s="137">
        <f t="shared" si="2"/>
        <v>0</v>
      </c>
      <c r="LW17" s="137">
        <f t="shared" si="3"/>
        <v>0</v>
      </c>
      <c r="LX17" s="137" t="e">
        <f t="shared" si="4"/>
        <v>#DIV/0!</v>
      </c>
      <c r="LY17" s="137" t="e">
        <f t="shared" si="5"/>
        <v>#DIV/0!</v>
      </c>
    </row>
    <row r="18" spans="1:337" s="152" customFormat="1" ht="42" customHeight="1">
      <c r="A18" s="165">
        <v>16</v>
      </c>
      <c r="B18" s="76" t="s">
        <v>90</v>
      </c>
      <c r="C18" s="76" t="s">
        <v>164</v>
      </c>
      <c r="D18" s="166" t="s">
        <v>165</v>
      </c>
      <c r="E18" s="167" t="s">
        <v>166</v>
      </c>
      <c r="F18" s="170"/>
      <c r="G18" s="169" t="s">
        <v>505</v>
      </c>
      <c r="H18" s="170" t="s">
        <v>17</v>
      </c>
      <c r="I18" s="171" t="s">
        <v>538</v>
      </c>
      <c r="J18" s="155" t="str">
        <f t="shared" si="6"/>
        <v>GDQP,</v>
      </c>
      <c r="K18" s="156">
        <f t="shared" si="7"/>
        <v>3</v>
      </c>
      <c r="L18" s="157" t="str">
        <f>IF(CX21.1!N15&lt;1,"x","")</f>
        <v/>
      </c>
      <c r="M18" s="157" t="str">
        <f>IF(CX21.1!T15&lt;1,"x","")</f>
        <v>x</v>
      </c>
      <c r="N18" s="157" t="str">
        <f>IF(CX21.1!AL15&lt;1,"x","")</f>
        <v/>
      </c>
      <c r="O18" s="157" t="str">
        <f>IF(CX21.1!AA15&lt;1,"x","")</f>
        <v/>
      </c>
      <c r="P18" s="157" t="str">
        <f>IF(CX21.1!AW15&lt;1,"x","")</f>
        <v/>
      </c>
      <c r="Q18" s="157" t="str">
        <f>IF(CX21.1!BH15&lt;1,"x","")</f>
        <v/>
      </c>
      <c r="R18" s="157" t="str">
        <f>IF(CX21.1!BS15&lt;1,"x","")</f>
        <v/>
      </c>
      <c r="S18" s="157" t="str">
        <f>IF(CX21.1!CD15&lt;1,"x","")</f>
        <v/>
      </c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IA18" s="137"/>
      <c r="IB18" s="137"/>
      <c r="IL18" s="137"/>
      <c r="IM18" s="137"/>
      <c r="IW18" s="137"/>
      <c r="IX18" s="137"/>
      <c r="JH18" s="137"/>
      <c r="JI18" s="137"/>
      <c r="JS18" s="137"/>
      <c r="JT18" s="137"/>
      <c r="KD18" s="137"/>
      <c r="KE18" s="137"/>
      <c r="KO18" s="137"/>
      <c r="KP18" s="137"/>
      <c r="KZ18" s="137"/>
      <c r="LA18" s="137"/>
      <c r="LK18" s="137"/>
      <c r="LL18" s="137"/>
      <c r="LT18" s="137" t="e">
        <f t="shared" si="0"/>
        <v>#DIV/0!</v>
      </c>
      <c r="LU18" s="137" t="e">
        <f t="shared" si="1"/>
        <v>#DIV/0!</v>
      </c>
      <c r="LV18" s="137">
        <f t="shared" si="2"/>
        <v>0</v>
      </c>
      <c r="LW18" s="137">
        <f t="shared" si="3"/>
        <v>0</v>
      </c>
      <c r="LX18" s="137" t="e">
        <f t="shared" si="4"/>
        <v>#DIV/0!</v>
      </c>
      <c r="LY18" s="137" t="e">
        <f t="shared" si="5"/>
        <v>#DIV/0!</v>
      </c>
    </row>
    <row r="19" spans="1:337" s="152" customFormat="1" ht="18.75" customHeight="1">
      <c r="A19" s="165">
        <v>17</v>
      </c>
      <c r="B19" s="76" t="s">
        <v>90</v>
      </c>
      <c r="C19" s="76" t="s">
        <v>167</v>
      </c>
      <c r="D19" s="166" t="s">
        <v>168</v>
      </c>
      <c r="E19" s="167" t="s">
        <v>169</v>
      </c>
      <c r="F19" s="170"/>
      <c r="G19" s="169" t="s">
        <v>506</v>
      </c>
      <c r="H19" s="170" t="s">
        <v>17</v>
      </c>
      <c r="I19" s="171" t="s">
        <v>526</v>
      </c>
      <c r="J19" s="155" t="str">
        <f t="shared" si="6"/>
        <v>GDTC,GDQP,Pháp luật đại cương,Giáo dục Chính trị,</v>
      </c>
      <c r="K19" s="156">
        <f t="shared" si="7"/>
        <v>11</v>
      </c>
      <c r="L19" s="157" t="str">
        <f>IF(CX21.1!N42&lt;1,"x","")</f>
        <v>x</v>
      </c>
      <c r="M19" s="157" t="str">
        <f>IF(CX21.1!T42&lt;1,"x","")</f>
        <v>x</v>
      </c>
      <c r="N19" s="157" t="str">
        <f>IF(CX21.1!AL42&lt;1,"x","")</f>
        <v>x</v>
      </c>
      <c r="O19" s="157" t="str">
        <f>IF(CX21.1!AA42&lt;1,"x","")</f>
        <v>x</v>
      </c>
      <c r="P19" s="157" t="str">
        <f>IF(CX21.1!AW42&lt;1,"x","")</f>
        <v/>
      </c>
      <c r="Q19" s="157" t="str">
        <f>IF(CX21.1!BH42&lt;1,"x","")</f>
        <v/>
      </c>
      <c r="R19" s="157" t="str">
        <f>IF(CX21.1!BS42&lt;1,"x","")</f>
        <v/>
      </c>
      <c r="S19" s="157" t="str">
        <f>IF(CX21.1!CD42&lt;1,"x","")</f>
        <v/>
      </c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IA19" s="137"/>
      <c r="IB19" s="137"/>
      <c r="IL19" s="137"/>
      <c r="IM19" s="137"/>
      <c r="IW19" s="137"/>
      <c r="IX19" s="137"/>
      <c r="JH19" s="137"/>
      <c r="JI19" s="137"/>
      <c r="JS19" s="137"/>
      <c r="JT19" s="137"/>
      <c r="KD19" s="137"/>
      <c r="KE19" s="137"/>
      <c r="KO19" s="137"/>
      <c r="KP19" s="137"/>
      <c r="KZ19" s="137"/>
      <c r="LA19" s="137"/>
      <c r="LK19" s="137"/>
      <c r="LL19" s="137"/>
      <c r="LT19" s="137" t="e">
        <f t="shared" si="0"/>
        <v>#DIV/0!</v>
      </c>
      <c r="LU19" s="137" t="e">
        <f t="shared" si="1"/>
        <v>#DIV/0!</v>
      </c>
      <c r="LV19" s="137">
        <f t="shared" si="2"/>
        <v>0</v>
      </c>
      <c r="LW19" s="137">
        <f t="shared" si="3"/>
        <v>0</v>
      </c>
      <c r="LX19" s="137" t="e">
        <f t="shared" si="4"/>
        <v>#DIV/0!</v>
      </c>
      <c r="LY19" s="137" t="e">
        <f t="shared" si="5"/>
        <v>#DIV/0!</v>
      </c>
    </row>
    <row r="20" spans="1:337" s="152" customFormat="1" ht="53.25" customHeight="1">
      <c r="A20" s="165">
        <v>18</v>
      </c>
      <c r="B20" s="76" t="s">
        <v>90</v>
      </c>
      <c r="C20" s="76" t="s">
        <v>170</v>
      </c>
      <c r="D20" s="166" t="s">
        <v>171</v>
      </c>
      <c r="E20" s="167" t="s">
        <v>172</v>
      </c>
      <c r="F20" s="170"/>
      <c r="G20" s="169" t="s">
        <v>507</v>
      </c>
      <c r="H20" s="170" t="s">
        <v>17</v>
      </c>
      <c r="I20" s="171" t="s">
        <v>539</v>
      </c>
      <c r="J20" s="155" t="str">
        <f t="shared" si="6"/>
        <v/>
      </c>
      <c r="K20" s="156">
        <f t="shared" si="7"/>
        <v>0</v>
      </c>
      <c r="L20" s="157" t="str">
        <f>IF(CX21.1!N16&lt;1,"x","")</f>
        <v/>
      </c>
      <c r="M20" s="157" t="str">
        <f>IF(CX21.1!T16&lt;1,"x","")</f>
        <v/>
      </c>
      <c r="N20" s="157" t="str">
        <f>IF(CX21.1!AL16&lt;1,"x","")</f>
        <v/>
      </c>
      <c r="O20" s="157" t="str">
        <f>IF(CX21.1!AA16&lt;1,"x","")</f>
        <v/>
      </c>
      <c r="P20" s="157" t="str">
        <f>IF(CX21.1!AW16&lt;1,"x","")</f>
        <v/>
      </c>
      <c r="Q20" s="157" t="str">
        <f>IF(CX21.1!BH16&lt;1,"x","")</f>
        <v/>
      </c>
      <c r="R20" s="157" t="str">
        <f>IF(CX21.1!BS16&lt;1,"x","")</f>
        <v/>
      </c>
      <c r="S20" s="157" t="str">
        <f>IF(CX21.1!CD16&lt;1,"x","")</f>
        <v/>
      </c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IA20" s="137"/>
      <c r="IB20" s="137"/>
      <c r="IL20" s="137"/>
      <c r="IM20" s="137"/>
      <c r="IW20" s="137"/>
      <c r="IX20" s="137"/>
      <c r="JH20" s="137"/>
      <c r="JI20" s="137"/>
      <c r="JS20" s="137"/>
      <c r="JT20" s="137"/>
      <c r="KD20" s="137"/>
      <c r="KE20" s="137"/>
      <c r="KO20" s="137"/>
      <c r="KP20" s="137"/>
      <c r="KZ20" s="137"/>
      <c r="LA20" s="137"/>
      <c r="LK20" s="137"/>
      <c r="LL20" s="137"/>
      <c r="LT20" s="137" t="e">
        <f t="shared" si="0"/>
        <v>#DIV/0!</v>
      </c>
      <c r="LU20" s="137" t="e">
        <f t="shared" si="1"/>
        <v>#DIV/0!</v>
      </c>
      <c r="LV20" s="137">
        <f t="shared" si="2"/>
        <v>0</v>
      </c>
      <c r="LW20" s="137">
        <f t="shared" si="3"/>
        <v>0</v>
      </c>
      <c r="LX20" s="137" t="e">
        <f t="shared" si="4"/>
        <v>#DIV/0!</v>
      </c>
      <c r="LY20" s="137" t="e">
        <f t="shared" si="5"/>
        <v>#DIV/0!</v>
      </c>
    </row>
    <row r="21" spans="1:337" s="152" customFormat="1" ht="32.25" customHeight="1">
      <c r="A21" s="165">
        <v>19</v>
      </c>
      <c r="B21" s="76" t="s">
        <v>90</v>
      </c>
      <c r="C21" s="76" t="s">
        <v>173</v>
      </c>
      <c r="D21" s="166" t="s">
        <v>174</v>
      </c>
      <c r="E21" s="167" t="s">
        <v>175</v>
      </c>
      <c r="F21" s="170"/>
      <c r="G21" s="169" t="s">
        <v>508</v>
      </c>
      <c r="H21" s="170" t="s">
        <v>17</v>
      </c>
      <c r="I21" s="171" t="s">
        <v>540</v>
      </c>
      <c r="J21" s="155" t="str">
        <f t="shared" si="6"/>
        <v/>
      </c>
      <c r="K21" s="156">
        <f t="shared" si="7"/>
        <v>0</v>
      </c>
      <c r="L21" s="157" t="str">
        <f>IF(CX21.1!N17&lt;1,"x","")</f>
        <v/>
      </c>
      <c r="M21" s="157" t="str">
        <f>IF(CX21.1!T17&lt;1,"x","")</f>
        <v/>
      </c>
      <c r="N21" s="157" t="str">
        <f>IF(CX21.1!AL17&lt;1,"x","")</f>
        <v/>
      </c>
      <c r="O21" s="157" t="str">
        <f>IF(CX21.1!AA17&lt;1,"x","")</f>
        <v/>
      </c>
      <c r="P21" s="157" t="str">
        <f>IF(CX21.1!AW17&lt;1,"x","")</f>
        <v/>
      </c>
      <c r="Q21" s="157" t="str">
        <f>IF(CX21.1!BH17&lt;1,"x","")</f>
        <v/>
      </c>
      <c r="R21" s="157" t="str">
        <f>IF(CX21.1!BS17&lt;1,"x","")</f>
        <v/>
      </c>
      <c r="S21" s="157" t="str">
        <f>IF(CX21.1!CD17&lt;1,"x","")</f>
        <v/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IA21" s="137"/>
      <c r="IB21" s="137"/>
      <c r="IL21" s="137"/>
      <c r="IM21" s="137"/>
      <c r="IW21" s="137"/>
      <c r="IX21" s="137"/>
      <c r="JH21" s="137"/>
      <c r="JI21" s="137"/>
      <c r="JS21" s="137"/>
      <c r="JT21" s="137"/>
      <c r="KD21" s="137"/>
      <c r="KE21" s="137"/>
      <c r="KO21" s="137"/>
      <c r="KP21" s="137"/>
      <c r="KZ21" s="137"/>
      <c r="LA21" s="137"/>
      <c r="LK21" s="137"/>
      <c r="LL21" s="137"/>
      <c r="LT21" s="137" t="e">
        <f t="shared" si="0"/>
        <v>#DIV/0!</v>
      </c>
      <c r="LU21" s="137" t="e">
        <f t="shared" si="1"/>
        <v>#DIV/0!</v>
      </c>
      <c r="LV21" s="137">
        <f t="shared" si="2"/>
        <v>0</v>
      </c>
      <c r="LW21" s="137">
        <f t="shared" si="3"/>
        <v>0</v>
      </c>
      <c r="LX21" s="137" t="e">
        <f t="shared" si="4"/>
        <v>#DIV/0!</v>
      </c>
      <c r="LY21" s="137" t="e">
        <f t="shared" si="5"/>
        <v>#DIV/0!</v>
      </c>
    </row>
    <row r="22" spans="1:337" s="152" customFormat="1" ht="66" customHeight="1">
      <c r="A22" s="165">
        <v>20</v>
      </c>
      <c r="B22" s="76" t="s">
        <v>90</v>
      </c>
      <c r="C22" s="76" t="s">
        <v>176</v>
      </c>
      <c r="D22" s="166" t="s">
        <v>177</v>
      </c>
      <c r="E22" s="167" t="s">
        <v>135</v>
      </c>
      <c r="F22" s="170"/>
      <c r="G22" s="169" t="s">
        <v>509</v>
      </c>
      <c r="H22" s="170" t="s">
        <v>17</v>
      </c>
      <c r="I22" s="171" t="s">
        <v>541</v>
      </c>
      <c r="J22" s="155" t="str">
        <f t="shared" si="6"/>
        <v/>
      </c>
      <c r="K22" s="156">
        <f t="shared" si="7"/>
        <v>0</v>
      </c>
      <c r="L22" s="157" t="str">
        <f>IF(CX21.1!N18&lt;1,"x","")</f>
        <v/>
      </c>
      <c r="M22" s="157" t="str">
        <f>IF(CX21.1!T18&lt;1,"x","")</f>
        <v/>
      </c>
      <c r="N22" s="157" t="str">
        <f>IF(CX21.1!AL18&lt;1,"x","")</f>
        <v/>
      </c>
      <c r="O22" s="157" t="str">
        <f>IF(CX21.1!AA18&lt;1,"x","")</f>
        <v/>
      </c>
      <c r="P22" s="157" t="str">
        <f>IF(CX21.1!AW18&lt;1,"x","")</f>
        <v/>
      </c>
      <c r="Q22" s="157" t="str">
        <f>IF(CX21.1!BH18&lt;1,"x","")</f>
        <v/>
      </c>
      <c r="R22" s="157" t="str">
        <f>IF(CX21.1!BS18&lt;1,"x","")</f>
        <v/>
      </c>
      <c r="S22" s="157" t="str">
        <f>IF(CX21.1!CD18&lt;1,"x","")</f>
        <v/>
      </c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IA22" s="137"/>
      <c r="IB22" s="137"/>
      <c r="IL22" s="137"/>
      <c r="IM22" s="137"/>
      <c r="IW22" s="137"/>
      <c r="IX22" s="137"/>
      <c r="JH22" s="137"/>
      <c r="JI22" s="137"/>
      <c r="JS22" s="137"/>
      <c r="JT22" s="137"/>
      <c r="KD22" s="137"/>
      <c r="KE22" s="137"/>
      <c r="KO22" s="137"/>
      <c r="KP22" s="137"/>
      <c r="KZ22" s="137"/>
      <c r="LA22" s="137"/>
      <c r="LK22" s="137"/>
      <c r="LL22" s="137"/>
      <c r="LT22" s="137" t="e">
        <f t="shared" si="0"/>
        <v>#DIV/0!</v>
      </c>
      <c r="LU22" s="137" t="e">
        <f t="shared" si="1"/>
        <v>#DIV/0!</v>
      </c>
      <c r="LV22" s="137">
        <f t="shared" si="2"/>
        <v>0</v>
      </c>
      <c r="LW22" s="137">
        <f t="shared" si="3"/>
        <v>0</v>
      </c>
      <c r="LX22" s="137" t="e">
        <f t="shared" si="4"/>
        <v>#DIV/0!</v>
      </c>
      <c r="LY22" s="137" t="e">
        <f t="shared" si="5"/>
        <v>#DIV/0!</v>
      </c>
    </row>
    <row r="23" spans="1:337" s="152" customFormat="1" ht="18.75" customHeight="1">
      <c r="A23" s="165">
        <v>21</v>
      </c>
      <c r="B23" s="76" t="s">
        <v>90</v>
      </c>
      <c r="C23" s="76" t="s">
        <v>178</v>
      </c>
      <c r="D23" s="166" t="s">
        <v>179</v>
      </c>
      <c r="E23" s="167" t="s">
        <v>180</v>
      </c>
      <c r="F23" s="170"/>
      <c r="G23" s="169" t="s">
        <v>510</v>
      </c>
      <c r="H23" s="170" t="s">
        <v>17</v>
      </c>
      <c r="I23" s="171" t="s">
        <v>540</v>
      </c>
      <c r="J23" s="155" t="str">
        <f t="shared" si="6"/>
        <v/>
      </c>
      <c r="K23" s="156">
        <f t="shared" si="7"/>
        <v>0</v>
      </c>
      <c r="L23" s="157" t="str">
        <f>IF(CX21.1!N19&lt;1,"x","")</f>
        <v/>
      </c>
      <c r="M23" s="157" t="str">
        <f>IF(CX21.1!T19&lt;1,"x","")</f>
        <v/>
      </c>
      <c r="N23" s="157" t="str">
        <f>IF(CX21.1!AL19&lt;1,"x","")</f>
        <v/>
      </c>
      <c r="O23" s="157" t="str">
        <f>IF(CX21.1!AA19&lt;1,"x","")</f>
        <v/>
      </c>
      <c r="P23" s="157" t="str">
        <f>IF(CX21.1!AW19&lt;1,"x","")</f>
        <v/>
      </c>
      <c r="Q23" s="157" t="str">
        <f>IF(CX21.1!BH19&lt;1,"x","")</f>
        <v/>
      </c>
      <c r="R23" s="157" t="str">
        <f>IF(CX21.1!BS19&lt;1,"x","")</f>
        <v/>
      </c>
      <c r="S23" s="157" t="str">
        <f>IF(CX21.1!CD19&lt;1,"x","")</f>
        <v/>
      </c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IA23" s="137"/>
      <c r="IB23" s="137"/>
      <c r="IL23" s="137"/>
      <c r="IM23" s="137"/>
      <c r="IW23" s="137"/>
      <c r="IX23" s="137"/>
      <c r="JH23" s="137"/>
      <c r="JI23" s="137"/>
      <c r="JS23" s="137"/>
      <c r="JT23" s="137"/>
      <c r="KD23" s="137"/>
      <c r="KE23" s="137"/>
      <c r="KO23" s="137"/>
      <c r="KP23" s="137"/>
      <c r="KZ23" s="137"/>
      <c r="LA23" s="137"/>
      <c r="LK23" s="137"/>
      <c r="LL23" s="137"/>
      <c r="LT23" s="137" t="e">
        <f t="shared" si="0"/>
        <v>#DIV/0!</v>
      </c>
      <c r="LU23" s="137" t="e">
        <f t="shared" si="1"/>
        <v>#DIV/0!</v>
      </c>
      <c r="LV23" s="137">
        <f t="shared" si="2"/>
        <v>0</v>
      </c>
      <c r="LW23" s="137">
        <f t="shared" si="3"/>
        <v>0</v>
      </c>
      <c r="LX23" s="137" t="e">
        <f t="shared" si="4"/>
        <v>#DIV/0!</v>
      </c>
      <c r="LY23" s="137" t="e">
        <f t="shared" si="5"/>
        <v>#DIV/0!</v>
      </c>
    </row>
    <row r="24" spans="1:337" s="152" customFormat="1" ht="18.75" customHeight="1">
      <c r="A24" s="165">
        <v>22</v>
      </c>
      <c r="B24" s="76" t="s">
        <v>90</v>
      </c>
      <c r="C24" s="76" t="s">
        <v>181</v>
      </c>
      <c r="D24" s="166" t="s">
        <v>182</v>
      </c>
      <c r="E24" s="167" t="s">
        <v>71</v>
      </c>
      <c r="F24" s="170"/>
      <c r="G24" s="169" t="s">
        <v>511</v>
      </c>
      <c r="H24" s="170" t="s">
        <v>17</v>
      </c>
      <c r="I24" s="171" t="s">
        <v>542</v>
      </c>
      <c r="J24" s="155" t="str">
        <f t="shared" si="6"/>
        <v>GDTC,GDQP,Ngoại ngữ,Vẽ xây dựng,Vật liệu XD,</v>
      </c>
      <c r="K24" s="156">
        <f t="shared" si="7"/>
        <v>13</v>
      </c>
      <c r="L24" s="157" t="str">
        <f>IF(CX21.1!N41&lt;1,"x","")</f>
        <v>x</v>
      </c>
      <c r="M24" s="157" t="str">
        <f>IF(CX21.1!T41&lt;1,"x","")</f>
        <v>x</v>
      </c>
      <c r="N24" s="157" t="str">
        <f>IF(CX21.1!AL41&lt;1,"x","")</f>
        <v/>
      </c>
      <c r="O24" s="157" t="str">
        <f>IF(CX21.1!AA41&lt;1,"x","")</f>
        <v/>
      </c>
      <c r="P24" s="157" t="str">
        <f>IF(CX21.1!AW41&lt;1,"x","")</f>
        <v>x</v>
      </c>
      <c r="Q24" s="157" t="str">
        <f>IF(CX21.1!BH41&lt;1,"x","")</f>
        <v>x</v>
      </c>
      <c r="R24" s="157" t="str">
        <f>IF(CX21.1!BS41&lt;1,"x","")</f>
        <v>x</v>
      </c>
      <c r="S24" s="157" t="str">
        <f>IF(CX21.1!CD41&lt;1,"x","")</f>
        <v/>
      </c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IA24" s="137"/>
      <c r="IB24" s="137"/>
      <c r="IL24" s="137"/>
      <c r="IM24" s="137"/>
      <c r="IW24" s="137"/>
      <c r="IX24" s="137"/>
      <c r="JH24" s="137"/>
      <c r="JI24" s="137"/>
      <c r="JS24" s="137"/>
      <c r="JT24" s="137"/>
      <c r="KD24" s="137"/>
      <c r="KE24" s="137"/>
      <c r="KO24" s="137"/>
      <c r="KP24" s="137"/>
      <c r="KZ24" s="137"/>
      <c r="LA24" s="137"/>
      <c r="LK24" s="137"/>
      <c r="LL24" s="137"/>
      <c r="LT24" s="137" t="e">
        <f t="shared" si="0"/>
        <v>#DIV/0!</v>
      </c>
      <c r="LU24" s="137" t="e">
        <f t="shared" si="1"/>
        <v>#DIV/0!</v>
      </c>
      <c r="LV24" s="137">
        <f t="shared" si="2"/>
        <v>0</v>
      </c>
      <c r="LW24" s="137">
        <f t="shared" si="3"/>
        <v>0</v>
      </c>
      <c r="LX24" s="137" t="e">
        <f t="shared" si="4"/>
        <v>#DIV/0!</v>
      </c>
      <c r="LY24" s="137" t="e">
        <f t="shared" si="5"/>
        <v>#DIV/0!</v>
      </c>
    </row>
    <row r="25" spans="1:337" s="152" customFormat="1" ht="18.75" customHeight="1">
      <c r="A25" s="165">
        <v>23</v>
      </c>
      <c r="B25" s="76" t="s">
        <v>90</v>
      </c>
      <c r="C25" s="76" t="s">
        <v>183</v>
      </c>
      <c r="D25" s="166" t="s">
        <v>184</v>
      </c>
      <c r="E25" s="167" t="s">
        <v>185</v>
      </c>
      <c r="F25" s="170"/>
      <c r="G25" s="169" t="s">
        <v>512</v>
      </c>
      <c r="H25" s="170" t="s">
        <v>17</v>
      </c>
      <c r="I25" s="171" t="s">
        <v>543</v>
      </c>
      <c r="J25" s="155" t="str">
        <f t="shared" si="6"/>
        <v>GDQP,</v>
      </c>
      <c r="K25" s="156">
        <f t="shared" si="7"/>
        <v>3</v>
      </c>
      <c r="L25" s="157" t="str">
        <f>IF(CX21.1!N43&lt;1,"x","")</f>
        <v/>
      </c>
      <c r="M25" s="157" t="str">
        <f>IF(CX21.1!T43&lt;1,"x","")</f>
        <v>x</v>
      </c>
      <c r="N25" s="157" t="str">
        <f>IF(CX21.1!AL43&lt;1,"x","")</f>
        <v/>
      </c>
      <c r="O25" s="157" t="str">
        <f>IF(CX21.1!AA43&lt;1,"x","")</f>
        <v/>
      </c>
      <c r="P25" s="157" t="str">
        <f>IF(CX21.1!AW43&lt;1,"x","")</f>
        <v/>
      </c>
      <c r="Q25" s="157" t="str">
        <f>IF(CX21.1!BH43&lt;1,"x","")</f>
        <v/>
      </c>
      <c r="R25" s="157" t="str">
        <f>IF(CX21.1!BS43&lt;1,"x","")</f>
        <v/>
      </c>
      <c r="S25" s="157" t="str">
        <f>IF(CX21.1!CD43&lt;1,"x","")</f>
        <v/>
      </c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IA25" s="137"/>
      <c r="IB25" s="137"/>
      <c r="IL25" s="137"/>
      <c r="IM25" s="137"/>
      <c r="IW25" s="137"/>
      <c r="IX25" s="137"/>
      <c r="JH25" s="137"/>
      <c r="JI25" s="137"/>
      <c r="JS25" s="137"/>
      <c r="JT25" s="137"/>
      <c r="KD25" s="137"/>
      <c r="KE25" s="137"/>
      <c r="KO25" s="137"/>
      <c r="KP25" s="137"/>
      <c r="KZ25" s="137"/>
      <c r="LA25" s="137"/>
      <c r="LK25" s="137"/>
      <c r="LL25" s="137"/>
      <c r="LT25" s="137" t="e">
        <f t="shared" si="0"/>
        <v>#DIV/0!</v>
      </c>
      <c r="LU25" s="137" t="e">
        <f t="shared" si="1"/>
        <v>#DIV/0!</v>
      </c>
      <c r="LV25" s="137">
        <f t="shared" si="2"/>
        <v>0</v>
      </c>
      <c r="LW25" s="137">
        <f t="shared" si="3"/>
        <v>0</v>
      </c>
      <c r="LX25" s="137" t="e">
        <f t="shared" si="4"/>
        <v>#DIV/0!</v>
      </c>
      <c r="LY25" s="137" t="e">
        <f t="shared" si="5"/>
        <v>#DIV/0!</v>
      </c>
    </row>
    <row r="26" spans="1:337" s="152" customFormat="1" ht="47.25" customHeight="1">
      <c r="A26" s="165">
        <v>24</v>
      </c>
      <c r="B26" s="76" t="s">
        <v>90</v>
      </c>
      <c r="C26" s="76" t="s">
        <v>186</v>
      </c>
      <c r="D26" s="166" t="s">
        <v>18</v>
      </c>
      <c r="E26" s="167" t="s">
        <v>187</v>
      </c>
      <c r="F26" s="170"/>
      <c r="G26" s="169" t="s">
        <v>513</v>
      </c>
      <c r="H26" s="170" t="s">
        <v>17</v>
      </c>
      <c r="I26" s="171" t="s">
        <v>544</v>
      </c>
      <c r="J26" s="155" t="str">
        <f t="shared" si="6"/>
        <v/>
      </c>
      <c r="K26" s="156">
        <f t="shared" si="7"/>
        <v>0</v>
      </c>
      <c r="L26" s="157" t="str">
        <f>IF(CX21.1!N20&lt;1,"x","")</f>
        <v/>
      </c>
      <c r="M26" s="157" t="str">
        <f>IF(CX21.1!T20&lt;1,"x","")</f>
        <v/>
      </c>
      <c r="N26" s="157" t="str">
        <f>IF(CX21.1!AL20&lt;1,"x","")</f>
        <v/>
      </c>
      <c r="O26" s="157" t="str">
        <f>IF(CX21.1!AA20&lt;1,"x","")</f>
        <v/>
      </c>
      <c r="P26" s="157" t="str">
        <f>IF(CX21.1!AW20&lt;1,"x","")</f>
        <v/>
      </c>
      <c r="Q26" s="157" t="str">
        <f>IF(CX21.1!BH20&lt;1,"x","")</f>
        <v/>
      </c>
      <c r="R26" s="157" t="str">
        <f>IF(CX21.1!BS20&lt;1,"x","")</f>
        <v/>
      </c>
      <c r="S26" s="157" t="str">
        <f>IF(CX21.1!CD20&lt;1,"x","")</f>
        <v/>
      </c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  <c r="EN26" s="154"/>
      <c r="EO26" s="154"/>
      <c r="EP26" s="154"/>
      <c r="IA26" s="137"/>
      <c r="IB26" s="137"/>
      <c r="IL26" s="137"/>
      <c r="IM26" s="137"/>
      <c r="IW26" s="137"/>
      <c r="IX26" s="137"/>
      <c r="JH26" s="137"/>
      <c r="JI26" s="137"/>
      <c r="JS26" s="137"/>
      <c r="JT26" s="137"/>
      <c r="KD26" s="137"/>
      <c r="KE26" s="137"/>
      <c r="KO26" s="137"/>
      <c r="KP26" s="137"/>
      <c r="KZ26" s="137"/>
      <c r="LA26" s="137"/>
      <c r="LK26" s="137"/>
      <c r="LL26" s="137"/>
      <c r="LT26" s="137" t="e">
        <f t="shared" si="0"/>
        <v>#DIV/0!</v>
      </c>
      <c r="LU26" s="137" t="e">
        <f t="shared" si="1"/>
        <v>#DIV/0!</v>
      </c>
      <c r="LV26" s="137">
        <f t="shared" si="2"/>
        <v>0</v>
      </c>
      <c r="LW26" s="137">
        <f t="shared" si="3"/>
        <v>0</v>
      </c>
      <c r="LX26" s="137" t="e">
        <f t="shared" si="4"/>
        <v>#DIV/0!</v>
      </c>
      <c r="LY26" s="137" t="e">
        <f t="shared" si="5"/>
        <v>#DIV/0!</v>
      </c>
    </row>
    <row r="27" spans="1:337" s="152" customFormat="1" ht="51.75" customHeight="1">
      <c r="A27" s="165">
        <v>25</v>
      </c>
      <c r="B27" s="76" t="s">
        <v>90</v>
      </c>
      <c r="C27" s="76" t="s">
        <v>188</v>
      </c>
      <c r="D27" s="166" t="s">
        <v>189</v>
      </c>
      <c r="E27" s="167" t="s">
        <v>158</v>
      </c>
      <c r="F27" s="170"/>
      <c r="G27" s="169" t="s">
        <v>514</v>
      </c>
      <c r="H27" s="170" t="s">
        <v>17</v>
      </c>
      <c r="I27" s="171" t="s">
        <v>545</v>
      </c>
      <c r="J27" s="155" t="str">
        <f t="shared" si="6"/>
        <v/>
      </c>
      <c r="K27" s="156">
        <f t="shared" si="7"/>
        <v>0</v>
      </c>
      <c r="L27" s="157" t="str">
        <f>IF(CX21.1!N21&lt;1,"x","")</f>
        <v/>
      </c>
      <c r="M27" s="157" t="str">
        <f>IF(CX21.1!T21&lt;1,"x","")</f>
        <v/>
      </c>
      <c r="N27" s="157" t="str">
        <f>IF(CX21.1!AL21&lt;1,"x","")</f>
        <v/>
      </c>
      <c r="O27" s="157" t="str">
        <f>IF(CX21.1!AA21&lt;1,"x","")</f>
        <v/>
      </c>
      <c r="P27" s="157" t="str">
        <f>IF(CX21.1!AW21&lt;1,"x","")</f>
        <v/>
      </c>
      <c r="Q27" s="157" t="str">
        <f>IF(CX21.1!BH21&lt;1,"x","")</f>
        <v/>
      </c>
      <c r="R27" s="157" t="str">
        <f>IF(CX21.1!BS21&lt;1,"x","")</f>
        <v/>
      </c>
      <c r="S27" s="157" t="str">
        <f>IF(CX21.1!CD21&lt;1,"x","")</f>
        <v/>
      </c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IA27" s="137"/>
      <c r="IB27" s="137"/>
      <c r="IL27" s="137"/>
      <c r="IM27" s="137"/>
      <c r="IW27" s="137"/>
      <c r="IX27" s="137"/>
      <c r="JH27" s="137"/>
      <c r="JI27" s="137"/>
      <c r="JS27" s="137"/>
      <c r="JT27" s="137"/>
      <c r="KD27" s="137"/>
      <c r="KE27" s="137"/>
      <c r="KO27" s="137"/>
      <c r="KP27" s="137"/>
      <c r="KZ27" s="137"/>
      <c r="LA27" s="137"/>
      <c r="LK27" s="137"/>
      <c r="LL27" s="137"/>
      <c r="LT27" s="137" t="e">
        <f t="shared" si="0"/>
        <v>#DIV/0!</v>
      </c>
      <c r="LU27" s="137" t="e">
        <f t="shared" si="1"/>
        <v>#DIV/0!</v>
      </c>
      <c r="LV27" s="137">
        <f t="shared" si="2"/>
        <v>0</v>
      </c>
      <c r="LW27" s="137">
        <f t="shared" si="3"/>
        <v>0</v>
      </c>
      <c r="LX27" s="137" t="e">
        <f t="shared" si="4"/>
        <v>#DIV/0!</v>
      </c>
      <c r="LY27" s="137" t="e">
        <f t="shared" si="5"/>
        <v>#DIV/0!</v>
      </c>
    </row>
    <row r="28" spans="1:337" s="152" customFormat="1" ht="18.75" customHeight="1">
      <c r="A28" s="165">
        <v>26</v>
      </c>
      <c r="B28" s="76" t="s">
        <v>90</v>
      </c>
      <c r="C28" s="76" t="s">
        <v>190</v>
      </c>
      <c r="D28" s="166" t="s">
        <v>191</v>
      </c>
      <c r="E28" s="167" t="s">
        <v>67</v>
      </c>
      <c r="F28" s="170"/>
      <c r="G28" s="169" t="s">
        <v>515</v>
      </c>
      <c r="H28" s="170" t="s">
        <v>17</v>
      </c>
      <c r="I28" s="171" t="s">
        <v>546</v>
      </c>
      <c r="J28" s="155" t="str">
        <f t="shared" si="6"/>
        <v/>
      </c>
      <c r="K28" s="156">
        <f t="shared" si="7"/>
        <v>0</v>
      </c>
      <c r="L28" s="157" t="str">
        <f>IF(CX21.1!N22&lt;1,"x","")</f>
        <v/>
      </c>
      <c r="M28" s="157" t="str">
        <f>IF(CX21.1!T22&lt;1,"x","")</f>
        <v/>
      </c>
      <c r="N28" s="157" t="str">
        <f>IF(CX21.1!AL22&lt;1,"x","")</f>
        <v/>
      </c>
      <c r="O28" s="157" t="str">
        <f>IF(CX21.1!AA22&lt;1,"x","")</f>
        <v/>
      </c>
      <c r="P28" s="157" t="str">
        <f>IF(CX21.1!AW22&lt;1,"x","")</f>
        <v/>
      </c>
      <c r="Q28" s="157" t="str">
        <f>IF(CX21.1!BH22&lt;1,"x","")</f>
        <v/>
      </c>
      <c r="R28" s="157" t="str">
        <f>IF(CX21.1!BS22&lt;1,"x","")</f>
        <v/>
      </c>
      <c r="S28" s="157" t="str">
        <f>IF(CX21.1!CD22&lt;1,"x","")</f>
        <v/>
      </c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IA28" s="137"/>
      <c r="IB28" s="137"/>
      <c r="IL28" s="137"/>
      <c r="IM28" s="137"/>
      <c r="IW28" s="137"/>
      <c r="IX28" s="137"/>
      <c r="JH28" s="137"/>
      <c r="JI28" s="137"/>
      <c r="JS28" s="137"/>
      <c r="JT28" s="137"/>
      <c r="KD28" s="137"/>
      <c r="KE28" s="137"/>
      <c r="KO28" s="137"/>
      <c r="KP28" s="137"/>
      <c r="KZ28" s="137"/>
      <c r="LA28" s="137"/>
      <c r="LK28" s="137"/>
      <c r="LL28" s="137"/>
      <c r="LT28" s="137" t="e">
        <f t="shared" si="0"/>
        <v>#DIV/0!</v>
      </c>
      <c r="LU28" s="137" t="e">
        <f t="shared" si="1"/>
        <v>#DIV/0!</v>
      </c>
      <c r="LV28" s="137">
        <f t="shared" si="2"/>
        <v>0</v>
      </c>
      <c r="LW28" s="137">
        <f t="shared" si="3"/>
        <v>0</v>
      </c>
      <c r="LX28" s="137" t="e">
        <f t="shared" si="4"/>
        <v>#DIV/0!</v>
      </c>
      <c r="LY28" s="137" t="e">
        <f t="shared" si="5"/>
        <v>#DIV/0!</v>
      </c>
    </row>
    <row r="29" spans="1:337" s="152" customFormat="1" ht="18.75" customHeight="1">
      <c r="A29" s="165">
        <v>27</v>
      </c>
      <c r="B29" s="76" t="s">
        <v>90</v>
      </c>
      <c r="C29" s="76" t="s">
        <v>194</v>
      </c>
      <c r="D29" s="166" t="s">
        <v>195</v>
      </c>
      <c r="E29" s="167" t="s">
        <v>196</v>
      </c>
      <c r="F29" s="170"/>
      <c r="G29" s="169" t="s">
        <v>516</v>
      </c>
      <c r="H29" s="170" t="s">
        <v>17</v>
      </c>
      <c r="I29" s="171" t="s">
        <v>542</v>
      </c>
      <c r="J29" s="155" t="str">
        <f t="shared" si="6"/>
        <v/>
      </c>
      <c r="K29" s="156">
        <f t="shared" si="7"/>
        <v>0</v>
      </c>
      <c r="L29" s="157" t="str">
        <f>IF(CX21.1!N23&lt;1,"x","")</f>
        <v/>
      </c>
      <c r="M29" s="157" t="str">
        <f>IF(CX21.1!T23&lt;1,"x","")</f>
        <v/>
      </c>
      <c r="N29" s="157" t="str">
        <f>IF(CX21.1!AL23&lt;1,"x","")</f>
        <v/>
      </c>
      <c r="O29" s="157" t="str">
        <f>IF(CX21.1!AA23&lt;1,"x","")</f>
        <v/>
      </c>
      <c r="P29" s="157" t="str">
        <f>IF(CX21.1!AW23&lt;1,"x","")</f>
        <v/>
      </c>
      <c r="Q29" s="157" t="str">
        <f>IF(CX21.1!BH23&lt;1,"x","")</f>
        <v/>
      </c>
      <c r="R29" s="157" t="str">
        <f>IF(CX21.1!BS23&lt;1,"x","")</f>
        <v/>
      </c>
      <c r="S29" s="157" t="str">
        <f>IF(CX21.1!CD23&lt;1,"x","")</f>
        <v/>
      </c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IA29" s="137"/>
      <c r="IB29" s="137"/>
      <c r="IL29" s="137"/>
      <c r="IM29" s="137"/>
      <c r="IW29" s="137"/>
      <c r="IX29" s="137"/>
      <c r="JH29" s="137"/>
      <c r="JI29" s="137"/>
      <c r="JS29" s="137"/>
      <c r="JT29" s="137"/>
      <c r="KD29" s="137"/>
      <c r="KE29" s="137"/>
      <c r="KO29" s="137"/>
      <c r="KP29" s="137"/>
      <c r="KZ29" s="137"/>
      <c r="LA29" s="137"/>
      <c r="LK29" s="137"/>
      <c r="LL29" s="137"/>
      <c r="LT29" s="137" t="e">
        <f t="shared" si="0"/>
        <v>#DIV/0!</v>
      </c>
      <c r="LU29" s="137" t="e">
        <f t="shared" si="1"/>
        <v>#DIV/0!</v>
      </c>
      <c r="LV29" s="137">
        <f t="shared" si="2"/>
        <v>0</v>
      </c>
      <c r="LW29" s="137">
        <f t="shared" si="3"/>
        <v>0</v>
      </c>
      <c r="LX29" s="137" t="e">
        <f t="shared" si="4"/>
        <v>#DIV/0!</v>
      </c>
      <c r="LY29" s="137" t="e">
        <f t="shared" si="5"/>
        <v>#DIV/0!</v>
      </c>
    </row>
    <row r="30" spans="1:337" s="152" customFormat="1" ht="53.25" customHeight="1">
      <c r="A30" s="165">
        <v>28</v>
      </c>
      <c r="B30" s="76" t="s">
        <v>90</v>
      </c>
      <c r="C30" s="76" t="s">
        <v>197</v>
      </c>
      <c r="D30" s="166" t="s">
        <v>198</v>
      </c>
      <c r="E30" s="167" t="s">
        <v>199</v>
      </c>
      <c r="F30" s="170"/>
      <c r="G30" s="169" t="s">
        <v>517</v>
      </c>
      <c r="H30" s="170" t="s">
        <v>17</v>
      </c>
      <c r="I30" s="171" t="s">
        <v>547</v>
      </c>
      <c r="J30" s="155" t="str">
        <f t="shared" si="6"/>
        <v/>
      </c>
      <c r="K30" s="156">
        <f t="shared" si="7"/>
        <v>0</v>
      </c>
      <c r="L30" s="157" t="str">
        <f>IF(CX21.1!N24&lt;1,"x","")</f>
        <v/>
      </c>
      <c r="M30" s="157" t="str">
        <f>IF(CX21.1!T24&lt;1,"x","")</f>
        <v/>
      </c>
      <c r="N30" s="157" t="str">
        <f>IF(CX21.1!AL24&lt;1,"x","")</f>
        <v/>
      </c>
      <c r="O30" s="157" t="str">
        <f>IF(CX21.1!AA24&lt;1,"x","")</f>
        <v/>
      </c>
      <c r="P30" s="157" t="str">
        <f>IF(CX21.1!AW24&lt;1,"x","")</f>
        <v/>
      </c>
      <c r="Q30" s="157" t="str">
        <f>IF(CX21.1!BH24&lt;1,"x","")</f>
        <v/>
      </c>
      <c r="R30" s="157" t="str">
        <f>IF(CX21.1!BS24&lt;1,"x","")</f>
        <v/>
      </c>
      <c r="S30" s="157" t="str">
        <f>IF(CX21.1!CD24&lt;1,"x","")</f>
        <v/>
      </c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IA30" s="137"/>
      <c r="IB30" s="137"/>
      <c r="IL30" s="137"/>
      <c r="IM30" s="137"/>
      <c r="IW30" s="137"/>
      <c r="IX30" s="137"/>
      <c r="JH30" s="137"/>
      <c r="JI30" s="137"/>
      <c r="JS30" s="137"/>
      <c r="JT30" s="137"/>
      <c r="KD30" s="137"/>
      <c r="KE30" s="137"/>
      <c r="KO30" s="137"/>
      <c r="KP30" s="137"/>
      <c r="KZ30" s="137"/>
      <c r="LA30" s="137"/>
      <c r="LK30" s="137"/>
      <c r="LL30" s="137"/>
      <c r="LT30" s="137" t="e">
        <f t="shared" si="0"/>
        <v>#DIV/0!</v>
      </c>
      <c r="LU30" s="137" t="e">
        <f t="shared" si="1"/>
        <v>#DIV/0!</v>
      </c>
      <c r="LV30" s="137">
        <f t="shared" si="2"/>
        <v>0</v>
      </c>
      <c r="LW30" s="137">
        <f t="shared" si="3"/>
        <v>0</v>
      </c>
      <c r="LX30" s="137" t="e">
        <f t="shared" si="4"/>
        <v>#DIV/0!</v>
      </c>
      <c r="LY30" s="137" t="e">
        <f t="shared" si="5"/>
        <v>#DIV/0!</v>
      </c>
    </row>
    <row r="31" spans="1:337" s="152" customFormat="1" ht="50.25" customHeight="1">
      <c r="A31" s="165">
        <v>29</v>
      </c>
      <c r="B31" s="76" t="s">
        <v>90</v>
      </c>
      <c r="C31" s="76" t="s">
        <v>200</v>
      </c>
      <c r="D31" s="166" t="s">
        <v>73</v>
      </c>
      <c r="E31" s="167" t="s">
        <v>201</v>
      </c>
      <c r="F31" s="170"/>
      <c r="G31" s="169" t="s">
        <v>518</v>
      </c>
      <c r="H31" s="170" t="s">
        <v>17</v>
      </c>
      <c r="I31" s="171" t="s">
        <v>548</v>
      </c>
      <c r="J31" s="155" t="str">
        <f t="shared" si="6"/>
        <v/>
      </c>
      <c r="K31" s="156">
        <f t="shared" si="7"/>
        <v>0</v>
      </c>
      <c r="L31" s="157" t="str">
        <f>IF(CX21.1!N25&lt;1,"x","")</f>
        <v/>
      </c>
      <c r="M31" s="157" t="str">
        <f>IF(CX21.1!T25&lt;1,"x","")</f>
        <v/>
      </c>
      <c r="N31" s="157" t="str">
        <f>IF(CX21.1!AL25&lt;1,"x","")</f>
        <v/>
      </c>
      <c r="O31" s="157" t="str">
        <f>IF(CX21.1!AA25&lt;1,"x","")</f>
        <v/>
      </c>
      <c r="P31" s="157" t="str">
        <f>IF(CX21.1!AW25&lt;1,"x","")</f>
        <v/>
      </c>
      <c r="Q31" s="157" t="str">
        <f>IF(CX21.1!BH25&lt;1,"x","")</f>
        <v/>
      </c>
      <c r="R31" s="157" t="str">
        <f>IF(CX21.1!BS25&lt;1,"x","")</f>
        <v/>
      </c>
      <c r="S31" s="157" t="str">
        <f>IF(CX21.1!CD25&lt;1,"x","")</f>
        <v/>
      </c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KD31" s="137"/>
      <c r="KE31" s="137"/>
      <c r="KO31" s="137"/>
      <c r="KP31" s="137"/>
      <c r="KZ31" s="137"/>
      <c r="LA31" s="137"/>
      <c r="LK31" s="137"/>
      <c r="LL31" s="137"/>
      <c r="LT31" s="137" t="e">
        <f t="shared" si="0"/>
        <v>#DIV/0!</v>
      </c>
      <c r="LU31" s="137" t="e">
        <f t="shared" si="1"/>
        <v>#DIV/0!</v>
      </c>
      <c r="LV31" s="137">
        <f t="shared" si="2"/>
        <v>0</v>
      </c>
      <c r="LW31" s="137">
        <f t="shared" si="3"/>
        <v>0</v>
      </c>
      <c r="LX31" s="137" t="e">
        <f t="shared" si="4"/>
        <v>#DIV/0!</v>
      </c>
      <c r="LY31" s="137" t="e">
        <f t="shared" si="5"/>
        <v>#DIV/0!</v>
      </c>
    </row>
    <row r="32" spans="1:337" ht="18.75">
      <c r="A32" s="165">
        <v>30</v>
      </c>
      <c r="B32" s="76" t="s">
        <v>90</v>
      </c>
      <c r="C32" s="76" t="s">
        <v>202</v>
      </c>
      <c r="D32" s="166" t="s">
        <v>203</v>
      </c>
      <c r="E32" s="167" t="s">
        <v>193</v>
      </c>
      <c r="F32" s="170"/>
      <c r="G32" s="169" t="s">
        <v>519</v>
      </c>
      <c r="H32" s="170" t="s">
        <v>17</v>
      </c>
      <c r="I32" s="171" t="s">
        <v>546</v>
      </c>
      <c r="J32" s="155" t="str">
        <f t="shared" si="6"/>
        <v>GDTC,Ngoại ngữ,</v>
      </c>
      <c r="K32" s="156">
        <f t="shared" si="7"/>
        <v>5</v>
      </c>
      <c r="L32" s="157" t="str">
        <f>IF(CX21.1!N26&lt;1,"x","")</f>
        <v>x</v>
      </c>
      <c r="M32" s="157" t="str">
        <f>IF(CX21.1!T26&lt;1,"x","")</f>
        <v/>
      </c>
      <c r="N32" s="157" t="str">
        <f>IF(CX21.1!AL26&lt;1,"x","")</f>
        <v/>
      </c>
      <c r="O32" s="157" t="str">
        <f>IF(CX21.1!AA26&lt;1,"x","")</f>
        <v/>
      </c>
      <c r="P32" s="157" t="str">
        <f>IF(CX21.1!AW26&lt;1,"x","")</f>
        <v>x</v>
      </c>
      <c r="Q32" s="157" t="str">
        <f>IF(CX21.1!BH26&lt;1,"x","")</f>
        <v/>
      </c>
      <c r="R32" s="157" t="str">
        <f>IF(CX21.1!BS26&lt;1,"x","")</f>
        <v/>
      </c>
      <c r="S32" s="157" t="str">
        <f>IF(CX21.1!CD26&lt;1,"x","")</f>
        <v/>
      </c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KD32" s="137"/>
      <c r="KE32" s="137"/>
      <c r="KO32" s="137"/>
      <c r="KP32" s="137"/>
      <c r="KZ32" s="137"/>
      <c r="LA32" s="137"/>
      <c r="LK32" s="137"/>
      <c r="LL32" s="137"/>
    </row>
    <row r="33" spans="1:313" ht="18.75">
      <c r="A33" s="165">
        <v>31</v>
      </c>
      <c r="B33" s="76" t="s">
        <v>90</v>
      </c>
      <c r="C33" s="76" t="s">
        <v>204</v>
      </c>
      <c r="D33" s="166" t="s">
        <v>205</v>
      </c>
      <c r="E33" s="167" t="s">
        <v>206</v>
      </c>
      <c r="F33" s="170"/>
      <c r="G33" s="169" t="s">
        <v>520</v>
      </c>
      <c r="H33" s="170" t="s">
        <v>17</v>
      </c>
      <c r="I33" s="171" t="s">
        <v>549</v>
      </c>
      <c r="J33" s="155" t="str">
        <f t="shared" si="6"/>
        <v/>
      </c>
      <c r="K33" s="156">
        <f t="shared" si="7"/>
        <v>0</v>
      </c>
      <c r="L33" s="157" t="str">
        <f>IF(CX21.1!N27&lt;1,"x","")</f>
        <v/>
      </c>
      <c r="M33" s="157" t="str">
        <f>IF(CX21.1!T27&lt;1,"x","")</f>
        <v/>
      </c>
      <c r="N33" s="157" t="str">
        <f>IF(CX21.1!AL27&lt;1,"x","")</f>
        <v/>
      </c>
      <c r="O33" s="157" t="str">
        <f>IF(CX21.1!AA27&lt;1,"x","")</f>
        <v/>
      </c>
      <c r="P33" s="157" t="str">
        <f>IF(CX21.1!AW27&lt;1,"x","")</f>
        <v/>
      </c>
      <c r="Q33" s="157" t="str">
        <f>IF(CX21.1!BH27&lt;1,"x","")</f>
        <v/>
      </c>
      <c r="R33" s="157" t="str">
        <f>IF(CX21.1!BS27&lt;1,"x","")</f>
        <v/>
      </c>
      <c r="S33" s="157" t="str">
        <f>IF(CX21.1!CD27&lt;1,"x","")</f>
        <v/>
      </c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KD33" s="137"/>
      <c r="KE33" s="137"/>
      <c r="KO33" s="137"/>
      <c r="KP33" s="137"/>
      <c r="KZ33" s="137"/>
      <c r="LA33" s="137"/>
    </row>
    <row r="34" spans="1:313" ht="49.5">
      <c r="A34" s="165">
        <v>32</v>
      </c>
      <c r="B34" s="76" t="s">
        <v>90</v>
      </c>
      <c r="C34" s="76" t="s">
        <v>207</v>
      </c>
      <c r="D34" s="166" t="s">
        <v>208</v>
      </c>
      <c r="E34" s="167" t="s">
        <v>209</v>
      </c>
      <c r="F34" s="170"/>
      <c r="G34" s="169" t="s">
        <v>521</v>
      </c>
      <c r="H34" s="170" t="s">
        <v>17</v>
      </c>
      <c r="I34" s="171" t="s">
        <v>550</v>
      </c>
      <c r="J34" s="155" t="str">
        <f t="shared" si="6"/>
        <v>GDTC,GDQP,Pháp luật đại cương,Ngoại ngữ,Vật liệu XD,</v>
      </c>
      <c r="K34" s="156">
        <f t="shared" si="7"/>
        <v>14</v>
      </c>
      <c r="L34" s="157" t="str">
        <f>IF(CX21.1!N40&lt;1,"x","")</f>
        <v>x</v>
      </c>
      <c r="M34" s="157" t="str">
        <f>IF(CX21.1!T40&lt;1,"x","")</f>
        <v>x</v>
      </c>
      <c r="N34" s="157" t="str">
        <f>IF(CX21.1!AL40&lt;1,"x","")</f>
        <v>x</v>
      </c>
      <c r="O34" s="157" t="str">
        <f>IF(CX21.1!AA40&lt;1,"x","")</f>
        <v/>
      </c>
      <c r="P34" s="157" t="str">
        <f>IF(CX21.1!AW40&lt;1,"x","")</f>
        <v>x</v>
      </c>
      <c r="Q34" s="157" t="str">
        <f>IF(CX21.1!BH40&lt;1,"x","")</f>
        <v/>
      </c>
      <c r="R34" s="157" t="str">
        <f>IF(CX21.1!BS40&lt;1,"x","")</f>
        <v>x</v>
      </c>
      <c r="S34" s="157" t="str">
        <f>IF(CX21.1!CD40&lt;1,"x","")</f>
        <v/>
      </c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KD34" s="137"/>
      <c r="KE34" s="137"/>
      <c r="KO34" s="137"/>
      <c r="KP34" s="137"/>
      <c r="KZ34" s="137"/>
      <c r="LA34" s="137"/>
    </row>
    <row r="35" spans="1:313" ht="18.75">
      <c r="A35" s="165">
        <v>33</v>
      </c>
      <c r="B35" s="76" t="s">
        <v>90</v>
      </c>
      <c r="C35" s="76" t="s">
        <v>210</v>
      </c>
      <c r="D35" s="166" t="s">
        <v>18</v>
      </c>
      <c r="E35" s="167" t="s">
        <v>211</v>
      </c>
      <c r="F35" s="170"/>
      <c r="G35" s="169" t="s">
        <v>522</v>
      </c>
      <c r="H35" s="170" t="s">
        <v>17</v>
      </c>
      <c r="I35" s="171" t="s">
        <v>551</v>
      </c>
      <c r="J35" s="155" t="str">
        <f t="shared" si="6"/>
        <v/>
      </c>
      <c r="K35" s="156">
        <f t="shared" si="7"/>
        <v>0</v>
      </c>
      <c r="L35" s="157" t="str">
        <f>IF(CX21.1!N28&lt;1,"x","")</f>
        <v/>
      </c>
      <c r="M35" s="157" t="str">
        <f>IF(CX21.1!T28&lt;1,"x","")</f>
        <v/>
      </c>
      <c r="N35" s="157" t="str">
        <f>IF(CX21.1!AL28&lt;1,"x","")</f>
        <v/>
      </c>
      <c r="O35" s="157" t="str">
        <f>IF(CX21.1!AA28&lt;1,"x","")</f>
        <v/>
      </c>
      <c r="P35" s="157" t="str">
        <f>IF(CX21.1!AW28&lt;1,"x","")</f>
        <v/>
      </c>
      <c r="Q35" s="157" t="str">
        <f>IF(CX21.1!BH28&lt;1,"x","")</f>
        <v/>
      </c>
      <c r="R35" s="157" t="str">
        <f>IF(CX21.1!BS28&lt;1,"x","")</f>
        <v/>
      </c>
      <c r="S35" s="157" t="str">
        <f>IF(CX21.1!CD28&lt;1,"x","")</f>
        <v/>
      </c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KD35" s="137"/>
      <c r="KE35" s="137"/>
      <c r="KZ35" s="137"/>
      <c r="LA35" s="137"/>
    </row>
    <row r="36" spans="1:313" ht="18.75">
      <c r="A36" s="165">
        <v>34</v>
      </c>
      <c r="B36" s="76" t="s">
        <v>90</v>
      </c>
      <c r="C36" s="76" t="s">
        <v>212</v>
      </c>
      <c r="D36" s="166" t="s">
        <v>213</v>
      </c>
      <c r="E36" s="167" t="s">
        <v>214</v>
      </c>
      <c r="F36" s="170"/>
      <c r="G36" s="169" t="s">
        <v>523</v>
      </c>
      <c r="H36" s="170" t="s">
        <v>17</v>
      </c>
      <c r="I36" s="171" t="s">
        <v>552</v>
      </c>
      <c r="J36" s="155" t="str">
        <f t="shared" si="6"/>
        <v/>
      </c>
      <c r="K36" s="156">
        <f t="shared" si="7"/>
        <v>0</v>
      </c>
      <c r="L36" s="157" t="str">
        <f>IF(CX21.1!N29&lt;1,"x","")</f>
        <v/>
      </c>
      <c r="M36" s="157" t="str">
        <f>IF(CX21.1!T29&lt;1,"x","")</f>
        <v/>
      </c>
      <c r="N36" s="157" t="str">
        <f>IF(CX21.1!AL29&lt;1,"x","")</f>
        <v/>
      </c>
      <c r="O36" s="157" t="str">
        <f>IF(CX21.1!AA29&lt;1,"x","")</f>
        <v/>
      </c>
      <c r="P36" s="157" t="str">
        <f>IF(CX21.1!AW29&lt;1,"x","")</f>
        <v/>
      </c>
      <c r="Q36" s="157" t="str">
        <f>IF(CX21.1!BH29&lt;1,"x","")</f>
        <v/>
      </c>
      <c r="R36" s="157" t="str">
        <f>IF(CX21.1!BS29&lt;1,"x","")</f>
        <v/>
      </c>
      <c r="S36" s="157" t="str">
        <f>IF(CX21.1!CD29&lt;1,"x","")</f>
        <v/>
      </c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KZ36" s="137"/>
      <c r="LA36" s="137"/>
    </row>
    <row r="37" spans="1:313" ht="18.75">
      <c r="A37" s="165">
        <v>35</v>
      </c>
      <c r="B37" s="76" t="s">
        <v>90</v>
      </c>
      <c r="C37" s="76" t="s">
        <v>215</v>
      </c>
      <c r="D37" s="166" t="s">
        <v>191</v>
      </c>
      <c r="E37" s="167" t="s">
        <v>216</v>
      </c>
      <c r="F37" s="170"/>
      <c r="G37" s="169" t="s">
        <v>524</v>
      </c>
      <c r="H37" s="170" t="s">
        <v>17</v>
      </c>
      <c r="I37" s="171" t="s">
        <v>529</v>
      </c>
      <c r="J37" s="155" t="str">
        <f t="shared" si="6"/>
        <v/>
      </c>
      <c r="K37" s="156">
        <f t="shared" si="7"/>
        <v>0</v>
      </c>
      <c r="L37" s="157" t="str">
        <f>IF(CX21.1!N44&lt;1,"x","")</f>
        <v/>
      </c>
      <c r="M37" s="157" t="str">
        <f>IF(CX21.1!T44&lt;1,"x","")</f>
        <v/>
      </c>
      <c r="N37" s="157" t="str">
        <f>IF(CX21.1!AL44&lt;1,"x","")</f>
        <v/>
      </c>
      <c r="O37" s="157" t="str">
        <f>IF(CX21.1!AA44&lt;1,"x","")</f>
        <v/>
      </c>
      <c r="P37" s="157" t="str">
        <f>IF(CX21.1!AW44&lt;1,"x","")</f>
        <v/>
      </c>
      <c r="Q37" s="157" t="str">
        <f>IF(CX21.1!BH44&lt;1,"x","")</f>
        <v/>
      </c>
      <c r="R37" s="157" t="str">
        <f>IF(CX21.1!BS44&lt;1,"x","")</f>
        <v/>
      </c>
      <c r="S37" s="157" t="str">
        <f>IF(CX21.1!CD44&lt;1,"x","")</f>
        <v/>
      </c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</row>
    <row r="38" spans="1:313" ht="18.75">
      <c r="A38" s="147"/>
      <c r="B38" s="147"/>
      <c r="C38" s="143"/>
      <c r="D38" s="148"/>
      <c r="E38" s="149"/>
      <c r="F38" s="149"/>
      <c r="G38" s="150"/>
      <c r="H38" s="153"/>
      <c r="I38" s="151"/>
      <c r="J38" s="155"/>
      <c r="K38" s="156"/>
      <c r="L38" s="157"/>
      <c r="M38" s="157"/>
      <c r="N38" s="157"/>
      <c r="O38" s="157"/>
      <c r="P38" s="157"/>
      <c r="Q38" s="157"/>
      <c r="R38" s="157"/>
      <c r="S38" s="157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</row>
    <row r="39" spans="1:313" ht="18.75">
      <c r="A39" s="147"/>
      <c r="B39" s="147"/>
      <c r="C39" s="143"/>
      <c r="D39" s="148"/>
      <c r="E39" s="149"/>
      <c r="F39" s="149"/>
      <c r="G39" s="150"/>
      <c r="H39" s="153"/>
      <c r="I39" s="151"/>
      <c r="J39" s="155"/>
      <c r="K39" s="156"/>
      <c r="L39" s="157"/>
      <c r="M39" s="157"/>
      <c r="N39" s="157"/>
      <c r="O39" s="157"/>
      <c r="P39" s="157"/>
      <c r="Q39" s="157"/>
      <c r="R39" s="157"/>
      <c r="S39" s="157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</row>
    <row r="40" spans="1:313" ht="18.75">
      <c r="A40" s="147"/>
      <c r="B40" s="147"/>
      <c r="C40" s="143"/>
      <c r="D40" s="148"/>
      <c r="E40" s="149"/>
      <c r="F40" s="149"/>
      <c r="G40" s="150"/>
      <c r="H40" s="153"/>
      <c r="I40" s="151"/>
      <c r="J40" s="155"/>
      <c r="K40" s="156"/>
      <c r="L40" s="157"/>
      <c r="M40" s="157"/>
      <c r="N40" s="157"/>
      <c r="O40" s="157"/>
      <c r="P40" s="157"/>
      <c r="Q40" s="157"/>
      <c r="R40" s="157"/>
      <c r="S40" s="157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</row>
    <row r="41" spans="1:313" ht="18.75">
      <c r="A41" s="147"/>
      <c r="B41" s="147"/>
      <c r="C41" s="143"/>
      <c r="D41" s="148"/>
      <c r="E41" s="149"/>
      <c r="F41" s="149"/>
      <c r="G41" s="150"/>
      <c r="H41" s="153"/>
      <c r="I41" s="151"/>
      <c r="J41" s="155"/>
      <c r="K41" s="156"/>
      <c r="L41" s="157"/>
      <c r="M41" s="157"/>
      <c r="N41" s="157"/>
      <c r="O41" s="157"/>
      <c r="P41" s="157"/>
      <c r="Q41" s="157"/>
      <c r="R41" s="157"/>
      <c r="S41" s="157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</row>
    <row r="42" spans="1:313" ht="18.75">
      <c r="A42" s="147"/>
      <c r="B42" s="147"/>
      <c r="C42" s="143"/>
      <c r="D42" s="148"/>
      <c r="E42" s="149"/>
      <c r="F42" s="149"/>
      <c r="G42" s="150"/>
      <c r="H42" s="153"/>
      <c r="I42" s="151"/>
      <c r="J42" s="155"/>
      <c r="K42" s="156"/>
      <c r="L42" s="157"/>
      <c r="M42" s="157"/>
      <c r="N42" s="157"/>
      <c r="O42" s="157"/>
      <c r="P42" s="157"/>
      <c r="Q42" s="157"/>
      <c r="R42" s="157"/>
      <c r="S42" s="157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</row>
    <row r="43" spans="1:313" ht="18.75">
      <c r="A43" s="147"/>
      <c r="B43" s="147"/>
      <c r="C43" s="143"/>
      <c r="D43" s="148"/>
      <c r="E43" s="149"/>
      <c r="F43" s="149"/>
      <c r="G43" s="150"/>
      <c r="H43" s="153"/>
      <c r="I43" s="151"/>
      <c r="J43" s="155"/>
      <c r="K43" s="156"/>
      <c r="L43" s="157"/>
      <c r="M43" s="157"/>
      <c r="N43" s="157"/>
      <c r="O43" s="157"/>
      <c r="P43" s="157"/>
      <c r="Q43" s="157"/>
      <c r="R43" s="157"/>
      <c r="S43" s="157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</row>
    <row r="44" spans="1:313" ht="18.75">
      <c r="A44" s="147"/>
      <c r="B44" s="147"/>
      <c r="C44" s="143"/>
      <c r="D44" s="148"/>
      <c r="E44" s="149"/>
      <c r="F44" s="149"/>
      <c r="G44" s="150"/>
      <c r="H44" s="153"/>
      <c r="I44" s="151"/>
      <c r="J44" s="155"/>
      <c r="K44" s="156"/>
      <c r="L44" s="157"/>
      <c r="M44" s="157"/>
      <c r="N44" s="157"/>
      <c r="O44" s="157"/>
      <c r="P44" s="157"/>
      <c r="Q44" s="157"/>
      <c r="R44" s="157"/>
      <c r="S44" s="157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</row>
    <row r="45" spans="1:313" ht="18.75">
      <c r="A45" s="147"/>
      <c r="B45" s="147"/>
      <c r="C45" s="143"/>
      <c r="D45" s="148"/>
      <c r="E45" s="149"/>
      <c r="F45" s="149"/>
      <c r="G45" s="150"/>
      <c r="H45" s="153"/>
      <c r="I45" s="151"/>
      <c r="J45" s="155"/>
      <c r="K45" s="156"/>
      <c r="L45" s="157"/>
      <c r="M45" s="157"/>
      <c r="N45" s="157"/>
      <c r="O45" s="157"/>
      <c r="P45" s="157"/>
      <c r="Q45" s="157"/>
      <c r="R45" s="157"/>
      <c r="S45" s="157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</row>
    <row r="46" spans="1:313" ht="18.75">
      <c r="A46" s="147"/>
      <c r="B46" s="147"/>
      <c r="C46" s="143"/>
      <c r="D46" s="148"/>
      <c r="E46" s="149"/>
      <c r="F46" s="149"/>
      <c r="G46" s="150"/>
      <c r="H46" s="153"/>
      <c r="I46" s="151"/>
      <c r="J46" s="155"/>
      <c r="K46" s="156"/>
      <c r="L46" s="157"/>
      <c r="M46" s="157"/>
      <c r="N46" s="157"/>
      <c r="O46" s="157"/>
      <c r="P46" s="157"/>
      <c r="Q46" s="157"/>
      <c r="R46" s="157"/>
      <c r="S46" s="157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</row>
    <row r="47" spans="1:313" ht="18.75">
      <c r="A47" s="147"/>
      <c r="B47" s="147"/>
      <c r="C47" s="143"/>
      <c r="D47" s="148"/>
      <c r="E47" s="149"/>
      <c r="F47" s="149"/>
      <c r="G47" s="150"/>
      <c r="H47" s="153"/>
      <c r="I47" s="151"/>
      <c r="J47" s="155"/>
      <c r="K47" s="156"/>
      <c r="L47" s="157"/>
      <c r="M47" s="157"/>
      <c r="N47" s="157"/>
      <c r="O47" s="157"/>
      <c r="P47" s="157"/>
      <c r="Q47" s="157"/>
      <c r="R47" s="157"/>
      <c r="S47" s="157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</row>
    <row r="48" spans="1:313" ht="18.75">
      <c r="A48" s="147"/>
      <c r="B48" s="147"/>
      <c r="C48" s="143"/>
      <c r="D48" s="148"/>
      <c r="E48" s="149"/>
      <c r="F48" s="149"/>
      <c r="G48" s="150"/>
      <c r="H48" s="153"/>
      <c r="I48" s="151"/>
      <c r="J48" s="155"/>
      <c r="K48" s="156"/>
      <c r="L48" s="157"/>
      <c r="M48" s="157"/>
      <c r="N48" s="157"/>
      <c r="O48" s="157"/>
      <c r="P48" s="157"/>
      <c r="Q48" s="157"/>
      <c r="R48" s="157"/>
      <c r="S48" s="157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</row>
    <row r="49" spans="1:37" ht="18.75">
      <c r="A49" s="147"/>
      <c r="B49" s="147"/>
      <c r="C49" s="143"/>
      <c r="D49" s="148"/>
      <c r="E49" s="149"/>
      <c r="F49" s="149"/>
      <c r="G49" s="150"/>
      <c r="H49" s="153"/>
      <c r="I49" s="151"/>
      <c r="J49" s="155"/>
      <c r="K49" s="156"/>
      <c r="L49" s="157"/>
      <c r="M49" s="157"/>
      <c r="N49" s="157"/>
      <c r="O49" s="157"/>
      <c r="P49" s="157"/>
      <c r="Q49" s="157"/>
      <c r="R49" s="157"/>
      <c r="S49" s="157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</row>
    <row r="50" spans="1:37" ht="18.75">
      <c r="A50" s="147"/>
      <c r="B50" s="147"/>
      <c r="C50" s="143"/>
      <c r="D50" s="148"/>
      <c r="E50" s="149"/>
      <c r="F50" s="149"/>
      <c r="G50" s="150"/>
      <c r="H50" s="153"/>
      <c r="I50" s="151"/>
      <c r="J50" s="155"/>
      <c r="K50" s="156"/>
      <c r="L50" s="157"/>
      <c r="M50" s="157"/>
      <c r="N50" s="157"/>
      <c r="O50" s="157"/>
      <c r="P50" s="157"/>
      <c r="Q50" s="157"/>
      <c r="R50" s="157"/>
      <c r="S50" s="157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</row>
    <row r="51" spans="1:37" ht="18.75">
      <c r="A51" s="147"/>
      <c r="B51" s="147"/>
      <c r="C51" s="143"/>
      <c r="D51" s="148"/>
      <c r="E51" s="149"/>
      <c r="F51" s="149"/>
      <c r="G51" s="150"/>
      <c r="H51" s="153"/>
      <c r="I51" s="151"/>
      <c r="J51" s="155"/>
      <c r="K51" s="156"/>
      <c r="L51" s="157"/>
      <c r="M51" s="157"/>
      <c r="N51" s="157"/>
      <c r="O51" s="157"/>
      <c r="P51" s="157"/>
      <c r="Q51" s="157"/>
      <c r="R51" s="157"/>
      <c r="S51" s="157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</row>
    <row r="52" spans="1:37" ht="18.75">
      <c r="A52" s="147"/>
      <c r="B52" s="147"/>
      <c r="C52" s="143"/>
      <c r="D52" s="148"/>
      <c r="E52" s="149"/>
      <c r="F52" s="149"/>
      <c r="G52" s="150"/>
      <c r="H52" s="153"/>
      <c r="I52" s="151"/>
      <c r="J52" s="155"/>
      <c r="K52" s="156"/>
      <c r="L52" s="157"/>
      <c r="M52" s="157"/>
      <c r="N52" s="157"/>
      <c r="O52" s="157"/>
      <c r="P52" s="157"/>
      <c r="Q52" s="157"/>
      <c r="R52" s="157"/>
      <c r="S52" s="157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</row>
    <row r="53" spans="1:37" ht="18.75">
      <c r="A53" s="147"/>
      <c r="B53" s="147"/>
      <c r="C53" s="143"/>
      <c r="D53" s="148"/>
      <c r="E53" s="149"/>
      <c r="F53" s="149"/>
      <c r="G53" s="150"/>
      <c r="H53" s="153"/>
      <c r="I53" s="151"/>
      <c r="J53" s="155"/>
      <c r="K53" s="156"/>
      <c r="L53" s="157"/>
      <c r="M53" s="157"/>
      <c r="N53" s="157"/>
      <c r="O53" s="157"/>
      <c r="P53" s="157"/>
      <c r="Q53" s="157"/>
      <c r="R53" s="157"/>
      <c r="S53" s="157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</row>
  </sheetData>
  <conditionalFormatting sqref="L3:AK53">
    <cfRule type="cellIs" dxfId="23" priority="4" stopIfTrue="1" operator="lessThan">
      <formula>4.95</formula>
    </cfRule>
    <cfRule type="cellIs" dxfId="22" priority="5" stopIfTrue="1" operator="lessThan">
      <formula>4.95</formula>
    </cfRule>
    <cfRule type="cellIs" dxfId="21" priority="6" stopIfTrue="1" operator="lessThan">
      <formula>4.95</formula>
    </cfRule>
  </conditionalFormatting>
  <conditionalFormatting sqref="M2:M3 L3:AK53">
    <cfRule type="cellIs" dxfId="20" priority="3" stopIfTrue="1" operator="lessThan">
      <formula>4.95</formula>
    </cfRule>
  </conditionalFormatting>
  <conditionalFormatting sqref="AB3:AH3 AI2:AK3 N569:O65447 N2:AA3 N4:AK53">
    <cfRule type="cellIs" dxfId="19" priority="2" operator="lessThan">
      <formula>3.95</formula>
    </cfRule>
  </conditionalFormatting>
  <conditionalFormatting sqref="L36:AK36">
    <cfRule type="cellIs" dxfId="18" priority="1" operator="lessThan">
      <formula>5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P53"/>
  <sheetViews>
    <sheetView workbookViewId="0">
      <selection activeCell="J31" sqref="J31"/>
    </sheetView>
  </sheetViews>
  <sheetFormatPr defaultRowHeight="12.75"/>
  <cols>
    <col min="3" max="3" width="15.28515625" bestFit="1" customWidth="1"/>
    <col min="4" max="4" width="19.140625" bestFit="1" customWidth="1"/>
    <col min="6" max="6" width="0" hidden="1" customWidth="1"/>
    <col min="7" max="7" width="13.42578125" hidden="1" customWidth="1"/>
    <col min="8" max="8" width="13.28515625" hidden="1" customWidth="1"/>
    <col min="9" max="9" width="30.85546875" customWidth="1"/>
    <col min="10" max="10" width="19.7109375" customWidth="1"/>
    <col min="11" max="11" width="11.140625" customWidth="1"/>
    <col min="12" max="100" width="9.140625" customWidth="1"/>
  </cols>
  <sheetData>
    <row r="1" spans="1:146" s="126" customFormat="1" ht="17.25">
      <c r="D1" s="129"/>
      <c r="J1" s="130"/>
      <c r="L1" s="131">
        <v>2</v>
      </c>
      <c r="M1" s="131">
        <v>3</v>
      </c>
      <c r="N1" s="132">
        <v>4</v>
      </c>
      <c r="O1" s="132">
        <v>2</v>
      </c>
      <c r="P1" s="132">
        <v>3</v>
      </c>
      <c r="Q1" s="132">
        <v>3</v>
      </c>
      <c r="R1" s="132">
        <v>2</v>
      </c>
      <c r="S1" s="132">
        <v>3</v>
      </c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H1" s="133"/>
    </row>
    <row r="2" spans="1:146" s="137" customFormat="1" ht="141" customHeight="1">
      <c r="A2" s="134" t="s">
        <v>0</v>
      </c>
      <c r="B2" s="158" t="s">
        <v>2</v>
      </c>
      <c r="C2" s="158" t="s">
        <v>1</v>
      </c>
      <c r="D2" s="158" t="s">
        <v>3</v>
      </c>
      <c r="E2" s="159" t="s">
        <v>4</v>
      </c>
      <c r="F2" s="159" t="s">
        <v>5</v>
      </c>
      <c r="G2" s="160" t="s">
        <v>6</v>
      </c>
      <c r="H2" s="160" t="s">
        <v>7</v>
      </c>
      <c r="I2" s="160" t="s">
        <v>8</v>
      </c>
      <c r="J2" s="160" t="s">
        <v>745</v>
      </c>
      <c r="K2" s="160" t="s">
        <v>746</v>
      </c>
      <c r="L2" s="135" t="s">
        <v>9</v>
      </c>
      <c r="M2" s="161" t="s">
        <v>10</v>
      </c>
      <c r="N2" s="162" t="s">
        <v>752</v>
      </c>
      <c r="O2" s="162" t="s">
        <v>753</v>
      </c>
      <c r="P2" s="162" t="s">
        <v>747</v>
      </c>
      <c r="Q2" s="162" t="s">
        <v>754</v>
      </c>
      <c r="R2" s="162" t="s">
        <v>749</v>
      </c>
      <c r="S2" s="162" t="s">
        <v>748</v>
      </c>
      <c r="T2" s="162"/>
      <c r="U2" s="162"/>
      <c r="V2" s="163"/>
      <c r="W2" s="162"/>
      <c r="X2" s="162"/>
      <c r="Y2" s="162"/>
      <c r="Z2" s="162"/>
      <c r="AA2" s="162"/>
      <c r="AB2" s="135"/>
      <c r="AC2" s="135"/>
      <c r="AD2" s="135"/>
      <c r="AE2" s="135"/>
      <c r="AF2" s="135"/>
      <c r="AG2" s="135"/>
      <c r="AH2" s="136"/>
      <c r="AI2" s="162"/>
      <c r="AJ2" s="164"/>
      <c r="AK2" s="164"/>
    </row>
    <row r="3" spans="1:146" s="142" customFormat="1" ht="56.25" customHeight="1">
      <c r="A3" s="165">
        <v>1</v>
      </c>
      <c r="B3" s="76" t="s">
        <v>222</v>
      </c>
      <c r="C3" s="76" t="s">
        <v>223</v>
      </c>
      <c r="D3" s="166" t="s">
        <v>224</v>
      </c>
      <c r="E3" s="167" t="s">
        <v>225</v>
      </c>
      <c r="F3" s="168"/>
      <c r="G3" s="170" t="s">
        <v>553</v>
      </c>
      <c r="H3" s="170" t="s">
        <v>17</v>
      </c>
      <c r="I3" s="171" t="s">
        <v>591</v>
      </c>
      <c r="J3" s="155" t="str">
        <f>IF(L3="x",$L$2&amp;",",)&amp;IF(M3="x",$M$2&amp;",",)&amp;IF(N3="x",$N$2&amp;",",)&amp;IF(O3="x",$O$2&amp;",",)&amp;IF(P3="x",$P$2&amp;",",)&amp;IF(Q3="x",$Q$2&amp;",",)&amp;IF(R3="x",$R$2&amp;",",)&amp;IF(S3="x",$S$2&amp;",",)</f>
        <v/>
      </c>
      <c r="K3" s="156">
        <f>SUMIF(L3:AI3,"x",$L$1:$AI$1)</f>
        <v>0</v>
      </c>
      <c r="L3" s="157" t="str">
        <f>IF(CX21.2!N2&lt;1,"x","")</f>
        <v/>
      </c>
      <c r="M3" s="157" t="str">
        <f>IF(CX21.2!T2&lt;1,"x","")</f>
        <v/>
      </c>
      <c r="N3" s="157" t="str">
        <f>IF(CX21.2!AA2&lt;1,"x","")</f>
        <v/>
      </c>
      <c r="O3" s="157" t="str">
        <f>IF(CX21.2!AL2&lt;1,"x","")</f>
        <v/>
      </c>
      <c r="P3" s="157" t="str">
        <f>IF(CX21.2!AW2&lt;1,"x","")</f>
        <v/>
      </c>
      <c r="Q3" s="157" t="str">
        <f>IF(CX21.2!BH2&lt;1,"x","")</f>
        <v/>
      </c>
      <c r="R3" s="157" t="str">
        <f>IF(CX21.2!BS2&lt;1,"x","")</f>
        <v/>
      </c>
      <c r="S3" s="157" t="str">
        <f>IF(CX21.2!CD2&lt;1,"x","")</f>
        <v/>
      </c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 t="str">
        <f>IF(CX21.1!AC2&lt;1,"x","")</f>
        <v/>
      </c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</row>
    <row r="4" spans="1:146" s="146" customFormat="1" ht="31.5" customHeight="1">
      <c r="A4" s="165">
        <v>2</v>
      </c>
      <c r="B4" s="76" t="s">
        <v>222</v>
      </c>
      <c r="C4" s="76" t="s">
        <v>226</v>
      </c>
      <c r="D4" s="166" t="s">
        <v>145</v>
      </c>
      <c r="E4" s="167" t="s">
        <v>227</v>
      </c>
      <c r="F4" s="172"/>
      <c r="G4" s="170" t="s">
        <v>554</v>
      </c>
      <c r="H4" s="170" t="s">
        <v>17</v>
      </c>
      <c r="I4" s="171" t="s">
        <v>540</v>
      </c>
      <c r="J4" s="155" t="str">
        <f t="shared" ref="J4:J42" si="0">IF(L4="x",$L$2&amp;",",)&amp;IF(M4="x",$M$2&amp;",",)&amp;IF(N4="x",$N$2&amp;",",)&amp;IF(O4="x",$O$2&amp;",",)&amp;IF(P4="x",$P$2&amp;",",)&amp;IF(Q4="x",$Q$2&amp;",",)&amp;IF(R4="x",$R$2&amp;",",)&amp;IF(S4="x",$S$2&amp;",",)</f>
        <v/>
      </c>
      <c r="K4" s="156">
        <f t="shared" ref="K4:K42" si="1">SUMIF(L4:AI4,"x",$L$1:$AI$1)</f>
        <v>0</v>
      </c>
      <c r="L4" s="157" t="str">
        <f>IF(CX21.2!N3&lt;1,"x","")</f>
        <v/>
      </c>
      <c r="M4" s="157" t="str">
        <f>IF(CX21.2!T3&lt;1,"x","")</f>
        <v/>
      </c>
      <c r="N4" s="157" t="str">
        <f>IF(CX21.2!AA3&lt;1,"x","")</f>
        <v/>
      </c>
      <c r="O4" s="157" t="str">
        <f>IF(CX21.2!AL3&lt;1,"x","")</f>
        <v/>
      </c>
      <c r="P4" s="157" t="str">
        <f>IF(CX21.2!AW3&lt;1,"x","")</f>
        <v/>
      </c>
      <c r="Q4" s="157" t="str">
        <f>IF(CX21.2!BH3&lt;1,"x","")</f>
        <v/>
      </c>
      <c r="R4" s="157" t="str">
        <f>IF(CX21.2!BS3&lt;1,"x","")</f>
        <v/>
      </c>
      <c r="S4" s="157" t="str">
        <f>IF(CX21.2!CD3&lt;1,"x","")</f>
        <v/>
      </c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1"/>
      <c r="AM4" s="141"/>
      <c r="AN4" s="141"/>
      <c r="AO4" s="144" t="s">
        <v>750</v>
      </c>
      <c r="AP4" s="145" t="s">
        <v>751</v>
      </c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</row>
    <row r="5" spans="1:146" s="146" customFormat="1" ht="18.75" customHeight="1">
      <c r="A5" s="165">
        <v>3</v>
      </c>
      <c r="B5" s="76" t="s">
        <v>222</v>
      </c>
      <c r="C5" s="76" t="s">
        <v>228</v>
      </c>
      <c r="D5" s="166" t="s">
        <v>208</v>
      </c>
      <c r="E5" s="167" t="s">
        <v>229</v>
      </c>
      <c r="F5" s="172"/>
      <c r="G5" s="170" t="s">
        <v>555</v>
      </c>
      <c r="H5" s="170" t="s">
        <v>17</v>
      </c>
      <c r="I5" s="171" t="s">
        <v>592</v>
      </c>
      <c r="J5" s="155" t="str">
        <f t="shared" si="0"/>
        <v/>
      </c>
      <c r="K5" s="156">
        <f t="shared" si="1"/>
        <v>0</v>
      </c>
      <c r="L5" s="157" t="str">
        <f>IF(CX21.2!N4&lt;1,"x","")</f>
        <v/>
      </c>
      <c r="M5" s="157" t="str">
        <f>IF(CX21.2!T4&lt;1,"x","")</f>
        <v/>
      </c>
      <c r="N5" s="157" t="str">
        <f>IF(CX21.2!AA4&lt;1,"x","")</f>
        <v/>
      </c>
      <c r="O5" s="157" t="str">
        <f>IF(CX21.2!AL4&lt;1,"x","")</f>
        <v/>
      </c>
      <c r="P5" s="157" t="str">
        <f>IF(CX21.2!AW4&lt;1,"x","")</f>
        <v/>
      </c>
      <c r="Q5" s="157" t="str">
        <f>IF(CX21.2!BH4&lt;1,"x","")</f>
        <v/>
      </c>
      <c r="R5" s="157" t="str">
        <f>IF(CX21.2!BS4&lt;1,"x","")</f>
        <v/>
      </c>
      <c r="S5" s="157" t="str">
        <f>IF(CX21.2!CD4&lt;1,"x","")</f>
        <v/>
      </c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</row>
    <row r="6" spans="1:146" s="146" customFormat="1" ht="57" customHeight="1">
      <c r="A6" s="165">
        <v>4</v>
      </c>
      <c r="B6" s="76" t="s">
        <v>222</v>
      </c>
      <c r="C6" s="76" t="s">
        <v>230</v>
      </c>
      <c r="D6" s="166" t="s">
        <v>231</v>
      </c>
      <c r="E6" s="167" t="s">
        <v>225</v>
      </c>
      <c r="F6" s="172"/>
      <c r="G6" s="170" t="s">
        <v>556</v>
      </c>
      <c r="H6" s="170" t="s">
        <v>17</v>
      </c>
      <c r="I6" s="171" t="s">
        <v>529</v>
      </c>
      <c r="J6" s="155" t="str">
        <f t="shared" si="0"/>
        <v/>
      </c>
      <c r="K6" s="156">
        <f t="shared" si="1"/>
        <v>0</v>
      </c>
      <c r="L6" s="157" t="str">
        <f>IF(CX21.2!N5&lt;1,"x","")</f>
        <v/>
      </c>
      <c r="M6" s="157" t="str">
        <f>IF(CX21.2!T5&lt;1,"x","")</f>
        <v/>
      </c>
      <c r="N6" s="157" t="str">
        <f>IF(CX21.2!AA5&lt;1,"x","")</f>
        <v/>
      </c>
      <c r="O6" s="157" t="str">
        <f>IF(CX21.2!AL5&lt;1,"x","")</f>
        <v/>
      </c>
      <c r="P6" s="157" t="str">
        <f>IF(CX21.2!AW5&lt;1,"x","")</f>
        <v/>
      </c>
      <c r="Q6" s="157" t="str">
        <f>IF(CX21.2!BH5&lt;1,"x","")</f>
        <v/>
      </c>
      <c r="R6" s="157" t="str">
        <f>IF(CX21.2!BS5&lt;1,"x","")</f>
        <v/>
      </c>
      <c r="S6" s="157" t="str">
        <f>IF(CX21.2!CD5&lt;1,"x","")</f>
        <v/>
      </c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</row>
    <row r="7" spans="1:146" s="146" customFormat="1" ht="18.75" customHeight="1">
      <c r="A7" s="165">
        <v>5</v>
      </c>
      <c r="B7" s="76" t="s">
        <v>222</v>
      </c>
      <c r="C7" s="76" t="s">
        <v>232</v>
      </c>
      <c r="D7" s="166" t="s">
        <v>233</v>
      </c>
      <c r="E7" s="167" t="s">
        <v>234</v>
      </c>
      <c r="F7" s="173"/>
      <c r="G7" s="170" t="s">
        <v>557</v>
      </c>
      <c r="H7" s="170" t="s">
        <v>17</v>
      </c>
      <c r="I7" s="171" t="s">
        <v>593</v>
      </c>
      <c r="J7" s="155" t="str">
        <f t="shared" si="0"/>
        <v/>
      </c>
      <c r="K7" s="156">
        <f t="shared" si="1"/>
        <v>0</v>
      </c>
      <c r="L7" s="157" t="str">
        <f>IF(CX21.2!N6&lt;1,"x","")</f>
        <v/>
      </c>
      <c r="M7" s="157" t="str">
        <f>IF(CX21.2!T6&lt;1,"x","")</f>
        <v/>
      </c>
      <c r="N7" s="157" t="str">
        <f>IF(CX21.2!AA6&lt;1,"x","")</f>
        <v/>
      </c>
      <c r="O7" s="157" t="str">
        <f>IF(CX21.2!AL6&lt;1,"x","")</f>
        <v/>
      </c>
      <c r="P7" s="157" t="str">
        <f>IF(CX21.2!AW6&lt;1,"x","")</f>
        <v/>
      </c>
      <c r="Q7" s="157" t="str">
        <f>IF(CX21.2!BH6&lt;1,"x","")</f>
        <v/>
      </c>
      <c r="R7" s="157" t="str">
        <f>IF(CX21.2!BS6&lt;1,"x","")</f>
        <v/>
      </c>
      <c r="S7" s="157" t="str">
        <f>IF(CX21.2!CD6&lt;1,"x","")</f>
        <v/>
      </c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</row>
    <row r="8" spans="1:146" s="146" customFormat="1" ht="18.75" customHeight="1">
      <c r="A8" s="165">
        <v>6</v>
      </c>
      <c r="B8" s="76" t="s">
        <v>222</v>
      </c>
      <c r="C8" s="76" t="s">
        <v>235</v>
      </c>
      <c r="D8" s="166" t="s">
        <v>236</v>
      </c>
      <c r="E8" s="167" t="s">
        <v>237</v>
      </c>
      <c r="F8" s="174"/>
      <c r="G8" s="170" t="s">
        <v>519</v>
      </c>
      <c r="H8" s="170" t="s">
        <v>17</v>
      </c>
      <c r="I8" s="171" t="s">
        <v>594</v>
      </c>
      <c r="J8" s="155" t="str">
        <f t="shared" si="0"/>
        <v/>
      </c>
      <c r="K8" s="156">
        <f t="shared" si="1"/>
        <v>0</v>
      </c>
      <c r="L8" s="157" t="str">
        <f>IF(CX21.2!N7&lt;1,"x","")</f>
        <v/>
      </c>
      <c r="M8" s="157" t="str">
        <f>IF(CX21.2!T7&lt;1,"x","")</f>
        <v/>
      </c>
      <c r="N8" s="157" t="str">
        <f>IF(CX21.2!AA7&lt;1,"x","")</f>
        <v/>
      </c>
      <c r="O8" s="157" t="str">
        <f>IF(CX21.2!AL7&lt;1,"x","")</f>
        <v/>
      </c>
      <c r="P8" s="157" t="str">
        <f>IF(CX21.2!AW7&lt;1,"x","")</f>
        <v/>
      </c>
      <c r="Q8" s="157" t="str">
        <f>IF(CX21.2!BH7&lt;1,"x","")</f>
        <v/>
      </c>
      <c r="R8" s="157" t="str">
        <f>IF(CX21.2!BS7&lt;1,"x","")</f>
        <v/>
      </c>
      <c r="S8" s="157" t="str">
        <f>IF(CX21.2!CD7&lt;1,"x","")</f>
        <v/>
      </c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</row>
    <row r="9" spans="1:146" s="146" customFormat="1" ht="18.75" customHeight="1">
      <c r="A9" s="165">
        <v>7</v>
      </c>
      <c r="B9" s="76" t="s">
        <v>222</v>
      </c>
      <c r="C9" s="76" t="s">
        <v>238</v>
      </c>
      <c r="D9" s="166" t="s">
        <v>239</v>
      </c>
      <c r="E9" s="167" t="s">
        <v>240</v>
      </c>
      <c r="F9" s="174"/>
      <c r="G9" s="170" t="s">
        <v>558</v>
      </c>
      <c r="H9" s="170" t="s">
        <v>17</v>
      </c>
      <c r="I9" s="171" t="s">
        <v>595</v>
      </c>
      <c r="J9" s="155" t="str">
        <f t="shared" si="0"/>
        <v/>
      </c>
      <c r="K9" s="156">
        <f t="shared" si="1"/>
        <v>0</v>
      </c>
      <c r="L9" s="157" t="str">
        <f>IF(CX21.2!N8&lt;1,"x","")</f>
        <v/>
      </c>
      <c r="M9" s="157" t="str">
        <f>IF(CX21.2!T8&lt;1,"x","")</f>
        <v/>
      </c>
      <c r="N9" s="157" t="str">
        <f>IF(CX21.2!AA8&lt;1,"x","")</f>
        <v/>
      </c>
      <c r="O9" s="157" t="str">
        <f>IF(CX21.2!AL8&lt;1,"x","")</f>
        <v/>
      </c>
      <c r="P9" s="157" t="str">
        <f>IF(CX21.2!AW8&lt;1,"x","")</f>
        <v/>
      </c>
      <c r="Q9" s="157" t="str">
        <f>IF(CX21.2!BH8&lt;1,"x","")</f>
        <v/>
      </c>
      <c r="R9" s="157" t="str">
        <f>IF(CX21.2!BS8&lt;1,"x","")</f>
        <v/>
      </c>
      <c r="S9" s="157" t="str">
        <f>IF(CX21.2!CD8&lt;1,"x","")</f>
        <v/>
      </c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</row>
    <row r="10" spans="1:146" s="152" customFormat="1" ht="18.75" customHeight="1">
      <c r="A10" s="165">
        <v>8</v>
      </c>
      <c r="B10" s="76" t="s">
        <v>222</v>
      </c>
      <c r="C10" s="76" t="s">
        <v>241</v>
      </c>
      <c r="D10" s="166" t="s">
        <v>242</v>
      </c>
      <c r="E10" s="167" t="s">
        <v>141</v>
      </c>
      <c r="F10" s="174"/>
      <c r="G10" s="170" t="s">
        <v>559</v>
      </c>
      <c r="H10" s="170" t="s">
        <v>17</v>
      </c>
      <c r="I10" s="171" t="s">
        <v>596</v>
      </c>
      <c r="J10" s="155" t="str">
        <f t="shared" si="0"/>
        <v/>
      </c>
      <c r="K10" s="156">
        <f t="shared" si="1"/>
        <v>0</v>
      </c>
      <c r="L10" s="157" t="str">
        <f>IF(CX21.2!N9&lt;1,"x","")</f>
        <v/>
      </c>
      <c r="M10" s="157" t="str">
        <f>IF(CX21.2!T9&lt;1,"x","")</f>
        <v/>
      </c>
      <c r="N10" s="157" t="str">
        <f>IF(CX21.2!AA9&lt;1,"x","")</f>
        <v/>
      </c>
      <c r="O10" s="157" t="str">
        <f>IF(CX21.2!AL9&lt;1,"x","")</f>
        <v/>
      </c>
      <c r="P10" s="157" t="str">
        <f>IF(CX21.2!AW9&lt;1,"x","")</f>
        <v/>
      </c>
      <c r="Q10" s="157" t="str">
        <f>IF(CX21.2!BH9&lt;1,"x","")</f>
        <v/>
      </c>
      <c r="R10" s="157" t="str">
        <f>IF(CX21.2!BS9&lt;1,"x","")</f>
        <v/>
      </c>
      <c r="S10" s="157" t="str">
        <f>IF(CX21.2!CD9&lt;1,"x","")</f>
        <v/>
      </c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</row>
    <row r="11" spans="1:146" s="152" customFormat="1" ht="106.5" customHeight="1">
      <c r="A11" s="165">
        <v>9</v>
      </c>
      <c r="B11" s="76" t="s">
        <v>222</v>
      </c>
      <c r="C11" s="76" t="s">
        <v>243</v>
      </c>
      <c r="D11" s="166" t="s">
        <v>137</v>
      </c>
      <c r="E11" s="167" t="s">
        <v>244</v>
      </c>
      <c r="F11" s="174"/>
      <c r="G11" s="170" t="s">
        <v>560</v>
      </c>
      <c r="H11" s="170" t="s">
        <v>17</v>
      </c>
      <c r="I11" s="171" t="s">
        <v>597</v>
      </c>
      <c r="J11" s="155" t="str">
        <f t="shared" si="0"/>
        <v/>
      </c>
      <c r="K11" s="156">
        <f t="shared" si="1"/>
        <v>0</v>
      </c>
      <c r="L11" s="157" t="str">
        <f>IF(CX21.2!N10&lt;1,"x","")</f>
        <v/>
      </c>
      <c r="M11" s="157" t="str">
        <f>IF(CX21.2!T10&lt;1,"x","")</f>
        <v/>
      </c>
      <c r="N11" s="157" t="str">
        <f>IF(CX21.2!AA10&lt;1,"x","")</f>
        <v/>
      </c>
      <c r="O11" s="157" t="str">
        <f>IF(CX21.2!AL10&lt;1,"x","")</f>
        <v/>
      </c>
      <c r="P11" s="157" t="str">
        <f>IF(CX21.2!AW10&lt;1,"x","")</f>
        <v/>
      </c>
      <c r="Q11" s="157" t="str">
        <f>IF(CX21.2!BH10&lt;1,"x","")</f>
        <v/>
      </c>
      <c r="R11" s="157" t="str">
        <f>IF(CX21.2!BS10&lt;1,"x","")</f>
        <v/>
      </c>
      <c r="S11" s="157" t="str">
        <f>IF(CX21.2!CD10&lt;1,"x","")</f>
        <v/>
      </c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</row>
    <row r="12" spans="1:146" s="152" customFormat="1" ht="49.5" customHeight="1">
      <c r="A12" s="165">
        <v>10</v>
      </c>
      <c r="B12" s="76" t="s">
        <v>222</v>
      </c>
      <c r="C12" s="76" t="s">
        <v>245</v>
      </c>
      <c r="D12" s="166" t="s">
        <v>246</v>
      </c>
      <c r="E12" s="167" t="s">
        <v>71</v>
      </c>
      <c r="F12" s="170"/>
      <c r="G12" s="170" t="s">
        <v>561</v>
      </c>
      <c r="H12" s="170" t="s">
        <v>17</v>
      </c>
      <c r="I12" s="171" t="s">
        <v>529</v>
      </c>
      <c r="J12" s="155" t="str">
        <f t="shared" si="0"/>
        <v/>
      </c>
      <c r="K12" s="156">
        <f t="shared" si="1"/>
        <v>0</v>
      </c>
      <c r="L12" s="157" t="str">
        <f>IF(CX21.2!N11&lt;1,"x","")</f>
        <v/>
      </c>
      <c r="M12" s="157" t="str">
        <f>IF(CX21.2!T11&lt;1,"x","")</f>
        <v/>
      </c>
      <c r="N12" s="157" t="str">
        <f>IF(CX21.2!AA11&lt;1,"x","")</f>
        <v/>
      </c>
      <c r="O12" s="157" t="str">
        <f>IF(CX21.2!AL11&lt;1,"x","")</f>
        <v/>
      </c>
      <c r="P12" s="157" t="str">
        <f>IF(CX21.2!AW11&lt;1,"x","")</f>
        <v/>
      </c>
      <c r="Q12" s="157" t="str">
        <f>IF(CX21.2!BH11&lt;1,"x","")</f>
        <v/>
      </c>
      <c r="R12" s="157" t="str">
        <f>IF(CX21.2!BS11&lt;1,"x","")</f>
        <v/>
      </c>
      <c r="S12" s="157" t="str">
        <f>IF(CX21.2!CD11&lt;1,"x","")</f>
        <v/>
      </c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</row>
    <row r="13" spans="1:146" s="152" customFormat="1" ht="18.75" customHeight="1">
      <c r="A13" s="165">
        <v>11</v>
      </c>
      <c r="B13" s="76" t="s">
        <v>222</v>
      </c>
      <c r="C13" s="76" t="s">
        <v>247</v>
      </c>
      <c r="D13" s="166" t="s">
        <v>248</v>
      </c>
      <c r="E13" s="167" t="s">
        <v>138</v>
      </c>
      <c r="F13" s="170"/>
      <c r="G13" s="170" t="s">
        <v>562</v>
      </c>
      <c r="H13" s="170" t="s">
        <v>17</v>
      </c>
      <c r="I13" s="171" t="s">
        <v>596</v>
      </c>
      <c r="J13" s="155" t="str">
        <f t="shared" si="0"/>
        <v/>
      </c>
      <c r="K13" s="156">
        <f t="shared" si="1"/>
        <v>0</v>
      </c>
      <c r="L13" s="157" t="str">
        <f>IF(CX21.2!N12&lt;1,"x","")</f>
        <v/>
      </c>
      <c r="M13" s="157" t="str">
        <f>IF(CX21.2!T12&lt;1,"x","")</f>
        <v/>
      </c>
      <c r="N13" s="157" t="str">
        <f>IF(CX21.2!AA12&lt;1,"x","")</f>
        <v/>
      </c>
      <c r="O13" s="157" t="str">
        <f>IF(CX21.2!AL12&lt;1,"x","")</f>
        <v/>
      </c>
      <c r="P13" s="157" t="str">
        <f>IF(CX21.2!AW12&lt;1,"x","")</f>
        <v/>
      </c>
      <c r="Q13" s="157" t="str">
        <f>IF(CX21.2!BH12&lt;1,"x","")</f>
        <v/>
      </c>
      <c r="R13" s="157" t="str">
        <f>IF(CX21.2!BS12&lt;1,"x","")</f>
        <v/>
      </c>
      <c r="S13" s="157" t="str">
        <f>IF(CX21.2!CD12&lt;1,"x","")</f>
        <v/>
      </c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</row>
    <row r="14" spans="1:146" s="152" customFormat="1" ht="18.75" customHeight="1">
      <c r="A14" s="165">
        <v>12</v>
      </c>
      <c r="B14" s="76" t="s">
        <v>222</v>
      </c>
      <c r="C14" s="76" t="s">
        <v>249</v>
      </c>
      <c r="D14" s="166" t="s">
        <v>18</v>
      </c>
      <c r="E14" s="167" t="s">
        <v>225</v>
      </c>
      <c r="F14" s="170"/>
      <c r="G14" s="170" t="s">
        <v>563</v>
      </c>
      <c r="H14" s="170" t="s">
        <v>17</v>
      </c>
      <c r="I14" s="175" t="s">
        <v>76</v>
      </c>
      <c r="J14" s="155" t="str">
        <f t="shared" si="0"/>
        <v/>
      </c>
      <c r="K14" s="156">
        <f t="shared" si="1"/>
        <v>0</v>
      </c>
      <c r="L14" s="157" t="str">
        <f>IF(CX21.2!N13&lt;1,"x","")</f>
        <v/>
      </c>
      <c r="M14" s="157" t="str">
        <f>IF(CX21.2!T13&lt;1,"x","")</f>
        <v/>
      </c>
      <c r="N14" s="157" t="str">
        <f>IF(CX21.2!AA13&lt;1,"x","")</f>
        <v/>
      </c>
      <c r="O14" s="157" t="str">
        <f>IF(CX21.2!AL13&lt;1,"x","")</f>
        <v/>
      </c>
      <c r="P14" s="157" t="str">
        <f>IF(CX21.2!AW13&lt;1,"x","")</f>
        <v/>
      </c>
      <c r="Q14" s="157" t="str">
        <f>IF(CX21.2!BH13&lt;1,"x","")</f>
        <v/>
      </c>
      <c r="R14" s="157" t="str">
        <f>IF(CX21.2!BS13&lt;1,"x","")</f>
        <v/>
      </c>
      <c r="S14" s="157" t="str">
        <f>IF(CX21.2!CD13&lt;1,"x","")</f>
        <v/>
      </c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</row>
    <row r="15" spans="1:146" s="152" customFormat="1" ht="68.25" customHeight="1">
      <c r="A15" s="165">
        <v>13</v>
      </c>
      <c r="B15" s="76" t="s">
        <v>222</v>
      </c>
      <c r="C15" s="76" t="s">
        <v>250</v>
      </c>
      <c r="D15" s="166" t="s">
        <v>251</v>
      </c>
      <c r="E15" s="167" t="s">
        <v>252</v>
      </c>
      <c r="F15" s="170"/>
      <c r="G15" s="170" t="s">
        <v>509</v>
      </c>
      <c r="H15" s="170" t="s">
        <v>17</v>
      </c>
      <c r="I15" s="171" t="s">
        <v>598</v>
      </c>
      <c r="J15" s="155" t="str">
        <f t="shared" si="0"/>
        <v/>
      </c>
      <c r="K15" s="156">
        <f t="shared" si="1"/>
        <v>0</v>
      </c>
      <c r="L15" s="157" t="str">
        <f>IF(CX21.2!N14&lt;1,"x","")</f>
        <v/>
      </c>
      <c r="M15" s="157" t="str">
        <f>IF(CX21.2!T14&lt;1,"x","")</f>
        <v/>
      </c>
      <c r="N15" s="157" t="str">
        <f>IF(CX21.2!AA14&lt;1,"x","")</f>
        <v/>
      </c>
      <c r="O15" s="157" t="str">
        <f>IF(CX21.2!AL14&lt;1,"x","")</f>
        <v/>
      </c>
      <c r="P15" s="157" t="str">
        <f>IF(CX21.2!AW14&lt;1,"x","")</f>
        <v/>
      </c>
      <c r="Q15" s="157" t="str">
        <f>IF(CX21.2!BH14&lt;1,"x","")</f>
        <v/>
      </c>
      <c r="R15" s="157" t="str">
        <f>IF(CX21.2!BS14&lt;1,"x","")</f>
        <v/>
      </c>
      <c r="S15" s="157" t="str">
        <f>IF(CX21.2!CD14&lt;1,"x","")</f>
        <v/>
      </c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</row>
    <row r="16" spans="1:146" s="152" customFormat="1" ht="18.75" customHeight="1">
      <c r="A16" s="165">
        <v>14</v>
      </c>
      <c r="B16" s="76" t="s">
        <v>222</v>
      </c>
      <c r="C16" s="76" t="s">
        <v>253</v>
      </c>
      <c r="D16" s="166" t="s">
        <v>254</v>
      </c>
      <c r="E16" s="167" t="s">
        <v>255</v>
      </c>
      <c r="F16" s="170"/>
      <c r="G16" s="170" t="s">
        <v>564</v>
      </c>
      <c r="H16" s="170" t="s">
        <v>17</v>
      </c>
      <c r="I16" s="171" t="s">
        <v>599</v>
      </c>
      <c r="J16" s="155" t="str">
        <f t="shared" si="0"/>
        <v/>
      </c>
      <c r="K16" s="156">
        <f t="shared" si="1"/>
        <v>0</v>
      </c>
      <c r="L16" s="157" t="str">
        <f>IF(CX21.2!N15&lt;1,"x","")</f>
        <v/>
      </c>
      <c r="M16" s="157" t="str">
        <f>IF(CX21.2!T15&lt;1,"x","")</f>
        <v/>
      </c>
      <c r="N16" s="157" t="str">
        <f>IF(CX21.2!AA15&lt;1,"x","")</f>
        <v/>
      </c>
      <c r="O16" s="157" t="str">
        <f>IF(CX21.2!AL15&lt;1,"x","")</f>
        <v/>
      </c>
      <c r="P16" s="157" t="str">
        <f>IF(CX21.2!AW15&lt;1,"x","")</f>
        <v/>
      </c>
      <c r="Q16" s="157" t="str">
        <f>IF(CX21.2!BH15&lt;1,"x","")</f>
        <v/>
      </c>
      <c r="R16" s="157" t="str">
        <f>IF(CX21.2!BS15&lt;1,"x","")</f>
        <v/>
      </c>
      <c r="S16" s="157" t="str">
        <f>IF(CX21.2!CD15&lt;1,"x","")</f>
        <v/>
      </c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</row>
    <row r="17" spans="1:146" s="152" customFormat="1" ht="56.25" customHeight="1">
      <c r="A17" s="165">
        <v>15</v>
      </c>
      <c r="B17" s="76" t="s">
        <v>222</v>
      </c>
      <c r="C17" s="76" t="s">
        <v>256</v>
      </c>
      <c r="D17" s="166" t="s">
        <v>257</v>
      </c>
      <c r="E17" s="167" t="s">
        <v>141</v>
      </c>
      <c r="F17" s="170"/>
      <c r="G17" s="170" t="s">
        <v>565</v>
      </c>
      <c r="H17" s="170" t="s">
        <v>17</v>
      </c>
      <c r="I17" s="171" t="s">
        <v>600</v>
      </c>
      <c r="J17" s="155" t="str">
        <f t="shared" si="0"/>
        <v/>
      </c>
      <c r="K17" s="156">
        <f t="shared" si="1"/>
        <v>0</v>
      </c>
      <c r="L17" s="157" t="str">
        <f>IF(CX21.2!N16&lt;1,"x","")</f>
        <v/>
      </c>
      <c r="M17" s="157" t="str">
        <f>IF(CX21.2!T16&lt;1,"x","")</f>
        <v/>
      </c>
      <c r="N17" s="157" t="str">
        <f>IF(CX21.2!AA16&lt;1,"x","")</f>
        <v/>
      </c>
      <c r="O17" s="157" t="str">
        <f>IF(CX21.2!AL16&lt;1,"x","")</f>
        <v/>
      </c>
      <c r="P17" s="157" t="str">
        <f>IF(CX21.2!AW16&lt;1,"x","")</f>
        <v/>
      </c>
      <c r="Q17" s="157" t="str">
        <f>IF(CX21.2!BH16&lt;1,"x","")</f>
        <v/>
      </c>
      <c r="R17" s="157" t="str">
        <f>IF(CX21.2!BS16&lt;1,"x","")</f>
        <v/>
      </c>
      <c r="S17" s="157" t="str">
        <f>IF(CX21.2!CD16&lt;1,"x","")</f>
        <v/>
      </c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</row>
    <row r="18" spans="1:146" s="152" customFormat="1" ht="42" customHeight="1">
      <c r="A18" s="165">
        <v>16</v>
      </c>
      <c r="B18" s="76" t="s">
        <v>222</v>
      </c>
      <c r="C18" s="76" t="s">
        <v>258</v>
      </c>
      <c r="D18" s="166" t="s">
        <v>259</v>
      </c>
      <c r="E18" s="167" t="s">
        <v>260</v>
      </c>
      <c r="F18" s="170"/>
      <c r="G18" s="170" t="s">
        <v>566</v>
      </c>
      <c r="H18" s="170" t="s">
        <v>17</v>
      </c>
      <c r="I18" s="171" t="s">
        <v>550</v>
      </c>
      <c r="J18" s="155" t="str">
        <f t="shared" si="0"/>
        <v/>
      </c>
      <c r="K18" s="156">
        <f t="shared" si="1"/>
        <v>0</v>
      </c>
      <c r="L18" s="157" t="str">
        <f>IF(CX21.2!N17&lt;1,"x","")</f>
        <v/>
      </c>
      <c r="M18" s="157" t="str">
        <f>IF(CX21.2!T17&lt;1,"x","")</f>
        <v/>
      </c>
      <c r="N18" s="157" t="str">
        <f>IF(CX21.2!AA17&lt;1,"x","")</f>
        <v/>
      </c>
      <c r="O18" s="157" t="str">
        <f>IF(CX21.2!AL17&lt;1,"x","")</f>
        <v/>
      </c>
      <c r="P18" s="157" t="str">
        <f>IF(CX21.2!AW17&lt;1,"x","")</f>
        <v/>
      </c>
      <c r="Q18" s="157" t="str">
        <f>IF(CX21.2!BH17&lt;1,"x","")</f>
        <v/>
      </c>
      <c r="R18" s="157" t="str">
        <f>IF(CX21.2!BS17&lt;1,"x","")</f>
        <v/>
      </c>
      <c r="S18" s="157" t="str">
        <f>IF(CX21.2!CD17&lt;1,"x","")</f>
        <v/>
      </c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</row>
    <row r="19" spans="1:146" s="152" customFormat="1" ht="18.75" customHeight="1">
      <c r="A19" s="165">
        <v>17</v>
      </c>
      <c r="B19" s="76" t="s">
        <v>222</v>
      </c>
      <c r="C19" s="76" t="s">
        <v>261</v>
      </c>
      <c r="D19" s="166" t="s">
        <v>262</v>
      </c>
      <c r="E19" s="167" t="s">
        <v>89</v>
      </c>
      <c r="F19" s="170"/>
      <c r="G19" s="170" t="s">
        <v>567</v>
      </c>
      <c r="H19" s="170" t="s">
        <v>17</v>
      </c>
      <c r="I19" s="171" t="s">
        <v>601</v>
      </c>
      <c r="J19" s="155" t="str">
        <f t="shared" si="0"/>
        <v/>
      </c>
      <c r="K19" s="156">
        <f t="shared" si="1"/>
        <v>0</v>
      </c>
      <c r="L19" s="157" t="str">
        <f>IF(CX21.2!N18&lt;1,"x","")</f>
        <v/>
      </c>
      <c r="M19" s="157" t="str">
        <f>IF(CX21.2!T18&lt;1,"x","")</f>
        <v/>
      </c>
      <c r="N19" s="157" t="str">
        <f>IF(CX21.2!AA18&lt;1,"x","")</f>
        <v/>
      </c>
      <c r="O19" s="157" t="str">
        <f>IF(CX21.2!AL18&lt;1,"x","")</f>
        <v/>
      </c>
      <c r="P19" s="157" t="str">
        <f>IF(CX21.2!AW18&lt;1,"x","")</f>
        <v/>
      </c>
      <c r="Q19" s="157" t="str">
        <f>IF(CX21.2!BH18&lt;1,"x","")</f>
        <v/>
      </c>
      <c r="R19" s="157" t="str">
        <f>IF(CX21.2!BS18&lt;1,"x","")</f>
        <v/>
      </c>
      <c r="S19" s="157" t="str">
        <f>IF(CX21.2!CD18&lt;1,"x","")</f>
        <v/>
      </c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</row>
    <row r="20" spans="1:146" s="152" customFormat="1" ht="53.25" customHeight="1">
      <c r="A20" s="165">
        <v>18</v>
      </c>
      <c r="B20" s="76" t="s">
        <v>222</v>
      </c>
      <c r="C20" s="76" t="s">
        <v>263</v>
      </c>
      <c r="D20" s="166" t="s">
        <v>264</v>
      </c>
      <c r="E20" s="167" t="s">
        <v>265</v>
      </c>
      <c r="F20" s="170"/>
      <c r="G20" s="170" t="s">
        <v>568</v>
      </c>
      <c r="H20" s="170" t="s">
        <v>17</v>
      </c>
      <c r="I20" s="171" t="s">
        <v>594</v>
      </c>
      <c r="J20" s="155" t="str">
        <f t="shared" si="0"/>
        <v/>
      </c>
      <c r="K20" s="156">
        <f t="shared" si="1"/>
        <v>0</v>
      </c>
      <c r="L20" s="157" t="str">
        <f>IF(CX21.2!N19&lt;1,"x","")</f>
        <v/>
      </c>
      <c r="M20" s="157" t="str">
        <f>IF(CX21.2!T19&lt;1,"x","")</f>
        <v/>
      </c>
      <c r="N20" s="157" t="str">
        <f>IF(CX21.2!AA19&lt;1,"x","")</f>
        <v/>
      </c>
      <c r="O20" s="157" t="str">
        <f>IF(CX21.2!AL19&lt;1,"x","")</f>
        <v/>
      </c>
      <c r="P20" s="157" t="str">
        <f>IF(CX21.2!AW19&lt;1,"x","")</f>
        <v/>
      </c>
      <c r="Q20" s="157" t="str">
        <f>IF(CX21.2!BH19&lt;1,"x","")</f>
        <v/>
      </c>
      <c r="R20" s="157" t="str">
        <f>IF(CX21.2!BS19&lt;1,"x","")</f>
        <v/>
      </c>
      <c r="S20" s="157" t="str">
        <f>IF(CX21.2!CD19&lt;1,"x","")</f>
        <v/>
      </c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</row>
    <row r="21" spans="1:146" s="152" customFormat="1" ht="32.25" customHeight="1">
      <c r="A21" s="165">
        <v>19</v>
      </c>
      <c r="B21" s="76" t="s">
        <v>222</v>
      </c>
      <c r="C21" s="76" t="s">
        <v>266</v>
      </c>
      <c r="D21" s="166" t="s">
        <v>267</v>
      </c>
      <c r="E21" s="167" t="s">
        <v>193</v>
      </c>
      <c r="F21" s="170"/>
      <c r="G21" s="170" t="s">
        <v>569</v>
      </c>
      <c r="H21" s="170" t="s">
        <v>17</v>
      </c>
      <c r="I21" s="171" t="s">
        <v>550</v>
      </c>
      <c r="J21" s="155" t="str">
        <f t="shared" si="0"/>
        <v/>
      </c>
      <c r="K21" s="156">
        <f t="shared" si="1"/>
        <v>0</v>
      </c>
      <c r="L21" s="157" t="str">
        <f>IF(CX21.2!N20&lt;1,"x","")</f>
        <v/>
      </c>
      <c r="M21" s="157" t="str">
        <f>IF(CX21.2!T20&lt;1,"x","")</f>
        <v/>
      </c>
      <c r="N21" s="157" t="str">
        <f>IF(CX21.2!AA20&lt;1,"x","")</f>
        <v/>
      </c>
      <c r="O21" s="157" t="str">
        <f>IF(CX21.2!AL20&lt;1,"x","")</f>
        <v/>
      </c>
      <c r="P21" s="157" t="str">
        <f>IF(CX21.2!AW20&lt;1,"x","")</f>
        <v/>
      </c>
      <c r="Q21" s="157" t="str">
        <f>IF(CX21.2!BH20&lt;1,"x","")</f>
        <v/>
      </c>
      <c r="R21" s="157" t="str">
        <f>IF(CX21.2!BS20&lt;1,"x","")</f>
        <v/>
      </c>
      <c r="S21" s="157" t="str">
        <f>IF(CX21.2!CD20&lt;1,"x","")</f>
        <v/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</row>
    <row r="22" spans="1:146" s="152" customFormat="1" ht="66" customHeight="1">
      <c r="A22" s="165">
        <v>20</v>
      </c>
      <c r="B22" s="76" t="s">
        <v>222</v>
      </c>
      <c r="C22" s="76" t="s">
        <v>268</v>
      </c>
      <c r="D22" s="166" t="s">
        <v>18</v>
      </c>
      <c r="E22" s="167" t="s">
        <v>138</v>
      </c>
      <c r="F22" s="170"/>
      <c r="G22" s="170" t="s">
        <v>570</v>
      </c>
      <c r="H22" s="170" t="s">
        <v>17</v>
      </c>
      <c r="I22" s="171" t="s">
        <v>597</v>
      </c>
      <c r="J22" s="155" t="str">
        <f t="shared" si="0"/>
        <v/>
      </c>
      <c r="K22" s="156">
        <f t="shared" si="1"/>
        <v>0</v>
      </c>
      <c r="L22" s="157" t="str">
        <f>IF(CX21.2!N21&lt;1,"x","")</f>
        <v/>
      </c>
      <c r="M22" s="157" t="str">
        <f>IF(CX21.2!T21&lt;1,"x","")</f>
        <v/>
      </c>
      <c r="N22" s="157" t="str">
        <f>IF(CX21.2!AA21&lt;1,"x","")</f>
        <v/>
      </c>
      <c r="O22" s="157" t="str">
        <f>IF(CX21.2!AL21&lt;1,"x","")</f>
        <v/>
      </c>
      <c r="P22" s="157" t="str">
        <f>IF(CX21.2!AW21&lt;1,"x","")</f>
        <v/>
      </c>
      <c r="Q22" s="157" t="str">
        <f>IF(CX21.2!BH21&lt;1,"x","")</f>
        <v/>
      </c>
      <c r="R22" s="157" t="str">
        <f>IF(CX21.2!BS21&lt;1,"x","")</f>
        <v/>
      </c>
      <c r="S22" s="157" t="str">
        <f>IF(CX21.2!CD21&lt;1,"x","")</f>
        <v/>
      </c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</row>
    <row r="23" spans="1:146" s="152" customFormat="1" ht="18.75" customHeight="1">
      <c r="A23" s="165">
        <v>21</v>
      </c>
      <c r="B23" s="76" t="s">
        <v>222</v>
      </c>
      <c r="C23" s="76" t="s">
        <v>269</v>
      </c>
      <c r="D23" s="166" t="s">
        <v>270</v>
      </c>
      <c r="E23" s="167" t="s">
        <v>271</v>
      </c>
      <c r="F23" s="170"/>
      <c r="G23" s="170" t="s">
        <v>571</v>
      </c>
      <c r="H23" s="170" t="s">
        <v>17</v>
      </c>
      <c r="I23" s="171" t="s">
        <v>602</v>
      </c>
      <c r="J23" s="155" t="str">
        <f t="shared" si="0"/>
        <v/>
      </c>
      <c r="K23" s="156">
        <f t="shared" si="1"/>
        <v>0</v>
      </c>
      <c r="L23" s="157" t="str">
        <f>IF(CX21.2!N22&lt;1,"x","")</f>
        <v/>
      </c>
      <c r="M23" s="157" t="str">
        <f>IF(CX21.2!T22&lt;1,"x","")</f>
        <v/>
      </c>
      <c r="N23" s="157" t="str">
        <f>IF(CX21.2!AA22&lt;1,"x","")</f>
        <v/>
      </c>
      <c r="O23" s="157" t="str">
        <f>IF(CX21.2!AL22&lt;1,"x","")</f>
        <v/>
      </c>
      <c r="P23" s="157" t="str">
        <f>IF(CX21.2!AW22&lt;1,"x","")</f>
        <v/>
      </c>
      <c r="Q23" s="157" t="str">
        <f>IF(CX21.2!BH22&lt;1,"x","")</f>
        <v/>
      </c>
      <c r="R23" s="157" t="str">
        <f>IF(CX21.2!BS22&lt;1,"x","")</f>
        <v/>
      </c>
      <c r="S23" s="157" t="str">
        <f>IF(CX21.2!CD22&lt;1,"x","")</f>
        <v/>
      </c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</row>
    <row r="24" spans="1:146" s="152" customFormat="1" ht="18.75" customHeight="1">
      <c r="A24" s="165">
        <v>22</v>
      </c>
      <c r="B24" s="76" t="s">
        <v>222</v>
      </c>
      <c r="C24" s="76" t="s">
        <v>272</v>
      </c>
      <c r="D24" s="166" t="s">
        <v>273</v>
      </c>
      <c r="E24" s="167" t="s">
        <v>151</v>
      </c>
      <c r="F24" s="170"/>
      <c r="G24" s="170" t="s">
        <v>572</v>
      </c>
      <c r="H24" s="170" t="s">
        <v>17</v>
      </c>
      <c r="I24" s="171" t="s">
        <v>603</v>
      </c>
      <c r="J24" s="155" t="str">
        <f t="shared" si="0"/>
        <v/>
      </c>
      <c r="K24" s="156">
        <f t="shared" si="1"/>
        <v>0</v>
      </c>
      <c r="L24" s="157" t="str">
        <f>IF(CX21.2!N23&lt;1,"x","")</f>
        <v/>
      </c>
      <c r="M24" s="157" t="str">
        <f>IF(CX21.2!T23&lt;1,"x","")</f>
        <v/>
      </c>
      <c r="N24" s="157" t="str">
        <f>IF(CX21.2!AA23&lt;1,"x","")</f>
        <v/>
      </c>
      <c r="O24" s="157" t="str">
        <f>IF(CX21.2!AL23&lt;1,"x","")</f>
        <v/>
      </c>
      <c r="P24" s="157" t="str">
        <f>IF(CX21.2!AW23&lt;1,"x","")</f>
        <v/>
      </c>
      <c r="Q24" s="157" t="str">
        <f>IF(CX21.2!BH23&lt;1,"x","")</f>
        <v/>
      </c>
      <c r="R24" s="157" t="str">
        <f>IF(CX21.2!BS23&lt;1,"x","")</f>
        <v/>
      </c>
      <c r="S24" s="157" t="str">
        <f>IF(CX21.2!CD23&lt;1,"x","")</f>
        <v/>
      </c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</row>
    <row r="25" spans="1:146" s="152" customFormat="1" ht="18.75" customHeight="1">
      <c r="A25" s="165">
        <v>23</v>
      </c>
      <c r="B25" s="76" t="s">
        <v>222</v>
      </c>
      <c r="C25" s="76" t="s">
        <v>274</v>
      </c>
      <c r="D25" s="166" t="s">
        <v>275</v>
      </c>
      <c r="E25" s="167" t="s">
        <v>135</v>
      </c>
      <c r="F25" s="170"/>
      <c r="G25" s="170" t="s">
        <v>573</v>
      </c>
      <c r="H25" s="170" t="s">
        <v>17</v>
      </c>
      <c r="I25" s="171" t="s">
        <v>604</v>
      </c>
      <c r="J25" s="155" t="str">
        <f t="shared" si="0"/>
        <v/>
      </c>
      <c r="K25" s="156">
        <f t="shared" si="1"/>
        <v>0</v>
      </c>
      <c r="L25" s="157" t="str">
        <f>IF(CX21.2!N24&lt;1,"x","")</f>
        <v/>
      </c>
      <c r="M25" s="157" t="str">
        <f>IF(CX21.2!T24&lt;1,"x","")</f>
        <v/>
      </c>
      <c r="N25" s="157" t="str">
        <f>IF(CX21.2!AA24&lt;1,"x","")</f>
        <v/>
      </c>
      <c r="O25" s="157" t="str">
        <f>IF(CX21.2!AL24&lt;1,"x","")</f>
        <v/>
      </c>
      <c r="P25" s="157" t="str">
        <f>IF(CX21.2!AW24&lt;1,"x","")</f>
        <v/>
      </c>
      <c r="Q25" s="157" t="str">
        <f>IF(CX21.2!BH24&lt;1,"x","")</f>
        <v/>
      </c>
      <c r="R25" s="157" t="str">
        <f>IF(CX21.2!BS24&lt;1,"x","")</f>
        <v/>
      </c>
      <c r="S25" s="157" t="str">
        <f>IF(CX21.2!CD24&lt;1,"x","")</f>
        <v/>
      </c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</row>
    <row r="26" spans="1:146" s="152" customFormat="1" ht="47.25" customHeight="1">
      <c r="A26" s="165">
        <v>24</v>
      </c>
      <c r="B26" s="76" t="s">
        <v>222</v>
      </c>
      <c r="C26" s="76" t="s">
        <v>276</v>
      </c>
      <c r="D26" s="166" t="s">
        <v>165</v>
      </c>
      <c r="E26" s="167" t="s">
        <v>277</v>
      </c>
      <c r="F26" s="170"/>
      <c r="G26" s="170" t="s">
        <v>574</v>
      </c>
      <c r="H26" s="170" t="s">
        <v>17</v>
      </c>
      <c r="I26" s="171" t="s">
        <v>529</v>
      </c>
      <c r="J26" s="155" t="str">
        <f t="shared" si="0"/>
        <v/>
      </c>
      <c r="K26" s="156">
        <f t="shared" si="1"/>
        <v>0</v>
      </c>
      <c r="L26" s="157" t="str">
        <f>IF(CX21.2!N43&lt;1,"x","")</f>
        <v/>
      </c>
      <c r="M26" s="157" t="str">
        <f>IF(CX21.2!T43&lt;1,"x","")</f>
        <v/>
      </c>
      <c r="N26" s="157" t="str">
        <f>IF(CX21.2!AA43&lt;1,"x","")</f>
        <v/>
      </c>
      <c r="O26" s="157" t="str">
        <f>IF(CX21.2!AL43&lt;1,"x","")</f>
        <v/>
      </c>
      <c r="P26" s="157" t="str">
        <f>IF(CX21.2!AW43&lt;1,"x","")</f>
        <v/>
      </c>
      <c r="Q26" s="157" t="str">
        <f>IF(CX21.2!BH43&lt;1,"x","")</f>
        <v/>
      </c>
      <c r="R26" s="157" t="str">
        <f>IF(CX21.2!BS43&lt;1,"x","")</f>
        <v/>
      </c>
      <c r="S26" s="157" t="str">
        <f>IF(CX21.2!CD43&lt;1,"x","")</f>
        <v/>
      </c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  <c r="EN26" s="154"/>
      <c r="EO26" s="154"/>
      <c r="EP26" s="154"/>
    </row>
    <row r="27" spans="1:146" s="152" customFormat="1" ht="51.75" customHeight="1">
      <c r="A27" s="165">
        <v>25</v>
      </c>
      <c r="B27" s="76" t="s">
        <v>222</v>
      </c>
      <c r="C27" s="76" t="s">
        <v>278</v>
      </c>
      <c r="D27" s="166" t="s">
        <v>279</v>
      </c>
      <c r="E27" s="167" t="s">
        <v>280</v>
      </c>
      <c r="F27" s="170"/>
      <c r="G27" s="170" t="s">
        <v>575</v>
      </c>
      <c r="H27" s="170" t="s">
        <v>17</v>
      </c>
      <c r="I27" s="171" t="s">
        <v>594</v>
      </c>
      <c r="J27" s="155" t="str">
        <f t="shared" si="0"/>
        <v/>
      </c>
      <c r="K27" s="156">
        <f t="shared" si="1"/>
        <v>0</v>
      </c>
      <c r="L27" s="157" t="str">
        <f>IF(CX21.2!N25&lt;1,"x","")</f>
        <v/>
      </c>
      <c r="M27" s="157" t="str">
        <f>IF(CX21.2!T25&lt;1,"x","")</f>
        <v/>
      </c>
      <c r="N27" s="157" t="str">
        <f>IF(CX21.2!AA25&lt;1,"x","")</f>
        <v/>
      </c>
      <c r="O27" s="157" t="str">
        <f>IF(CX21.2!AL25&lt;1,"x","")</f>
        <v/>
      </c>
      <c r="P27" s="157" t="str">
        <f>IF(CX21.2!AW25&lt;1,"x","")</f>
        <v/>
      </c>
      <c r="Q27" s="157" t="str">
        <f>IF(CX21.2!BH25&lt;1,"x","")</f>
        <v/>
      </c>
      <c r="R27" s="157" t="str">
        <f>IF(CX21.2!BS25&lt;1,"x","")</f>
        <v/>
      </c>
      <c r="S27" s="157" t="str">
        <f>IF(CX21.2!CD25&lt;1,"x","")</f>
        <v/>
      </c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</row>
    <row r="28" spans="1:146" s="152" customFormat="1" ht="18.75" customHeight="1">
      <c r="A28" s="165">
        <v>26</v>
      </c>
      <c r="B28" s="76" t="s">
        <v>222</v>
      </c>
      <c r="C28" s="76" t="s">
        <v>281</v>
      </c>
      <c r="D28" s="166" t="s">
        <v>239</v>
      </c>
      <c r="E28" s="167" t="s">
        <v>282</v>
      </c>
      <c r="F28" s="170"/>
      <c r="G28" s="170" t="s">
        <v>576</v>
      </c>
      <c r="H28" s="170" t="s">
        <v>17</v>
      </c>
      <c r="I28" s="171" t="s">
        <v>605</v>
      </c>
      <c r="J28" s="155" t="str">
        <f t="shared" si="0"/>
        <v/>
      </c>
      <c r="K28" s="156">
        <f t="shared" si="1"/>
        <v>0</v>
      </c>
      <c r="L28" s="157" t="str">
        <f>IF(CX21.2!N26&lt;1,"x","")</f>
        <v/>
      </c>
      <c r="M28" s="157" t="str">
        <f>IF(CX21.2!T26&lt;1,"x","")</f>
        <v/>
      </c>
      <c r="N28" s="157" t="str">
        <f>IF(CX21.2!AA26&lt;1,"x","")</f>
        <v/>
      </c>
      <c r="O28" s="157" t="str">
        <f>IF(CX21.2!AL26&lt;1,"x","")</f>
        <v/>
      </c>
      <c r="P28" s="157" t="str">
        <f>IF(CX21.2!AW26&lt;1,"x","")</f>
        <v/>
      </c>
      <c r="Q28" s="157" t="str">
        <f>IF(CX21.2!BH26&lt;1,"x","")</f>
        <v/>
      </c>
      <c r="R28" s="157" t="str">
        <f>IF(CX21.2!BS26&lt;1,"x","")</f>
        <v/>
      </c>
      <c r="S28" s="157" t="str">
        <f>IF(CX21.2!CD26&lt;1,"x","")</f>
        <v/>
      </c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</row>
    <row r="29" spans="1:146" s="152" customFormat="1" ht="18.75" customHeight="1">
      <c r="A29" s="165">
        <v>27</v>
      </c>
      <c r="B29" s="76" t="s">
        <v>222</v>
      </c>
      <c r="C29" s="76" t="s">
        <v>283</v>
      </c>
      <c r="D29" s="166" t="s">
        <v>284</v>
      </c>
      <c r="E29" s="167" t="s">
        <v>285</v>
      </c>
      <c r="F29" s="170"/>
      <c r="G29" s="170" t="s">
        <v>577</v>
      </c>
      <c r="H29" s="170" t="s">
        <v>17</v>
      </c>
      <c r="I29" s="171" t="s">
        <v>530</v>
      </c>
      <c r="J29" s="155" t="str">
        <f t="shared" si="0"/>
        <v/>
      </c>
      <c r="K29" s="156">
        <f t="shared" si="1"/>
        <v>0</v>
      </c>
      <c r="L29" s="157" t="str">
        <f>IF(CX21.2!N27&lt;1,"x","")</f>
        <v/>
      </c>
      <c r="M29" s="157" t="str">
        <f>IF(CX21.2!T27&lt;1,"x","")</f>
        <v/>
      </c>
      <c r="N29" s="157" t="str">
        <f>IF(CX21.2!AA27&lt;1,"x","")</f>
        <v/>
      </c>
      <c r="O29" s="157" t="str">
        <f>IF(CX21.2!AL27&lt;1,"x","")</f>
        <v/>
      </c>
      <c r="P29" s="157" t="str">
        <f>IF(CX21.2!AW27&lt;1,"x","")</f>
        <v/>
      </c>
      <c r="Q29" s="157" t="str">
        <f>IF(CX21.2!BH27&lt;1,"x","")</f>
        <v/>
      </c>
      <c r="R29" s="157" t="str">
        <f>IF(CX21.2!BS27&lt;1,"x","")</f>
        <v/>
      </c>
      <c r="S29" s="157" t="str">
        <f>IF(CX21.2!CD27&lt;1,"x","")</f>
        <v/>
      </c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</row>
    <row r="30" spans="1:146" s="152" customFormat="1" ht="53.25" customHeight="1">
      <c r="A30" s="165">
        <v>28</v>
      </c>
      <c r="B30" s="76" t="s">
        <v>222</v>
      </c>
      <c r="C30" s="76" t="s">
        <v>286</v>
      </c>
      <c r="D30" s="166" t="s">
        <v>287</v>
      </c>
      <c r="E30" s="167" t="s">
        <v>288</v>
      </c>
      <c r="F30" s="170"/>
      <c r="G30" s="170" t="s">
        <v>589</v>
      </c>
      <c r="H30" s="170" t="s">
        <v>17</v>
      </c>
      <c r="I30" s="171" t="s">
        <v>19</v>
      </c>
      <c r="J30" s="155" t="str">
        <f t="shared" si="0"/>
        <v>GDTC,GDQP,Pháp luật đại cương,Ngoại ngữ,Vẽ xây dựng,Vật liệu XD,Tin học,</v>
      </c>
      <c r="K30" s="156">
        <f t="shared" si="1"/>
        <v>18</v>
      </c>
      <c r="L30" s="157" t="str">
        <f>IF(CX21.2!N40&lt;1,"x","")</f>
        <v>x</v>
      </c>
      <c r="M30" s="157" t="str">
        <f>IF(CX21.2!T40&lt;1,"x","")</f>
        <v>x</v>
      </c>
      <c r="N30" s="157" t="str">
        <f>IF(CX21.2!AA40&lt;1,"x","")</f>
        <v/>
      </c>
      <c r="O30" s="157" t="str">
        <f>IF(CX21.2!AL40&lt;1,"x","")</f>
        <v>x</v>
      </c>
      <c r="P30" s="157" t="str">
        <f>IF(CX21.2!AW40&lt;1,"x","")</f>
        <v>x</v>
      </c>
      <c r="Q30" s="157" t="str">
        <f>IF(CX21.2!BH40&lt;1,"x","")</f>
        <v>x</v>
      </c>
      <c r="R30" s="157" t="str">
        <f>IF(CX21.2!BS40&lt;1,"x","")</f>
        <v>x</v>
      </c>
      <c r="S30" s="157" t="str">
        <f>IF(CX21.2!CD40&lt;1,"x","")</f>
        <v>x</v>
      </c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</row>
    <row r="31" spans="1:146" s="152" customFormat="1" ht="50.25" customHeight="1">
      <c r="A31" s="165">
        <v>29</v>
      </c>
      <c r="B31" s="76" t="s">
        <v>222</v>
      </c>
      <c r="C31" s="76" t="s">
        <v>289</v>
      </c>
      <c r="D31" s="166" t="s">
        <v>147</v>
      </c>
      <c r="E31" s="167" t="s">
        <v>290</v>
      </c>
      <c r="F31" s="170"/>
      <c r="G31" s="170" t="s">
        <v>578</v>
      </c>
      <c r="H31" s="170" t="s">
        <v>17</v>
      </c>
      <c r="I31" s="171" t="s">
        <v>546</v>
      </c>
      <c r="J31" s="155" t="str">
        <f t="shared" si="0"/>
        <v/>
      </c>
      <c r="K31" s="156">
        <f t="shared" si="1"/>
        <v>0</v>
      </c>
      <c r="L31" s="157" t="str">
        <f>IF(CX21.2!N28&lt;1,"x","")</f>
        <v/>
      </c>
      <c r="M31" s="157" t="str">
        <f>IF(CX21.2!T28&lt;1,"x","")</f>
        <v/>
      </c>
      <c r="N31" s="157" t="str">
        <f>IF(CX21.2!AA28&lt;1,"x","")</f>
        <v/>
      </c>
      <c r="O31" s="157" t="str">
        <f>IF(CX21.2!AL28&lt;1,"x","")</f>
        <v/>
      </c>
      <c r="P31" s="157" t="str">
        <f>IF(CX21.2!AW28&lt;1,"x","")</f>
        <v/>
      </c>
      <c r="Q31" s="157" t="str">
        <f>IF(CX21.2!BH28&lt;1,"x","")</f>
        <v/>
      </c>
      <c r="R31" s="157" t="str">
        <f>IF(CX21.2!BS28&lt;1,"x","")</f>
        <v/>
      </c>
      <c r="S31" s="157" t="str">
        <f>IF(CX21.2!CD28&lt;1,"x","")</f>
        <v/>
      </c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</row>
    <row r="32" spans="1:146" ht="18.75">
      <c r="A32" s="165">
        <v>30</v>
      </c>
      <c r="B32" s="76" t="s">
        <v>222</v>
      </c>
      <c r="C32" s="76" t="s">
        <v>291</v>
      </c>
      <c r="D32" s="166" t="s">
        <v>165</v>
      </c>
      <c r="E32" s="167" t="s">
        <v>153</v>
      </c>
      <c r="F32" s="170"/>
      <c r="G32" s="170" t="s">
        <v>579</v>
      </c>
      <c r="H32" s="170" t="s">
        <v>17</v>
      </c>
      <c r="I32" s="171" t="s">
        <v>606</v>
      </c>
      <c r="J32" s="155" t="str">
        <f t="shared" si="0"/>
        <v/>
      </c>
      <c r="K32" s="156">
        <f t="shared" si="1"/>
        <v>0</v>
      </c>
      <c r="L32" s="157" t="str">
        <f>IF(CX21.2!N29&lt;1,"x","")</f>
        <v/>
      </c>
      <c r="M32" s="157" t="str">
        <f>IF(CX21.2!T29&lt;1,"x","")</f>
        <v/>
      </c>
      <c r="N32" s="157" t="str">
        <f>IF(CX21.2!AA29&lt;1,"x","")</f>
        <v/>
      </c>
      <c r="O32" s="157" t="str">
        <f>IF(CX21.2!AL29&lt;1,"x","")</f>
        <v/>
      </c>
      <c r="P32" s="157" t="str">
        <f>IF(CX21.2!AW29&lt;1,"x","")</f>
        <v/>
      </c>
      <c r="Q32" s="157" t="str">
        <f>IF(CX21.2!BH29&lt;1,"x","")</f>
        <v/>
      </c>
      <c r="R32" s="157" t="str">
        <f>IF(CX21.2!BS29&lt;1,"x","")</f>
        <v/>
      </c>
      <c r="S32" s="157" t="str">
        <f>IF(CX21.2!CD29&lt;1,"x","")</f>
        <v/>
      </c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</row>
    <row r="33" spans="1:36" ht="66">
      <c r="A33" s="165">
        <v>31</v>
      </c>
      <c r="B33" s="76" t="s">
        <v>222</v>
      </c>
      <c r="C33" s="76" t="s">
        <v>292</v>
      </c>
      <c r="D33" s="166" t="s">
        <v>293</v>
      </c>
      <c r="E33" s="167" t="s">
        <v>138</v>
      </c>
      <c r="F33" s="170"/>
      <c r="G33" s="170" t="s">
        <v>590</v>
      </c>
      <c r="H33" s="170" t="s">
        <v>17</v>
      </c>
      <c r="I33" s="171" t="s">
        <v>607</v>
      </c>
      <c r="J33" s="155" t="str">
        <f t="shared" si="0"/>
        <v>GDQP,Pháp luật đại cương,Ngoại ngữ,Vẽ xây dựng,Vật liệu XD,</v>
      </c>
      <c r="K33" s="156">
        <f t="shared" si="1"/>
        <v>13</v>
      </c>
      <c r="L33" s="157" t="str">
        <f>IF(CX21.2!N41&lt;1,"x","")</f>
        <v/>
      </c>
      <c r="M33" s="157" t="str">
        <f>IF(CX21.2!T41&lt;1,"x","")</f>
        <v>x</v>
      </c>
      <c r="N33" s="157" t="str">
        <f>IF(CX21.2!AA41&lt;1,"x","")</f>
        <v/>
      </c>
      <c r="O33" s="157" t="str">
        <f>IF(CX21.2!AL41&lt;1,"x","")</f>
        <v>x</v>
      </c>
      <c r="P33" s="157" t="str">
        <f>IF(CX21.2!AW41&lt;1,"x","")</f>
        <v>x</v>
      </c>
      <c r="Q33" s="157" t="str">
        <f>IF(CX21.2!BH41&lt;1,"x","")</f>
        <v>x</v>
      </c>
      <c r="R33" s="157" t="str">
        <f>IF(CX21.2!BS41&lt;1,"x","")</f>
        <v>x</v>
      </c>
      <c r="S33" s="157" t="str">
        <f>IF(CX21.2!CD41&lt;1,"x","")</f>
        <v/>
      </c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</row>
    <row r="34" spans="1:36" ht="18.75">
      <c r="A34" s="165">
        <v>32</v>
      </c>
      <c r="B34" s="76" t="s">
        <v>222</v>
      </c>
      <c r="C34" s="76" t="s">
        <v>294</v>
      </c>
      <c r="D34" s="166" t="s">
        <v>295</v>
      </c>
      <c r="E34" s="167" t="s">
        <v>296</v>
      </c>
      <c r="F34" s="170"/>
      <c r="G34" s="170" t="s">
        <v>580</v>
      </c>
      <c r="H34" s="170" t="s">
        <v>17</v>
      </c>
      <c r="I34" s="171" t="s">
        <v>608</v>
      </c>
      <c r="J34" s="155" t="str">
        <f t="shared" si="0"/>
        <v/>
      </c>
      <c r="K34" s="156">
        <f t="shared" si="1"/>
        <v>0</v>
      </c>
      <c r="L34" s="157" t="str">
        <f>IF(CX21.2!N30&lt;1,"x","")</f>
        <v/>
      </c>
      <c r="M34" s="157" t="str">
        <f>IF(CX21.2!T30&lt;1,"x","")</f>
        <v/>
      </c>
      <c r="N34" s="157" t="str">
        <f>IF(CX21.2!AA30&lt;1,"x","")</f>
        <v/>
      </c>
      <c r="O34" s="157" t="str">
        <f>IF(CX21.2!AL30&lt;1,"x","")</f>
        <v/>
      </c>
      <c r="P34" s="157" t="str">
        <f>IF(CX21.2!AW30&lt;1,"x","")</f>
        <v/>
      </c>
      <c r="Q34" s="157" t="str">
        <f>IF(CX21.2!BH30&lt;1,"x","")</f>
        <v/>
      </c>
      <c r="R34" s="157" t="str">
        <f>IF(CX21.2!BS30&lt;1,"x","")</f>
        <v/>
      </c>
      <c r="S34" s="157" t="str">
        <f>IF(CX21.2!CD30&lt;1,"x","")</f>
        <v/>
      </c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</row>
    <row r="35" spans="1:36" ht="33">
      <c r="A35" s="165">
        <v>33</v>
      </c>
      <c r="B35" s="76" t="s">
        <v>222</v>
      </c>
      <c r="C35" s="76" t="s">
        <v>297</v>
      </c>
      <c r="D35" s="166" t="s">
        <v>298</v>
      </c>
      <c r="E35" s="167" t="s">
        <v>285</v>
      </c>
      <c r="F35" s="170"/>
      <c r="G35" s="170" t="s">
        <v>581</v>
      </c>
      <c r="H35" s="170" t="s">
        <v>17</v>
      </c>
      <c r="I35" s="171" t="s">
        <v>609</v>
      </c>
      <c r="J35" s="155" t="str">
        <f t="shared" si="0"/>
        <v>GDTC,GDQP,Tin học,</v>
      </c>
      <c r="K35" s="156">
        <f t="shared" si="1"/>
        <v>8</v>
      </c>
      <c r="L35" s="157" t="str">
        <f>IF(CX21.2!N42&lt;1,"x","")</f>
        <v>x</v>
      </c>
      <c r="M35" s="157" t="str">
        <f>IF(CX21.2!T42&lt;1,"x","")</f>
        <v>x</v>
      </c>
      <c r="N35" s="157" t="str">
        <f>IF(CX21.2!AA42&lt;1,"x","")</f>
        <v/>
      </c>
      <c r="O35" s="157" t="str">
        <f>IF(CX21.2!AL42&lt;1,"x","")</f>
        <v/>
      </c>
      <c r="P35" s="157" t="str">
        <f>IF(CX21.2!AW42&lt;1,"x","")</f>
        <v/>
      </c>
      <c r="Q35" s="157" t="str">
        <f>IF(CX21.2!BH42&lt;1,"x","")</f>
        <v/>
      </c>
      <c r="R35" s="157" t="str">
        <f>IF(CX21.2!BS42&lt;1,"x","")</f>
        <v/>
      </c>
      <c r="S35" s="157" t="str">
        <f>IF(CX21.2!CD42&lt;1,"x","")</f>
        <v>x</v>
      </c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</row>
    <row r="36" spans="1:36" ht="18.75">
      <c r="A36" s="165">
        <v>34</v>
      </c>
      <c r="B36" s="76" t="s">
        <v>222</v>
      </c>
      <c r="C36" s="76" t="s">
        <v>299</v>
      </c>
      <c r="D36" s="166" t="s">
        <v>300</v>
      </c>
      <c r="E36" s="167" t="s">
        <v>301</v>
      </c>
      <c r="F36" s="170"/>
      <c r="G36" s="170" t="s">
        <v>582</v>
      </c>
      <c r="H36" s="170" t="s">
        <v>17</v>
      </c>
      <c r="I36" s="171" t="s">
        <v>610</v>
      </c>
      <c r="J36" s="155" t="str">
        <f t="shared" si="0"/>
        <v/>
      </c>
      <c r="K36" s="156">
        <f t="shared" si="1"/>
        <v>0</v>
      </c>
      <c r="L36" s="157" t="str">
        <f>IF(CX21.2!N31&lt;1,"x","")</f>
        <v/>
      </c>
      <c r="M36" s="157" t="str">
        <f>IF(CX21.2!T31&lt;1,"x","")</f>
        <v/>
      </c>
      <c r="N36" s="157" t="str">
        <f>IF(CX21.2!AA31&lt;1,"x","")</f>
        <v/>
      </c>
      <c r="O36" s="157" t="str">
        <f>IF(CX21.2!AL31&lt;1,"x","")</f>
        <v/>
      </c>
      <c r="P36" s="157" t="str">
        <f>IF(CX21.2!AW31&lt;1,"x","")</f>
        <v/>
      </c>
      <c r="Q36" s="157" t="str">
        <f>IF(CX21.2!BH31&lt;1,"x","")</f>
        <v/>
      </c>
      <c r="R36" s="157" t="str">
        <f>IF(CX21.2!BS31&lt;1,"x","")</f>
        <v/>
      </c>
      <c r="S36" s="157" t="str">
        <f>IF(CX21.2!CD31&lt;1,"x","")</f>
        <v/>
      </c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</row>
    <row r="37" spans="1:36" ht="18.75">
      <c r="A37" s="165">
        <v>35</v>
      </c>
      <c r="B37" s="76" t="s">
        <v>222</v>
      </c>
      <c r="C37" s="76" t="s">
        <v>302</v>
      </c>
      <c r="D37" s="166" t="s">
        <v>18</v>
      </c>
      <c r="E37" s="167" t="s">
        <v>68</v>
      </c>
      <c r="F37" s="170"/>
      <c r="G37" s="170" t="s">
        <v>583</v>
      </c>
      <c r="H37" s="170" t="s">
        <v>17</v>
      </c>
      <c r="I37" s="171" t="s">
        <v>611</v>
      </c>
      <c r="J37" s="155" t="str">
        <f t="shared" si="0"/>
        <v/>
      </c>
      <c r="K37" s="156">
        <f t="shared" si="1"/>
        <v>0</v>
      </c>
      <c r="L37" s="157" t="str">
        <f>IF(CX21.2!N32&lt;1,"x","")</f>
        <v/>
      </c>
      <c r="M37" s="157" t="str">
        <f>IF(CX21.2!T32&lt;1,"x","")</f>
        <v/>
      </c>
      <c r="N37" s="157" t="str">
        <f>IF(CX21.2!AA32&lt;1,"x","")</f>
        <v/>
      </c>
      <c r="O37" s="157" t="str">
        <f>IF(CX21.2!AL32&lt;1,"x","")</f>
        <v/>
      </c>
      <c r="P37" s="157" t="str">
        <f>IF(CX21.2!AW32&lt;1,"x","")</f>
        <v/>
      </c>
      <c r="Q37" s="157" t="str">
        <f>IF(CX21.2!BH32&lt;1,"x","")</f>
        <v/>
      </c>
      <c r="R37" s="157" t="str">
        <f>IF(CX21.2!BS32&lt;1,"x","")</f>
        <v/>
      </c>
      <c r="S37" s="157" t="str">
        <f>IF(CX21.2!CD32&lt;1,"x","")</f>
        <v/>
      </c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</row>
    <row r="38" spans="1:36" ht="18.75">
      <c r="A38" s="165">
        <v>36</v>
      </c>
      <c r="B38" s="76" t="s">
        <v>222</v>
      </c>
      <c r="C38" s="76" t="s">
        <v>303</v>
      </c>
      <c r="D38" s="166" t="s">
        <v>18</v>
      </c>
      <c r="E38" s="167" t="s">
        <v>304</v>
      </c>
      <c r="F38" s="170"/>
      <c r="G38" s="170" t="s">
        <v>584</v>
      </c>
      <c r="H38" s="170" t="s">
        <v>17</v>
      </c>
      <c r="I38" s="171" t="s">
        <v>529</v>
      </c>
      <c r="J38" s="155" t="str">
        <f t="shared" si="0"/>
        <v/>
      </c>
      <c r="K38" s="156">
        <f t="shared" si="1"/>
        <v>0</v>
      </c>
      <c r="L38" s="157" t="str">
        <f>IF(CX21.2!N33&lt;1,"x","")</f>
        <v/>
      </c>
      <c r="M38" s="157" t="str">
        <f>IF(CX21.2!T33&lt;1,"x","")</f>
        <v/>
      </c>
      <c r="N38" s="157" t="str">
        <f>IF(CX21.2!AA33&lt;1,"x","")</f>
        <v/>
      </c>
      <c r="O38" s="157" t="str">
        <f>IF(CX21.2!AL33&lt;1,"x","")</f>
        <v/>
      </c>
      <c r="P38" s="157" t="str">
        <f>IF(CX21.2!AW33&lt;1,"x","")</f>
        <v/>
      </c>
      <c r="Q38" s="157" t="str">
        <f>IF(CX21.2!BH33&lt;1,"x","")</f>
        <v/>
      </c>
      <c r="R38" s="157" t="str">
        <f>IF(CX21.2!BS33&lt;1,"x","")</f>
        <v/>
      </c>
      <c r="S38" s="157" t="str">
        <f>IF(CX21.2!CD33&lt;1,"x","")</f>
        <v/>
      </c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</row>
    <row r="39" spans="1:36" ht="18.75">
      <c r="A39" s="165">
        <v>37</v>
      </c>
      <c r="B39" s="76" t="s">
        <v>222</v>
      </c>
      <c r="C39" s="76" t="s">
        <v>305</v>
      </c>
      <c r="D39" s="166" t="s">
        <v>306</v>
      </c>
      <c r="E39" s="167" t="s">
        <v>307</v>
      </c>
      <c r="F39" s="170"/>
      <c r="G39" s="170" t="s">
        <v>585</v>
      </c>
      <c r="H39" s="170" t="s">
        <v>17</v>
      </c>
      <c r="I39" s="171" t="s">
        <v>612</v>
      </c>
      <c r="J39" s="155" t="str">
        <f t="shared" si="0"/>
        <v/>
      </c>
      <c r="K39" s="156">
        <f t="shared" si="1"/>
        <v>0</v>
      </c>
      <c r="L39" s="157" t="str">
        <f>IF(CX21.2!N34&lt;1,"x","")</f>
        <v/>
      </c>
      <c r="M39" s="157" t="str">
        <f>IF(CX21.2!T34&lt;1,"x","")</f>
        <v/>
      </c>
      <c r="N39" s="157" t="str">
        <f>IF(CX21.2!AA34&lt;1,"x","")</f>
        <v/>
      </c>
      <c r="O39" s="157" t="str">
        <f>IF(CX21.2!AL34&lt;1,"x","")</f>
        <v/>
      </c>
      <c r="P39" s="157" t="str">
        <f>IF(CX21.2!AW34&lt;1,"x","")</f>
        <v/>
      </c>
      <c r="Q39" s="157" t="str">
        <f>IF(CX21.2!BH34&lt;1,"x","")</f>
        <v/>
      </c>
      <c r="R39" s="157" t="str">
        <f>IF(CX21.2!BS34&lt;1,"x","")</f>
        <v/>
      </c>
      <c r="S39" s="157" t="str">
        <f>IF(CX21.2!CD34&lt;1,"x","")</f>
        <v/>
      </c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</row>
    <row r="40" spans="1:36" ht="18.75">
      <c r="A40" s="165">
        <v>38</v>
      </c>
      <c r="B40" s="76" t="s">
        <v>222</v>
      </c>
      <c r="C40" s="76" t="s">
        <v>308</v>
      </c>
      <c r="D40" s="166" t="s">
        <v>309</v>
      </c>
      <c r="E40" s="167" t="s">
        <v>310</v>
      </c>
      <c r="F40" s="170"/>
      <c r="G40" s="170" t="s">
        <v>586</v>
      </c>
      <c r="H40" s="170" t="s">
        <v>17</v>
      </c>
      <c r="I40" s="171" t="s">
        <v>613</v>
      </c>
      <c r="J40" s="155" t="str">
        <f t="shared" si="0"/>
        <v/>
      </c>
      <c r="K40" s="156">
        <f t="shared" si="1"/>
        <v>0</v>
      </c>
      <c r="L40" s="157" t="str">
        <f>IF(CX21.2!N35&lt;1,"x","")</f>
        <v/>
      </c>
      <c r="M40" s="157" t="str">
        <f>IF(CX21.2!T35&lt;1,"x","")</f>
        <v/>
      </c>
      <c r="N40" s="157" t="str">
        <f>IF(CX21.2!AA35&lt;1,"x","")</f>
        <v/>
      </c>
      <c r="O40" s="157" t="str">
        <f>IF(CX21.2!AL35&lt;1,"x","")</f>
        <v/>
      </c>
      <c r="P40" s="157" t="str">
        <f>IF(CX21.2!AW35&lt;1,"x","")</f>
        <v/>
      </c>
      <c r="Q40" s="157" t="str">
        <f>IF(CX21.2!BH35&lt;1,"x","")</f>
        <v/>
      </c>
      <c r="R40" s="157" t="str">
        <f>IF(CX21.2!BS35&lt;1,"x","")</f>
        <v/>
      </c>
      <c r="S40" s="157" t="str">
        <f>IF(CX21.2!CD35&lt;1,"x","")</f>
        <v/>
      </c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</row>
    <row r="41" spans="1:36" ht="18.75">
      <c r="A41" s="165">
        <v>39</v>
      </c>
      <c r="B41" s="76" t="s">
        <v>222</v>
      </c>
      <c r="C41" s="176" t="s">
        <v>311</v>
      </c>
      <c r="D41" s="166" t="s">
        <v>312</v>
      </c>
      <c r="E41" s="167" t="s">
        <v>313</v>
      </c>
      <c r="F41" s="170"/>
      <c r="G41" s="170" t="s">
        <v>587</v>
      </c>
      <c r="H41" s="170" t="s">
        <v>17</v>
      </c>
      <c r="I41" s="171" t="s">
        <v>612</v>
      </c>
      <c r="J41" s="155" t="str">
        <f t="shared" si="0"/>
        <v/>
      </c>
      <c r="K41" s="156">
        <f t="shared" si="1"/>
        <v>0</v>
      </c>
      <c r="L41" s="157" t="str">
        <f>IF(CX21.2!N36&lt;1,"x","")</f>
        <v/>
      </c>
      <c r="M41" s="157" t="str">
        <f>IF(CX21.2!T36&lt;1,"x","")</f>
        <v/>
      </c>
      <c r="N41" s="157" t="str">
        <f>IF(CX21.2!AA36&lt;1,"x","")</f>
        <v/>
      </c>
      <c r="O41" s="157" t="str">
        <f>IF(CX21.2!AL36&lt;1,"x","")</f>
        <v/>
      </c>
      <c r="P41" s="157" t="str">
        <f>IF(CX21.2!AW36&lt;1,"x","")</f>
        <v/>
      </c>
      <c r="Q41" s="157" t="str">
        <f>IF(CX21.2!BH36&lt;1,"x","")</f>
        <v/>
      </c>
      <c r="R41" s="157" t="str">
        <f>IF(CX21.2!BS36&lt;1,"x","")</f>
        <v/>
      </c>
      <c r="S41" s="157" t="str">
        <f>IF(CX21.2!CD36&lt;1,"x","")</f>
        <v/>
      </c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</row>
    <row r="42" spans="1:36" ht="18.75">
      <c r="A42" s="165">
        <v>40</v>
      </c>
      <c r="B42" s="76" t="s">
        <v>222</v>
      </c>
      <c r="C42" s="174" t="s">
        <v>314</v>
      </c>
      <c r="D42" s="177" t="s">
        <v>315</v>
      </c>
      <c r="E42" s="178" t="s">
        <v>316</v>
      </c>
      <c r="F42" s="170"/>
      <c r="G42" s="170" t="s">
        <v>588</v>
      </c>
      <c r="H42" s="170" t="s">
        <v>17</v>
      </c>
      <c r="I42" s="171" t="s">
        <v>532</v>
      </c>
      <c r="J42" s="155" t="str">
        <f t="shared" si="0"/>
        <v/>
      </c>
      <c r="K42" s="156">
        <f t="shared" si="1"/>
        <v>0</v>
      </c>
      <c r="L42" s="157" t="str">
        <f>IF(CX21.2!N37&lt;1,"x","")</f>
        <v/>
      </c>
      <c r="M42" s="157" t="str">
        <f>IF(CX21.2!T37&lt;1,"x","")</f>
        <v/>
      </c>
      <c r="N42" s="157" t="str">
        <f>IF(CX21.2!AA37&lt;1,"x","")</f>
        <v/>
      </c>
      <c r="O42" s="157" t="str">
        <f>IF(CX21.2!AL37&lt;1,"x","")</f>
        <v/>
      </c>
      <c r="P42" s="157" t="str">
        <f>IF(CX21.2!AW37&lt;1,"x","")</f>
        <v/>
      </c>
      <c r="Q42" s="157" t="str">
        <f>IF(CX21.2!BH37&lt;1,"x","")</f>
        <v/>
      </c>
      <c r="R42" s="157" t="str">
        <f>IF(CX21.2!BS37&lt;1,"x","")</f>
        <v/>
      </c>
      <c r="S42" s="157" t="str">
        <f>IF(CX21.2!CD37&lt;1,"x","")</f>
        <v/>
      </c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</row>
    <row r="43" spans="1:36" ht="18.75">
      <c r="A43" s="147"/>
      <c r="B43" s="147"/>
      <c r="C43" s="143"/>
      <c r="D43" s="148"/>
      <c r="E43" s="149"/>
      <c r="F43" s="149"/>
      <c r="G43" s="150"/>
      <c r="H43" s="153"/>
      <c r="I43" s="151"/>
      <c r="J43" s="138"/>
      <c r="K43" s="139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</row>
    <row r="44" spans="1:36" ht="18.75">
      <c r="A44" s="147"/>
      <c r="B44" s="147"/>
      <c r="C44" s="143"/>
      <c r="D44" s="148"/>
      <c r="E44" s="149"/>
      <c r="F44" s="149"/>
      <c r="G44" s="150"/>
      <c r="H44" s="153"/>
      <c r="I44" s="151"/>
      <c r="J44" s="138"/>
      <c r="K44" s="139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</row>
    <row r="45" spans="1:36" ht="18.75">
      <c r="A45" s="147"/>
      <c r="B45" s="147"/>
      <c r="C45" s="143"/>
      <c r="D45" s="148"/>
      <c r="E45" s="149"/>
      <c r="F45" s="149"/>
      <c r="G45" s="150"/>
      <c r="H45" s="153"/>
      <c r="I45" s="151"/>
      <c r="J45" s="138"/>
      <c r="K45" s="139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</row>
    <row r="46" spans="1:36" ht="18.75">
      <c r="A46" s="147"/>
      <c r="B46" s="147"/>
      <c r="C46" s="143"/>
      <c r="D46" s="148"/>
      <c r="E46" s="149"/>
      <c r="F46" s="149"/>
      <c r="G46" s="150"/>
      <c r="H46" s="153"/>
      <c r="I46" s="151"/>
      <c r="J46" s="138"/>
      <c r="K46" s="139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</row>
    <row r="47" spans="1:36" ht="18.75">
      <c r="A47" s="147"/>
      <c r="B47" s="147"/>
      <c r="C47" s="143"/>
      <c r="D47" s="148"/>
      <c r="E47" s="149"/>
      <c r="F47" s="149"/>
      <c r="G47" s="150"/>
      <c r="H47" s="153"/>
      <c r="I47" s="151"/>
      <c r="J47" s="138"/>
      <c r="K47" s="139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</row>
    <row r="48" spans="1:36" ht="18.75">
      <c r="A48" s="147"/>
      <c r="B48" s="147"/>
      <c r="C48" s="143"/>
      <c r="D48" s="148"/>
      <c r="E48" s="149"/>
      <c r="F48" s="149"/>
      <c r="G48" s="150"/>
      <c r="H48" s="153"/>
      <c r="I48" s="151"/>
      <c r="J48" s="138"/>
      <c r="K48" s="139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</row>
    <row r="49" spans="1:36" ht="18.75">
      <c r="A49" s="147"/>
      <c r="B49" s="147"/>
      <c r="C49" s="143"/>
      <c r="D49" s="148"/>
      <c r="E49" s="149"/>
      <c r="F49" s="149"/>
      <c r="G49" s="150"/>
      <c r="H49" s="153"/>
      <c r="I49" s="151"/>
      <c r="J49" s="138"/>
      <c r="K49" s="139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</row>
    <row r="50" spans="1:36" ht="18.75">
      <c r="A50" s="147"/>
      <c r="B50" s="147"/>
      <c r="C50" s="143"/>
      <c r="D50" s="148"/>
      <c r="E50" s="149"/>
      <c r="F50" s="149"/>
      <c r="G50" s="150"/>
      <c r="H50" s="153"/>
      <c r="I50" s="151"/>
      <c r="J50" s="138"/>
      <c r="K50" s="139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</row>
    <row r="51" spans="1:36" ht="18.75">
      <c r="A51" s="147"/>
      <c r="B51" s="147"/>
      <c r="C51" s="143"/>
      <c r="D51" s="148"/>
      <c r="E51" s="149"/>
      <c r="F51" s="149"/>
      <c r="G51" s="150"/>
      <c r="H51" s="153"/>
      <c r="I51" s="151"/>
      <c r="J51" s="138"/>
      <c r="K51" s="139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</row>
    <row r="52" spans="1:36" ht="18.75">
      <c r="A52" s="147"/>
      <c r="B52" s="147"/>
      <c r="C52" s="143"/>
      <c r="D52" s="148"/>
      <c r="E52" s="149"/>
      <c r="F52" s="149"/>
      <c r="G52" s="150"/>
      <c r="H52" s="153"/>
      <c r="I52" s="151"/>
      <c r="J52" s="138"/>
      <c r="K52" s="139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</row>
    <row r="53" spans="1:36" ht="18.75">
      <c r="A53" s="147"/>
      <c r="B53" s="147"/>
      <c r="C53" s="143"/>
      <c r="D53" s="148"/>
      <c r="E53" s="149"/>
      <c r="F53" s="149"/>
      <c r="G53" s="150"/>
      <c r="H53" s="153"/>
      <c r="I53" s="151"/>
      <c r="J53" s="138"/>
      <c r="K53" s="139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</row>
  </sheetData>
  <conditionalFormatting sqref="L3:AK34 L32:AJ53 L4:S42">
    <cfRule type="cellIs" dxfId="17" priority="4" stopIfTrue="1" operator="lessThan">
      <formula>4.95</formula>
    </cfRule>
    <cfRule type="cellIs" dxfId="16" priority="5" stopIfTrue="1" operator="lessThan">
      <formula>4.95</formula>
    </cfRule>
    <cfRule type="cellIs" dxfId="15" priority="6" stopIfTrue="1" operator="lessThan">
      <formula>4.95</formula>
    </cfRule>
  </conditionalFormatting>
  <conditionalFormatting sqref="M2:M34 N3:AK34 M32:AJ53 M4:S42 L3:L53">
    <cfRule type="cellIs" dxfId="14" priority="3" stopIfTrue="1" operator="lessThan">
      <formula>4.95</formula>
    </cfRule>
  </conditionalFormatting>
  <conditionalFormatting sqref="AB3:AH3 AI2:AK3 N569:O65447 N4:AK34 N2:AA3 N32:AJ53 N4:S42">
    <cfRule type="cellIs" dxfId="13" priority="2" operator="lessThan">
      <formula>3.95</formula>
    </cfRule>
  </conditionalFormatting>
  <conditionalFormatting sqref="L36:AK36">
    <cfRule type="cellIs" dxfId="12" priority="1" operator="lessThan">
      <formula>5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P53"/>
  <sheetViews>
    <sheetView workbookViewId="0">
      <selection activeCell="J31" sqref="J31"/>
    </sheetView>
  </sheetViews>
  <sheetFormatPr defaultRowHeight="12.75"/>
  <cols>
    <col min="3" max="3" width="15" bestFit="1" customWidth="1"/>
    <col min="4" max="4" width="15.5703125" bestFit="1" customWidth="1"/>
    <col min="6" max="6" width="0" hidden="1" customWidth="1"/>
    <col min="7" max="7" width="13.42578125" hidden="1" customWidth="1"/>
    <col min="8" max="8" width="13.28515625" hidden="1" customWidth="1"/>
    <col min="9" max="9" width="44.28515625" customWidth="1"/>
    <col min="10" max="10" width="19.7109375" customWidth="1"/>
    <col min="11" max="11" width="11.140625" customWidth="1"/>
    <col min="12" max="100" width="9.140625" customWidth="1"/>
  </cols>
  <sheetData>
    <row r="1" spans="1:146" s="126" customFormat="1" ht="17.25">
      <c r="D1" s="129"/>
      <c r="J1" s="130"/>
      <c r="L1" s="131">
        <v>2</v>
      </c>
      <c r="M1" s="131">
        <v>3</v>
      </c>
      <c r="N1" s="132">
        <v>4</v>
      </c>
      <c r="O1" s="132">
        <v>2</v>
      </c>
      <c r="P1" s="132">
        <v>3</v>
      </c>
      <c r="Q1" s="132">
        <v>3</v>
      </c>
      <c r="R1" s="132">
        <v>2</v>
      </c>
      <c r="S1" s="132">
        <v>3</v>
      </c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H1" s="133"/>
    </row>
    <row r="2" spans="1:146" s="137" customFormat="1" ht="141" customHeight="1">
      <c r="A2" s="160" t="s">
        <v>0</v>
      </c>
      <c r="B2" s="158" t="s">
        <v>2</v>
      </c>
      <c r="C2" s="158" t="s">
        <v>1</v>
      </c>
      <c r="D2" s="158" t="s">
        <v>3</v>
      </c>
      <c r="E2" s="159" t="s">
        <v>4</v>
      </c>
      <c r="F2" s="159" t="s">
        <v>5</v>
      </c>
      <c r="G2" s="160" t="s">
        <v>6</v>
      </c>
      <c r="H2" s="160" t="s">
        <v>7</v>
      </c>
      <c r="I2" s="160" t="s">
        <v>8</v>
      </c>
      <c r="J2" s="160" t="s">
        <v>745</v>
      </c>
      <c r="K2" s="160" t="s">
        <v>746</v>
      </c>
      <c r="L2" s="135" t="s">
        <v>9</v>
      </c>
      <c r="M2" s="161" t="s">
        <v>10</v>
      </c>
      <c r="N2" s="162" t="s">
        <v>752</v>
      </c>
      <c r="O2" s="162" t="s">
        <v>753</v>
      </c>
      <c r="P2" s="162" t="s">
        <v>747</v>
      </c>
      <c r="Q2" s="162" t="s">
        <v>754</v>
      </c>
      <c r="R2" s="162" t="s">
        <v>749</v>
      </c>
      <c r="S2" s="162" t="s">
        <v>748</v>
      </c>
      <c r="T2" s="162"/>
      <c r="U2" s="162"/>
      <c r="V2" s="163"/>
      <c r="W2" s="162"/>
      <c r="X2" s="162"/>
      <c r="Y2" s="162"/>
      <c r="Z2" s="162"/>
      <c r="AA2" s="162"/>
      <c r="AB2" s="135"/>
      <c r="AC2" s="135"/>
      <c r="AD2" s="135"/>
      <c r="AE2" s="135"/>
      <c r="AF2" s="135"/>
      <c r="AG2" s="135"/>
      <c r="AH2" s="136"/>
      <c r="AI2" s="162"/>
      <c r="AJ2" s="164"/>
      <c r="AK2" s="164"/>
    </row>
    <row r="3" spans="1:146" s="142" customFormat="1" ht="36" customHeight="1">
      <c r="A3" s="179">
        <v>1</v>
      </c>
      <c r="B3" s="76" t="s">
        <v>317</v>
      </c>
      <c r="C3" s="76" t="s">
        <v>318</v>
      </c>
      <c r="D3" s="166" t="s">
        <v>319</v>
      </c>
      <c r="E3" s="167" t="s">
        <v>153</v>
      </c>
      <c r="F3" s="168"/>
      <c r="G3" s="170" t="s">
        <v>615</v>
      </c>
      <c r="H3" s="170" t="s">
        <v>17</v>
      </c>
      <c r="I3" s="171" t="s">
        <v>649</v>
      </c>
      <c r="J3" s="155" t="str">
        <f>IF(L3="x",$L$2&amp;",",)&amp;IF(M3="x",$M$2&amp;",",)&amp;IF(N3="x",$N$2&amp;",",)&amp;IF(O3="x",$O$2&amp;",",)&amp;IF(P3="x",$P$2&amp;",",)&amp;IF(Q3="x",$Q$2&amp;",",)&amp;IF(R3="x",$R$2&amp;",",)&amp;IF(S3="x",$S$2&amp;",",)</f>
        <v/>
      </c>
      <c r="K3" s="156">
        <f>SUMIF(L3:AI3,"x",$L$1:$AI$1)</f>
        <v>0</v>
      </c>
      <c r="L3" s="157" t="str">
        <f>IF(CX21.3!N2&lt;1,"x","")</f>
        <v/>
      </c>
      <c r="M3" s="157" t="str">
        <f>IF(CX21.3!T2&lt;1,"x","")</f>
        <v/>
      </c>
      <c r="N3" s="157" t="str">
        <f>IF(CX21.3!AA2&lt;1,"x","")</f>
        <v/>
      </c>
      <c r="O3" s="157" t="str">
        <f>IF(CX21.3!AL2&lt;1,"x","")</f>
        <v/>
      </c>
      <c r="P3" s="157" t="str">
        <f>IF(CX21.3!AW2&lt;1,"x","")</f>
        <v/>
      </c>
      <c r="Q3" s="157" t="str">
        <f>IF(CX21.3!BH2&lt;1,"x","")</f>
        <v/>
      </c>
      <c r="R3" s="157" t="str">
        <f>IF(CX21.3!BS2&lt;1,"x","")</f>
        <v/>
      </c>
      <c r="S3" s="157" t="str">
        <f>IF(CX21.3!CD2&lt;1,"x","")</f>
        <v/>
      </c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 t="str">
        <f>IF(CX21.1!AC2&lt;1,"x","")</f>
        <v/>
      </c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</row>
    <row r="4" spans="1:146" s="146" customFormat="1" ht="31.5" customHeight="1">
      <c r="A4" s="165">
        <v>2</v>
      </c>
      <c r="B4" s="76" t="s">
        <v>317</v>
      </c>
      <c r="C4" s="76" t="s">
        <v>320</v>
      </c>
      <c r="D4" s="166" t="s">
        <v>321</v>
      </c>
      <c r="E4" s="167" t="s">
        <v>193</v>
      </c>
      <c r="F4" s="172"/>
      <c r="G4" s="170" t="s">
        <v>616</v>
      </c>
      <c r="H4" s="170" t="s">
        <v>17</v>
      </c>
      <c r="I4" s="171" t="s">
        <v>650</v>
      </c>
      <c r="J4" s="155" t="str">
        <f t="shared" ref="J4:J40" si="0">IF(L4="x",$L$2&amp;",",)&amp;IF(M4="x",$M$2&amp;",",)&amp;IF(N4="x",$N$2&amp;",",)&amp;IF(O4="x",$O$2&amp;",",)&amp;IF(P4="x",$P$2&amp;",",)&amp;IF(Q4="x",$Q$2&amp;",",)&amp;IF(R4="x",$R$2&amp;",",)&amp;IF(S4="x",$S$2&amp;",",)</f>
        <v/>
      </c>
      <c r="K4" s="156">
        <f t="shared" ref="K4:K40" si="1">SUMIF(L4:AI4,"x",$L$1:$AI$1)</f>
        <v>0</v>
      </c>
      <c r="L4" s="157" t="str">
        <f>IF(CX21.3!N3&lt;1,"x","")</f>
        <v/>
      </c>
      <c r="M4" s="157" t="str">
        <f>IF(CX21.3!T3&lt;1,"x","")</f>
        <v/>
      </c>
      <c r="N4" s="157" t="str">
        <f>IF(CX21.3!AA3&lt;1,"x","")</f>
        <v/>
      </c>
      <c r="O4" s="157" t="str">
        <f>IF(CX21.3!AL3&lt;1,"x","")</f>
        <v/>
      </c>
      <c r="P4" s="157" t="str">
        <f>IF(CX21.3!AW3&lt;1,"x","")</f>
        <v/>
      </c>
      <c r="Q4" s="157" t="str">
        <f>IF(CX21.3!BH3&lt;1,"x","")</f>
        <v/>
      </c>
      <c r="R4" s="157" t="str">
        <f>IF(CX21.3!BS3&lt;1,"x","")</f>
        <v/>
      </c>
      <c r="S4" s="157" t="str">
        <f>IF(CX21.3!CD3&lt;1,"x","")</f>
        <v/>
      </c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1"/>
      <c r="AM4" s="141"/>
      <c r="AN4" s="141"/>
      <c r="AO4" s="144" t="s">
        <v>750</v>
      </c>
      <c r="AP4" s="145" t="s">
        <v>751</v>
      </c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</row>
    <row r="5" spans="1:146" s="146" customFormat="1" ht="18.75" customHeight="1">
      <c r="A5" s="165">
        <v>3</v>
      </c>
      <c r="B5" s="76" t="s">
        <v>317</v>
      </c>
      <c r="C5" s="76" t="s">
        <v>322</v>
      </c>
      <c r="D5" s="166" t="s">
        <v>323</v>
      </c>
      <c r="E5" s="167" t="s">
        <v>282</v>
      </c>
      <c r="F5" s="172"/>
      <c r="G5" s="170" t="s">
        <v>617</v>
      </c>
      <c r="H5" s="170" t="s">
        <v>17</v>
      </c>
      <c r="I5" s="171" t="s">
        <v>544</v>
      </c>
      <c r="J5" s="155" t="str">
        <f t="shared" si="0"/>
        <v/>
      </c>
      <c r="K5" s="156">
        <f t="shared" si="1"/>
        <v>0</v>
      </c>
      <c r="L5" s="157" t="str">
        <f>IF(CX21.3!N4&lt;1,"x","")</f>
        <v/>
      </c>
      <c r="M5" s="157" t="str">
        <f>IF(CX21.3!T4&lt;1,"x","")</f>
        <v/>
      </c>
      <c r="N5" s="157" t="str">
        <f>IF(CX21.3!AA4&lt;1,"x","")</f>
        <v/>
      </c>
      <c r="O5" s="157" t="str">
        <f>IF(CX21.3!AL4&lt;1,"x","")</f>
        <v/>
      </c>
      <c r="P5" s="157" t="str">
        <f>IF(CX21.3!AW4&lt;1,"x","")</f>
        <v/>
      </c>
      <c r="Q5" s="157" t="str">
        <f>IF(CX21.3!BH4&lt;1,"x","")</f>
        <v/>
      </c>
      <c r="R5" s="157" t="str">
        <f>IF(CX21.3!BS4&lt;1,"x","")</f>
        <v/>
      </c>
      <c r="S5" s="157" t="str">
        <f>IF(CX21.3!CD4&lt;1,"x","")</f>
        <v/>
      </c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</row>
    <row r="6" spans="1:146" s="146" customFormat="1" ht="57" customHeight="1">
      <c r="A6" s="165">
        <v>4</v>
      </c>
      <c r="B6" s="76" t="s">
        <v>317</v>
      </c>
      <c r="C6" s="76" t="s">
        <v>324</v>
      </c>
      <c r="D6" s="166" t="s">
        <v>325</v>
      </c>
      <c r="E6" s="167" t="s">
        <v>160</v>
      </c>
      <c r="F6" s="172"/>
      <c r="G6" s="170" t="s">
        <v>618</v>
      </c>
      <c r="H6" s="170" t="s">
        <v>17</v>
      </c>
      <c r="I6" s="171" t="s">
        <v>651</v>
      </c>
      <c r="J6" s="155" t="str">
        <f t="shared" si="0"/>
        <v/>
      </c>
      <c r="K6" s="156">
        <f t="shared" si="1"/>
        <v>0</v>
      </c>
      <c r="L6" s="157" t="str">
        <f>IF(CX21.3!N5&lt;1,"x","")</f>
        <v/>
      </c>
      <c r="M6" s="157" t="str">
        <f>IF(CX21.3!T5&lt;1,"x","")</f>
        <v/>
      </c>
      <c r="N6" s="157" t="str">
        <f>IF(CX21.3!AA5&lt;1,"x","")</f>
        <v/>
      </c>
      <c r="O6" s="157" t="str">
        <f>IF(CX21.3!AL5&lt;1,"x","")</f>
        <v/>
      </c>
      <c r="P6" s="157" t="str">
        <f>IF(CX21.3!AW5&lt;1,"x","")</f>
        <v/>
      </c>
      <c r="Q6" s="157" t="str">
        <f>IF(CX21.3!BH5&lt;1,"x","")</f>
        <v/>
      </c>
      <c r="R6" s="157" t="str">
        <f>IF(CX21.3!BS5&lt;1,"x","")</f>
        <v/>
      </c>
      <c r="S6" s="157" t="str">
        <f>IF(CX21.3!CD5&lt;1,"x","")</f>
        <v/>
      </c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</row>
    <row r="7" spans="1:146" s="146" customFormat="1" ht="18.75" customHeight="1">
      <c r="A7" s="165">
        <v>5</v>
      </c>
      <c r="B7" s="76" t="s">
        <v>317</v>
      </c>
      <c r="C7" s="76" t="s">
        <v>326</v>
      </c>
      <c r="D7" s="166" t="s">
        <v>327</v>
      </c>
      <c r="E7" s="167" t="s">
        <v>227</v>
      </c>
      <c r="F7" s="173"/>
      <c r="G7" s="170" t="s">
        <v>619</v>
      </c>
      <c r="H7" s="170" t="s">
        <v>17</v>
      </c>
      <c r="I7" s="171" t="s">
        <v>652</v>
      </c>
      <c r="J7" s="155" t="str">
        <f t="shared" si="0"/>
        <v/>
      </c>
      <c r="K7" s="156">
        <f t="shared" si="1"/>
        <v>0</v>
      </c>
      <c r="L7" s="157" t="str">
        <f>IF(CX21.3!N43&lt;1,"x","")</f>
        <v/>
      </c>
      <c r="M7" s="157" t="str">
        <f>IF(CX21.3!T43&lt;1,"x","")</f>
        <v/>
      </c>
      <c r="N7" s="157" t="str">
        <f>IF(CX21.3!AA43&lt;1,"x","")</f>
        <v/>
      </c>
      <c r="O7" s="157" t="str">
        <f>IF(CX21.3!AL43&lt;1,"x","")</f>
        <v/>
      </c>
      <c r="P7" s="157" t="str">
        <f>IF(CX21.3!AW43&lt;1,"x","")</f>
        <v/>
      </c>
      <c r="Q7" s="157" t="str">
        <f>IF(CX21.3!BH43&lt;1,"x","")</f>
        <v/>
      </c>
      <c r="R7" s="157" t="str">
        <f>IF(CX21.3!BS43&lt;1,"x","")</f>
        <v/>
      </c>
      <c r="S7" s="157" t="str">
        <f>IF(CX21.3!CD43&lt;1,"x","")</f>
        <v/>
      </c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</row>
    <row r="8" spans="1:146" s="146" customFormat="1" ht="18.75" customHeight="1">
      <c r="A8" s="165">
        <v>6</v>
      </c>
      <c r="B8" s="76" t="s">
        <v>317</v>
      </c>
      <c r="C8" s="76" t="s">
        <v>328</v>
      </c>
      <c r="D8" s="166" t="s">
        <v>329</v>
      </c>
      <c r="E8" s="167" t="s">
        <v>151</v>
      </c>
      <c r="F8" s="174"/>
      <c r="G8" s="170" t="s">
        <v>620</v>
      </c>
      <c r="H8" s="170" t="s">
        <v>17</v>
      </c>
      <c r="I8" s="171" t="s">
        <v>653</v>
      </c>
      <c r="J8" s="155" t="str">
        <f t="shared" si="0"/>
        <v>GDQP,</v>
      </c>
      <c r="K8" s="156">
        <f t="shared" si="1"/>
        <v>3</v>
      </c>
      <c r="L8" s="157" t="str">
        <f>IF(CX21.3!N6&lt;1,"x","")</f>
        <v/>
      </c>
      <c r="M8" s="157" t="str">
        <f>IF(CX21.3!T6&lt;1,"x","")</f>
        <v>x</v>
      </c>
      <c r="N8" s="157" t="str">
        <f>IF(CX21.3!AA6&lt;1,"x","")</f>
        <v/>
      </c>
      <c r="O8" s="157" t="str">
        <f>IF(CX21.3!AL6&lt;1,"x","")</f>
        <v/>
      </c>
      <c r="P8" s="157" t="str">
        <f>IF(CX21.3!AW6&lt;1,"x","")</f>
        <v/>
      </c>
      <c r="Q8" s="157" t="str">
        <f>IF(CX21.3!BH6&lt;1,"x","")</f>
        <v/>
      </c>
      <c r="R8" s="157" t="str">
        <f>IF(CX21.3!BS6&lt;1,"x","")</f>
        <v/>
      </c>
      <c r="S8" s="157" t="str">
        <f>IF(CX21.3!CD6&lt;1,"x","")</f>
        <v/>
      </c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</row>
    <row r="9" spans="1:146" s="146" customFormat="1" ht="18.75" customHeight="1">
      <c r="A9" s="165">
        <v>7</v>
      </c>
      <c r="B9" s="76" t="s">
        <v>317</v>
      </c>
      <c r="C9" s="76" t="s">
        <v>330</v>
      </c>
      <c r="D9" s="166" t="s">
        <v>331</v>
      </c>
      <c r="E9" s="167" t="s">
        <v>68</v>
      </c>
      <c r="F9" s="174"/>
      <c r="G9" s="170" t="s">
        <v>621</v>
      </c>
      <c r="H9" s="170" t="s">
        <v>17</v>
      </c>
      <c r="I9" s="171" t="s">
        <v>654</v>
      </c>
      <c r="J9" s="155" t="str">
        <f t="shared" si="0"/>
        <v>GDQP,</v>
      </c>
      <c r="K9" s="156">
        <f t="shared" si="1"/>
        <v>3</v>
      </c>
      <c r="L9" s="157" t="str">
        <f>IF(CX21.3!N7&lt;1,"x","")</f>
        <v/>
      </c>
      <c r="M9" s="157" t="str">
        <f>IF(CX21.3!T7&lt;1,"x","")</f>
        <v>x</v>
      </c>
      <c r="N9" s="157" t="str">
        <f>IF(CX21.3!AA7&lt;1,"x","")</f>
        <v/>
      </c>
      <c r="O9" s="157" t="str">
        <f>IF(CX21.3!AL7&lt;1,"x","")</f>
        <v/>
      </c>
      <c r="P9" s="157" t="str">
        <f>IF(CX21.3!AW7&lt;1,"x","")</f>
        <v/>
      </c>
      <c r="Q9" s="157" t="str">
        <f>IF(CX21.3!BH7&lt;1,"x","")</f>
        <v/>
      </c>
      <c r="R9" s="157" t="str">
        <f>IF(CX21.3!BS7&lt;1,"x","")</f>
        <v/>
      </c>
      <c r="S9" s="157" t="str">
        <f>IF(CX21.3!CD7&lt;1,"x","")</f>
        <v/>
      </c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</row>
    <row r="10" spans="1:146" s="152" customFormat="1" ht="18.75" customHeight="1">
      <c r="A10" s="165">
        <v>8</v>
      </c>
      <c r="B10" s="76" t="s">
        <v>317</v>
      </c>
      <c r="C10" s="76" t="s">
        <v>332</v>
      </c>
      <c r="D10" s="166" t="s">
        <v>333</v>
      </c>
      <c r="E10" s="167" t="s">
        <v>334</v>
      </c>
      <c r="F10" s="174"/>
      <c r="G10" s="170" t="s">
        <v>622</v>
      </c>
      <c r="H10" s="170" t="s">
        <v>17</v>
      </c>
      <c r="I10" s="171" t="s">
        <v>605</v>
      </c>
      <c r="J10" s="155" t="str">
        <f t="shared" si="0"/>
        <v/>
      </c>
      <c r="K10" s="156">
        <f t="shared" si="1"/>
        <v>0</v>
      </c>
      <c r="L10" s="157" t="str">
        <f>IF(CX21.3!N8&lt;1,"x","")</f>
        <v/>
      </c>
      <c r="M10" s="157" t="str">
        <f>IF(CX21.3!T8&lt;1,"x","")</f>
        <v/>
      </c>
      <c r="N10" s="157" t="str">
        <f>IF(CX21.3!AA8&lt;1,"x","")</f>
        <v/>
      </c>
      <c r="O10" s="157" t="str">
        <f>IF(CX21.3!AL8&lt;1,"x","")</f>
        <v/>
      </c>
      <c r="P10" s="157" t="str">
        <f>IF(CX21.3!AW8&lt;1,"x","")</f>
        <v/>
      </c>
      <c r="Q10" s="157" t="str">
        <f>IF(CX21.3!BH8&lt;1,"x","")</f>
        <v/>
      </c>
      <c r="R10" s="157" t="str">
        <f>IF(CX21.3!BS8&lt;1,"x","")</f>
        <v/>
      </c>
      <c r="S10" s="157" t="str">
        <f>IF(CX21.3!CD8&lt;1,"x","")</f>
        <v/>
      </c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</row>
    <row r="11" spans="1:146" s="152" customFormat="1" ht="106.5" customHeight="1">
      <c r="A11" s="165">
        <v>9</v>
      </c>
      <c r="B11" s="76" t="s">
        <v>317</v>
      </c>
      <c r="C11" s="76" t="s">
        <v>335</v>
      </c>
      <c r="D11" s="166" t="s">
        <v>336</v>
      </c>
      <c r="E11" s="167" t="s">
        <v>337</v>
      </c>
      <c r="F11" s="174"/>
      <c r="G11" s="170" t="s">
        <v>623</v>
      </c>
      <c r="H11" s="170" t="s">
        <v>17</v>
      </c>
      <c r="I11" s="171" t="s">
        <v>526</v>
      </c>
      <c r="J11" s="155" t="str">
        <f t="shared" si="0"/>
        <v/>
      </c>
      <c r="K11" s="156">
        <f t="shared" si="1"/>
        <v>0</v>
      </c>
      <c r="L11" s="157" t="str">
        <f>IF(CX21.3!N9&lt;1,"x","")</f>
        <v/>
      </c>
      <c r="M11" s="157" t="str">
        <f>IF(CX21.3!T9&lt;1,"x","")</f>
        <v/>
      </c>
      <c r="N11" s="157" t="str">
        <f>IF(CX21.3!AA9&lt;1,"x","")</f>
        <v/>
      </c>
      <c r="O11" s="157" t="str">
        <f>IF(CX21.3!AL9&lt;1,"x","")</f>
        <v/>
      </c>
      <c r="P11" s="157" t="str">
        <f>IF(CX21.3!AW9&lt;1,"x","")</f>
        <v/>
      </c>
      <c r="Q11" s="157" t="str">
        <f>IF(CX21.3!BH9&lt;1,"x","")</f>
        <v/>
      </c>
      <c r="R11" s="157" t="str">
        <f>IF(CX21.3!BS9&lt;1,"x","")</f>
        <v/>
      </c>
      <c r="S11" s="157" t="str">
        <f>IF(CX21.3!CD9&lt;1,"x","")</f>
        <v/>
      </c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</row>
    <row r="12" spans="1:146" s="152" customFormat="1" ht="49.5" customHeight="1">
      <c r="A12" s="165">
        <v>10</v>
      </c>
      <c r="B12" s="76" t="s">
        <v>317</v>
      </c>
      <c r="C12" s="76" t="s">
        <v>338</v>
      </c>
      <c r="D12" s="166" t="s">
        <v>306</v>
      </c>
      <c r="E12" s="167" t="s">
        <v>339</v>
      </c>
      <c r="F12" s="170"/>
      <c r="G12" s="170" t="s">
        <v>624</v>
      </c>
      <c r="H12" s="170" t="s">
        <v>17</v>
      </c>
      <c r="I12" s="171" t="s">
        <v>76</v>
      </c>
      <c r="J12" s="155" t="str">
        <f t="shared" si="0"/>
        <v>GDTC,GDQP,Pháp luật đại cương,Ngoại ngữ,Vẽ xây dựng,</v>
      </c>
      <c r="K12" s="156">
        <f t="shared" si="1"/>
        <v>13</v>
      </c>
      <c r="L12" s="157" t="str">
        <f>IF(CX21.3!N39&lt;1,"x","")</f>
        <v>x</v>
      </c>
      <c r="M12" s="157" t="str">
        <f>IF(CX21.3!T39&lt;1,"x","")</f>
        <v>x</v>
      </c>
      <c r="N12" s="157" t="str">
        <f>IF(CX21.3!AA39&lt;1,"x","")</f>
        <v/>
      </c>
      <c r="O12" s="157" t="str">
        <f>IF(CX21.3!AL39&lt;1,"x","")</f>
        <v>x</v>
      </c>
      <c r="P12" s="157" t="str">
        <f>IF(CX21.3!AW39&lt;1,"x","")</f>
        <v>x</v>
      </c>
      <c r="Q12" s="157" t="str">
        <f>IF(CX21.3!BH39&lt;1,"x","")</f>
        <v>x</v>
      </c>
      <c r="R12" s="157" t="str">
        <f>IF(CX21.3!BS39&lt;1,"x","")</f>
        <v/>
      </c>
      <c r="S12" s="157" t="str">
        <f>IF(CX21.3!CD39&lt;1,"x","")</f>
        <v/>
      </c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</row>
    <row r="13" spans="1:146" s="152" customFormat="1" ht="18.75" customHeight="1">
      <c r="A13" s="165">
        <v>11</v>
      </c>
      <c r="B13" s="76" t="s">
        <v>317</v>
      </c>
      <c r="C13" s="76" t="s">
        <v>340</v>
      </c>
      <c r="D13" s="166" t="s">
        <v>341</v>
      </c>
      <c r="E13" s="167" t="s">
        <v>342</v>
      </c>
      <c r="F13" s="170"/>
      <c r="G13" s="170" t="s">
        <v>625</v>
      </c>
      <c r="H13" s="170" t="s">
        <v>17</v>
      </c>
      <c r="I13" s="171" t="s">
        <v>655</v>
      </c>
      <c r="J13" s="155" t="str">
        <f t="shared" si="0"/>
        <v>GDQP,</v>
      </c>
      <c r="K13" s="156">
        <f t="shared" si="1"/>
        <v>3</v>
      </c>
      <c r="L13" s="157" t="str">
        <f>IF(CX21.3!N10&lt;1,"x","")</f>
        <v/>
      </c>
      <c r="M13" s="157" t="str">
        <f>IF(CX21.3!T10&lt;1,"x","")</f>
        <v>x</v>
      </c>
      <c r="N13" s="157" t="str">
        <f>IF(CX21.3!AA10&lt;1,"x","")</f>
        <v/>
      </c>
      <c r="O13" s="157" t="str">
        <f>IF(CX21.3!AL10&lt;1,"x","")</f>
        <v/>
      </c>
      <c r="P13" s="157" t="str">
        <f>IF(CX21.3!AW10&lt;1,"x","")</f>
        <v/>
      </c>
      <c r="Q13" s="157" t="str">
        <f>IF(CX21.3!BH10&lt;1,"x","")</f>
        <v/>
      </c>
      <c r="R13" s="157" t="str">
        <f>IF(CX21.3!BS10&lt;1,"x","")</f>
        <v/>
      </c>
      <c r="S13" s="157" t="str">
        <f>IF(CX21.3!CD10&lt;1,"x","")</f>
        <v/>
      </c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</row>
    <row r="14" spans="1:146" s="152" customFormat="1" ht="18.75" customHeight="1">
      <c r="A14" s="165">
        <v>12</v>
      </c>
      <c r="B14" s="76" t="s">
        <v>317</v>
      </c>
      <c r="C14" s="76" t="s">
        <v>343</v>
      </c>
      <c r="D14" s="166" t="s">
        <v>344</v>
      </c>
      <c r="E14" s="167" t="s">
        <v>199</v>
      </c>
      <c r="F14" s="170"/>
      <c r="G14" s="170" t="s">
        <v>626</v>
      </c>
      <c r="H14" s="170" t="s">
        <v>17</v>
      </c>
      <c r="I14" s="175" t="s">
        <v>656</v>
      </c>
      <c r="J14" s="155" t="str">
        <f t="shared" si="0"/>
        <v>GDTC,GDQP,Pháp luật đại cương,Ngoại ngữ,Vẽ xây dựng,Vật liệu XD,Tin học,</v>
      </c>
      <c r="K14" s="156">
        <f t="shared" si="1"/>
        <v>18</v>
      </c>
      <c r="L14" s="157" t="str">
        <f>IF(CX21.3!N40&lt;1,"x","")</f>
        <v>x</v>
      </c>
      <c r="M14" s="157" t="str">
        <f>IF(CX21.3!T40&lt;1,"x","")</f>
        <v>x</v>
      </c>
      <c r="N14" s="157" t="str">
        <f>IF(CX21.3!AA40&lt;1,"x","")</f>
        <v/>
      </c>
      <c r="O14" s="157" t="str">
        <f>IF(CX21.3!AL40&lt;1,"x","")</f>
        <v>x</v>
      </c>
      <c r="P14" s="157" t="str">
        <f>IF(CX21.3!AW40&lt;1,"x","")</f>
        <v>x</v>
      </c>
      <c r="Q14" s="157" t="str">
        <f>IF(CX21.3!BH40&lt;1,"x","")</f>
        <v>x</v>
      </c>
      <c r="R14" s="157" t="str">
        <f>IF(CX21.3!BS40&lt;1,"x","")</f>
        <v>x</v>
      </c>
      <c r="S14" s="157" t="str">
        <f>IF(CX21.3!CD40&lt;1,"x","")</f>
        <v>x</v>
      </c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</row>
    <row r="15" spans="1:146" s="152" customFormat="1" ht="68.25" customHeight="1">
      <c r="A15" s="165">
        <v>13</v>
      </c>
      <c r="B15" s="76" t="s">
        <v>317</v>
      </c>
      <c r="C15" s="76" t="s">
        <v>345</v>
      </c>
      <c r="D15" s="166" t="s">
        <v>346</v>
      </c>
      <c r="E15" s="167" t="s">
        <v>201</v>
      </c>
      <c r="F15" s="170"/>
      <c r="G15" s="170" t="s">
        <v>627</v>
      </c>
      <c r="H15" s="170" t="s">
        <v>17</v>
      </c>
      <c r="I15" s="171" t="s">
        <v>657</v>
      </c>
      <c r="J15" s="155" t="str">
        <f t="shared" si="0"/>
        <v/>
      </c>
      <c r="K15" s="156">
        <f t="shared" si="1"/>
        <v>0</v>
      </c>
      <c r="L15" s="157" t="str">
        <f>IF(CX21.3!N44&lt;1,"x","")</f>
        <v/>
      </c>
      <c r="M15" s="157" t="str">
        <f>IF(CX21.3!T44&lt;1,"x","")</f>
        <v/>
      </c>
      <c r="N15" s="157" t="str">
        <f>IF(CX21.3!AA44&lt;1,"x","")</f>
        <v/>
      </c>
      <c r="O15" s="157" t="str">
        <f>IF(CX21.3!AL44&lt;1,"x","")</f>
        <v/>
      </c>
      <c r="P15" s="157" t="str">
        <f>IF(CX21.3!AW44&lt;1,"x","")</f>
        <v/>
      </c>
      <c r="Q15" s="157" t="str">
        <f>IF(CX21.3!BH44&lt;1,"x","")</f>
        <v/>
      </c>
      <c r="R15" s="157" t="str">
        <f>IF(CX21.3!BS44&lt;1,"x","")</f>
        <v/>
      </c>
      <c r="S15" s="157" t="str">
        <f>IF(CX21.3!CD44&lt;1,"x","")</f>
        <v/>
      </c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</row>
    <row r="16" spans="1:146" s="152" customFormat="1" ht="18.75" customHeight="1">
      <c r="A16" s="165">
        <v>14</v>
      </c>
      <c r="B16" s="76" t="s">
        <v>317</v>
      </c>
      <c r="C16" s="76" t="s">
        <v>347</v>
      </c>
      <c r="D16" s="166" t="s">
        <v>348</v>
      </c>
      <c r="E16" s="167" t="s">
        <v>201</v>
      </c>
      <c r="F16" s="170"/>
      <c r="G16" s="170" t="s">
        <v>628</v>
      </c>
      <c r="H16" s="170" t="s">
        <v>17</v>
      </c>
      <c r="I16" s="171" t="s">
        <v>658</v>
      </c>
      <c r="J16" s="155" t="str">
        <f t="shared" si="0"/>
        <v/>
      </c>
      <c r="K16" s="156">
        <f t="shared" si="1"/>
        <v>0</v>
      </c>
      <c r="L16" s="157" t="str">
        <f>IF(CX21.3!N11&lt;1,"x","")</f>
        <v/>
      </c>
      <c r="M16" s="157" t="str">
        <f>IF(CX21.3!T11&lt;1,"x","")</f>
        <v/>
      </c>
      <c r="N16" s="157" t="str">
        <f>IF(CX21.3!AA11&lt;1,"x","")</f>
        <v/>
      </c>
      <c r="O16" s="157" t="str">
        <f>IF(CX21.3!AL11&lt;1,"x","")</f>
        <v/>
      </c>
      <c r="P16" s="157" t="str">
        <f>IF(CX21.3!AW11&lt;1,"x","")</f>
        <v/>
      </c>
      <c r="Q16" s="157" t="str">
        <f>IF(CX21.3!BH11&lt;1,"x","")</f>
        <v/>
      </c>
      <c r="R16" s="157" t="str">
        <f>IF(CX21.3!BS11&lt;1,"x","")</f>
        <v/>
      </c>
      <c r="S16" s="157" t="str">
        <f>IF(CX21.3!CD11&lt;1,"x","")</f>
        <v/>
      </c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</row>
    <row r="17" spans="1:146" s="152" customFormat="1" ht="56.25" customHeight="1">
      <c r="A17" s="165">
        <v>15</v>
      </c>
      <c r="B17" s="76" t="s">
        <v>317</v>
      </c>
      <c r="C17" s="76" t="s">
        <v>349</v>
      </c>
      <c r="D17" s="166" t="s">
        <v>350</v>
      </c>
      <c r="E17" s="167" t="s">
        <v>135</v>
      </c>
      <c r="F17" s="170"/>
      <c r="G17" s="170" t="s">
        <v>520</v>
      </c>
      <c r="H17" s="170" t="s">
        <v>17</v>
      </c>
      <c r="I17" s="171" t="s">
        <v>659</v>
      </c>
      <c r="J17" s="155" t="str">
        <f t="shared" si="0"/>
        <v>GDQP,</v>
      </c>
      <c r="K17" s="156">
        <f t="shared" si="1"/>
        <v>3</v>
      </c>
      <c r="L17" s="157" t="str">
        <f>IF(CX21.3!N41&lt;1,"x","")</f>
        <v/>
      </c>
      <c r="M17" s="157" t="str">
        <f>IF(CX21.3!T41&lt;1,"x","")</f>
        <v>x</v>
      </c>
      <c r="N17" s="157" t="str">
        <f>IF(CX21.3!AA41&lt;1,"x","")</f>
        <v/>
      </c>
      <c r="O17" s="157" t="str">
        <f>IF(CX21.3!AL41&lt;1,"x","")</f>
        <v/>
      </c>
      <c r="P17" s="157" t="str">
        <f>IF(CX21.3!AW41&lt;1,"x","")</f>
        <v/>
      </c>
      <c r="Q17" s="157" t="str">
        <f>IF(CX21.3!BH41&lt;1,"x","")</f>
        <v/>
      </c>
      <c r="R17" s="157" t="str">
        <f>IF(CX21.3!BS41&lt;1,"x","")</f>
        <v/>
      </c>
      <c r="S17" s="157" t="str">
        <f>IF(CX21.3!CD41&lt;1,"x","")</f>
        <v/>
      </c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</row>
    <row r="18" spans="1:146" s="152" customFormat="1" ht="42" customHeight="1">
      <c r="A18" s="165">
        <v>16</v>
      </c>
      <c r="B18" s="76" t="s">
        <v>317</v>
      </c>
      <c r="C18" s="76" t="s">
        <v>351</v>
      </c>
      <c r="D18" s="166" t="s">
        <v>352</v>
      </c>
      <c r="E18" s="167" t="s">
        <v>353</v>
      </c>
      <c r="F18" s="170"/>
      <c r="G18" s="170" t="s">
        <v>629</v>
      </c>
      <c r="H18" s="170" t="s">
        <v>17</v>
      </c>
      <c r="I18" s="171" t="s">
        <v>660</v>
      </c>
      <c r="J18" s="155" t="str">
        <f t="shared" si="0"/>
        <v/>
      </c>
      <c r="K18" s="156">
        <f t="shared" si="1"/>
        <v>0</v>
      </c>
      <c r="L18" s="157" t="str">
        <f>IF(CX21.3!N12&lt;1,"x","")</f>
        <v/>
      </c>
      <c r="M18" s="157" t="str">
        <f>IF(CX21.3!T12&lt;1,"x","")</f>
        <v/>
      </c>
      <c r="N18" s="157" t="str">
        <f>IF(CX21.3!AA12&lt;1,"x","")</f>
        <v/>
      </c>
      <c r="O18" s="157" t="str">
        <f>IF(CX21.3!AL12&lt;1,"x","")</f>
        <v/>
      </c>
      <c r="P18" s="157" t="str">
        <f>IF(CX21.3!AW12&lt;1,"x","")</f>
        <v/>
      </c>
      <c r="Q18" s="157" t="str">
        <f>IF(CX21.3!BH12&lt;1,"x","")</f>
        <v/>
      </c>
      <c r="R18" s="157" t="str">
        <f>IF(CX21.3!BS12&lt;1,"x","")</f>
        <v/>
      </c>
      <c r="S18" s="157" t="str">
        <f>IF(CX21.3!CD12&lt;1,"x","")</f>
        <v/>
      </c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</row>
    <row r="19" spans="1:146" s="152" customFormat="1" ht="18.75" customHeight="1">
      <c r="A19" s="165">
        <v>17</v>
      </c>
      <c r="B19" s="76" t="s">
        <v>317</v>
      </c>
      <c r="C19" s="76" t="s">
        <v>354</v>
      </c>
      <c r="D19" s="166" t="s">
        <v>355</v>
      </c>
      <c r="E19" s="167" t="s">
        <v>216</v>
      </c>
      <c r="F19" s="170"/>
      <c r="G19" s="170" t="s">
        <v>630</v>
      </c>
      <c r="H19" s="170" t="s">
        <v>17</v>
      </c>
      <c r="I19" s="171" t="s">
        <v>76</v>
      </c>
      <c r="J19" s="155" t="str">
        <f t="shared" si="0"/>
        <v/>
      </c>
      <c r="K19" s="156">
        <f t="shared" si="1"/>
        <v>0</v>
      </c>
      <c r="L19" s="157" t="str">
        <f>IF(CX21.3!N13&lt;1,"x","")</f>
        <v/>
      </c>
      <c r="M19" s="157" t="str">
        <f>IF(CX21.3!T13&lt;1,"x","")</f>
        <v/>
      </c>
      <c r="N19" s="157" t="str">
        <f>IF(CX21.3!AA13&lt;1,"x","")</f>
        <v/>
      </c>
      <c r="O19" s="157" t="str">
        <f>IF(CX21.3!AL13&lt;1,"x","")</f>
        <v/>
      </c>
      <c r="P19" s="157" t="str">
        <f>IF(CX21.3!AW13&lt;1,"x","")</f>
        <v/>
      </c>
      <c r="Q19" s="157" t="str">
        <f>IF(CX21.3!BH13&lt;1,"x","")</f>
        <v/>
      </c>
      <c r="R19" s="157" t="str">
        <f>IF(CX21.3!BS13&lt;1,"x","")</f>
        <v/>
      </c>
      <c r="S19" s="157" t="str">
        <f>IF(CX21.3!CD13&lt;1,"x","")</f>
        <v/>
      </c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</row>
    <row r="20" spans="1:146" s="152" customFormat="1" ht="53.25" customHeight="1">
      <c r="A20" s="165">
        <v>18</v>
      </c>
      <c r="B20" s="76" t="s">
        <v>317</v>
      </c>
      <c r="C20" s="76" t="s">
        <v>356</v>
      </c>
      <c r="D20" s="166" t="s">
        <v>357</v>
      </c>
      <c r="E20" s="167" t="s">
        <v>53</v>
      </c>
      <c r="F20" s="170"/>
      <c r="G20" s="170" t="s">
        <v>631</v>
      </c>
      <c r="H20" s="170" t="s">
        <v>17</v>
      </c>
      <c r="I20" s="171" t="s">
        <v>661</v>
      </c>
      <c r="J20" s="155" t="str">
        <f t="shared" si="0"/>
        <v>GDQP,</v>
      </c>
      <c r="K20" s="156">
        <f t="shared" si="1"/>
        <v>3</v>
      </c>
      <c r="L20" s="157" t="str">
        <f>IF(CX21.3!N14&lt;1,"x","")</f>
        <v/>
      </c>
      <c r="M20" s="157" t="str">
        <f>IF(CX21.3!T14&lt;1,"x","")</f>
        <v>x</v>
      </c>
      <c r="N20" s="157" t="str">
        <f>IF(CX21.3!AA14&lt;1,"x","")</f>
        <v/>
      </c>
      <c r="O20" s="157" t="str">
        <f>IF(CX21.3!AL14&lt;1,"x","")</f>
        <v/>
      </c>
      <c r="P20" s="157" t="str">
        <f>IF(CX21.3!AW14&lt;1,"x","")</f>
        <v/>
      </c>
      <c r="Q20" s="157" t="str">
        <f>IF(CX21.3!BH14&lt;1,"x","")</f>
        <v/>
      </c>
      <c r="R20" s="157" t="str">
        <f>IF(CX21.3!BS14&lt;1,"x","")</f>
        <v/>
      </c>
      <c r="S20" s="157" t="str">
        <f>IF(CX21.3!CD14&lt;1,"x","")</f>
        <v/>
      </c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</row>
    <row r="21" spans="1:146" s="152" customFormat="1" ht="32.25" customHeight="1">
      <c r="A21" s="165">
        <v>19</v>
      </c>
      <c r="B21" s="76" t="s">
        <v>317</v>
      </c>
      <c r="C21" s="76" t="s">
        <v>358</v>
      </c>
      <c r="D21" s="166" t="s">
        <v>165</v>
      </c>
      <c r="E21" s="167" t="s">
        <v>135</v>
      </c>
      <c r="F21" s="170"/>
      <c r="G21" s="170" t="s">
        <v>632</v>
      </c>
      <c r="H21" s="170" t="s">
        <v>17</v>
      </c>
      <c r="I21" s="171" t="s">
        <v>606</v>
      </c>
      <c r="J21" s="155" t="str">
        <f t="shared" si="0"/>
        <v/>
      </c>
      <c r="K21" s="156">
        <f t="shared" si="1"/>
        <v>0</v>
      </c>
      <c r="L21" s="157" t="str">
        <f>IF(CX21.3!N15&lt;1,"x","")</f>
        <v/>
      </c>
      <c r="M21" s="157" t="str">
        <f>IF(CX21.3!T15&lt;1,"x","")</f>
        <v/>
      </c>
      <c r="N21" s="157" t="str">
        <f>IF(CX21.3!AA15&lt;1,"x","")</f>
        <v/>
      </c>
      <c r="O21" s="157" t="str">
        <f>IF(CX21.3!AL15&lt;1,"x","")</f>
        <v/>
      </c>
      <c r="P21" s="157" t="str">
        <f>IF(CX21.3!AW15&lt;1,"x","")</f>
        <v/>
      </c>
      <c r="Q21" s="157" t="str">
        <f>IF(CX21.3!BH15&lt;1,"x","")</f>
        <v/>
      </c>
      <c r="R21" s="157" t="str">
        <f>IF(CX21.3!BS15&lt;1,"x","")</f>
        <v/>
      </c>
      <c r="S21" s="157" t="str">
        <f>IF(CX21.3!CD15&lt;1,"x","")</f>
        <v/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</row>
    <row r="22" spans="1:146" s="152" customFormat="1" ht="66" customHeight="1">
      <c r="A22" s="165">
        <v>20</v>
      </c>
      <c r="B22" s="76" t="s">
        <v>317</v>
      </c>
      <c r="C22" s="76" t="s">
        <v>359</v>
      </c>
      <c r="D22" s="166" t="s">
        <v>360</v>
      </c>
      <c r="E22" s="167" t="s">
        <v>361</v>
      </c>
      <c r="F22" s="170"/>
      <c r="G22" s="170" t="s">
        <v>633</v>
      </c>
      <c r="H22" s="170" t="s">
        <v>17</v>
      </c>
      <c r="I22" s="171" t="s">
        <v>662</v>
      </c>
      <c r="J22" s="155" t="str">
        <f t="shared" si="0"/>
        <v>GDQP,</v>
      </c>
      <c r="K22" s="156">
        <f t="shared" si="1"/>
        <v>3</v>
      </c>
      <c r="L22" s="157" t="str">
        <f>IF(CX21.3!N42&lt;1,"x","")</f>
        <v/>
      </c>
      <c r="M22" s="157" t="str">
        <f>IF(CX21.3!T42&lt;1,"x","")</f>
        <v>x</v>
      </c>
      <c r="N22" s="157" t="str">
        <f>IF(CX21.3!AA42&lt;1,"x","")</f>
        <v/>
      </c>
      <c r="O22" s="157" t="str">
        <f>IF(CX21.3!AL42&lt;1,"x","")</f>
        <v/>
      </c>
      <c r="P22" s="157" t="str">
        <f>IF(CX21.3!AW42&lt;1,"x","")</f>
        <v/>
      </c>
      <c r="Q22" s="157" t="str">
        <f>IF(CX21.3!BH42&lt;1,"x","")</f>
        <v/>
      </c>
      <c r="R22" s="157" t="str">
        <f>IF(CX21.3!BS42&lt;1,"x","")</f>
        <v/>
      </c>
      <c r="S22" s="157" t="str">
        <f>IF(CX21.3!CD42&lt;1,"x","")</f>
        <v/>
      </c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</row>
    <row r="23" spans="1:146" s="152" customFormat="1" ht="18.75" customHeight="1">
      <c r="A23" s="165">
        <v>21</v>
      </c>
      <c r="B23" s="76" t="s">
        <v>317</v>
      </c>
      <c r="C23" s="76" t="s">
        <v>362</v>
      </c>
      <c r="D23" s="166" t="s">
        <v>363</v>
      </c>
      <c r="E23" s="167" t="s">
        <v>216</v>
      </c>
      <c r="F23" s="170"/>
      <c r="G23" s="170" t="s">
        <v>634</v>
      </c>
      <c r="H23" s="170" t="s">
        <v>17</v>
      </c>
      <c r="I23" s="171" t="s">
        <v>663</v>
      </c>
      <c r="J23" s="155" t="str">
        <f t="shared" si="0"/>
        <v/>
      </c>
      <c r="K23" s="156">
        <f t="shared" si="1"/>
        <v>0</v>
      </c>
      <c r="L23" s="157" t="str">
        <f>IF(CX21.3!N16&lt;1,"x","")</f>
        <v/>
      </c>
      <c r="M23" s="157" t="str">
        <f>IF(CX21.3!T16&lt;1,"x","")</f>
        <v/>
      </c>
      <c r="N23" s="157" t="str">
        <f>IF(CX21.3!AA16&lt;1,"x","")</f>
        <v/>
      </c>
      <c r="O23" s="157" t="str">
        <f>IF(CX21.3!AL16&lt;1,"x","")</f>
        <v/>
      </c>
      <c r="P23" s="157" t="str">
        <f>IF(CX21.3!AW16&lt;1,"x","")</f>
        <v/>
      </c>
      <c r="Q23" s="157" t="str">
        <f>IF(CX21.3!BH16&lt;1,"x","")</f>
        <v/>
      </c>
      <c r="R23" s="157" t="str">
        <f>IF(CX21.3!BS16&lt;1,"x","")</f>
        <v/>
      </c>
      <c r="S23" s="157" t="str">
        <f>IF(CX21.3!CD16&lt;1,"x","")</f>
        <v/>
      </c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</row>
    <row r="24" spans="1:146" s="152" customFormat="1" ht="18.75" customHeight="1">
      <c r="A24" s="165">
        <v>22</v>
      </c>
      <c r="B24" s="76" t="s">
        <v>317</v>
      </c>
      <c r="C24" s="76" t="s">
        <v>364</v>
      </c>
      <c r="D24" s="166" t="s">
        <v>365</v>
      </c>
      <c r="E24" s="167" t="s">
        <v>366</v>
      </c>
      <c r="F24" s="170"/>
      <c r="G24" s="170" t="s">
        <v>635</v>
      </c>
      <c r="H24" s="170" t="s">
        <v>17</v>
      </c>
      <c r="I24" s="171" t="s">
        <v>664</v>
      </c>
      <c r="J24" s="155" t="str">
        <f t="shared" si="0"/>
        <v/>
      </c>
      <c r="K24" s="156">
        <f t="shared" si="1"/>
        <v>0</v>
      </c>
      <c r="L24" s="157" t="str">
        <f>IF(CX21.3!N17&lt;1,"x","")</f>
        <v/>
      </c>
      <c r="M24" s="157" t="str">
        <f>IF(CX21.3!T17&lt;1,"x","")</f>
        <v/>
      </c>
      <c r="N24" s="157" t="str">
        <f>IF(CX21.3!AA17&lt;1,"x","")</f>
        <v/>
      </c>
      <c r="O24" s="157" t="str">
        <f>IF(CX21.3!AL17&lt;1,"x","")</f>
        <v/>
      </c>
      <c r="P24" s="157" t="str">
        <f>IF(CX21.3!AW17&lt;1,"x","")</f>
        <v/>
      </c>
      <c r="Q24" s="157" t="str">
        <f>IF(CX21.3!BH17&lt;1,"x","")</f>
        <v/>
      </c>
      <c r="R24" s="157" t="str">
        <f>IF(CX21.3!BS17&lt;1,"x","")</f>
        <v/>
      </c>
      <c r="S24" s="157" t="str">
        <f>IF(CX21.3!CD17&lt;1,"x","")</f>
        <v/>
      </c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</row>
    <row r="25" spans="1:146" s="152" customFormat="1" ht="18.75" customHeight="1">
      <c r="A25" s="165">
        <v>23</v>
      </c>
      <c r="B25" s="76" t="s">
        <v>317</v>
      </c>
      <c r="C25" s="76" t="s">
        <v>367</v>
      </c>
      <c r="D25" s="166" t="s">
        <v>150</v>
      </c>
      <c r="E25" s="167" t="s">
        <v>368</v>
      </c>
      <c r="F25" s="170"/>
      <c r="G25" s="170" t="s">
        <v>636</v>
      </c>
      <c r="H25" s="170" t="s">
        <v>17</v>
      </c>
      <c r="I25" s="171" t="s">
        <v>665</v>
      </c>
      <c r="J25" s="155" t="str">
        <f t="shared" si="0"/>
        <v/>
      </c>
      <c r="K25" s="156">
        <f t="shared" si="1"/>
        <v>0</v>
      </c>
      <c r="L25" s="157" t="str">
        <f>IF(CX21.3!N18&lt;1,"x","")</f>
        <v/>
      </c>
      <c r="M25" s="157" t="str">
        <f>IF(CX21.3!T18&lt;1,"x","")</f>
        <v/>
      </c>
      <c r="N25" s="157" t="str">
        <f>IF(CX21.3!AA18&lt;1,"x","")</f>
        <v/>
      </c>
      <c r="O25" s="157" t="str">
        <f>IF(CX21.3!AL18&lt;1,"x","")</f>
        <v/>
      </c>
      <c r="P25" s="157" t="str">
        <f>IF(CX21.3!AW18&lt;1,"x","")</f>
        <v/>
      </c>
      <c r="Q25" s="157" t="str">
        <f>IF(CX21.3!BH18&lt;1,"x","")</f>
        <v/>
      </c>
      <c r="R25" s="157" t="str">
        <f>IF(CX21.3!BS18&lt;1,"x","")</f>
        <v/>
      </c>
      <c r="S25" s="157" t="str">
        <f>IF(CX21.3!CD18&lt;1,"x","")</f>
        <v/>
      </c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</row>
    <row r="26" spans="1:146" s="152" customFormat="1" ht="47.25" customHeight="1">
      <c r="A26" s="165">
        <v>24</v>
      </c>
      <c r="B26" s="76" t="s">
        <v>317</v>
      </c>
      <c r="C26" s="76" t="s">
        <v>369</v>
      </c>
      <c r="D26" s="166" t="s">
        <v>18</v>
      </c>
      <c r="E26" s="167" t="s">
        <v>141</v>
      </c>
      <c r="F26" s="170"/>
      <c r="G26" s="170" t="s">
        <v>623</v>
      </c>
      <c r="H26" s="170" t="s">
        <v>17</v>
      </c>
      <c r="I26" s="171" t="s">
        <v>550</v>
      </c>
      <c r="J26" s="155" t="str">
        <f t="shared" si="0"/>
        <v/>
      </c>
      <c r="K26" s="156">
        <f t="shared" si="1"/>
        <v>0</v>
      </c>
      <c r="L26" s="157" t="str">
        <f>IF(CX21.3!N19&lt;1,"x","")</f>
        <v/>
      </c>
      <c r="M26" s="157" t="str">
        <f>IF(CX21.3!T19&lt;1,"x","")</f>
        <v/>
      </c>
      <c r="N26" s="157" t="str">
        <f>IF(CX21.3!AA19&lt;1,"x","")</f>
        <v/>
      </c>
      <c r="O26" s="157" t="str">
        <f>IF(CX21.3!AL19&lt;1,"x","")</f>
        <v/>
      </c>
      <c r="P26" s="157" t="str">
        <f>IF(CX21.3!AW19&lt;1,"x","")</f>
        <v/>
      </c>
      <c r="Q26" s="157" t="str">
        <f>IF(CX21.3!BH19&lt;1,"x","")</f>
        <v/>
      </c>
      <c r="R26" s="157" t="str">
        <f>IF(CX21.3!BS19&lt;1,"x","")</f>
        <v/>
      </c>
      <c r="S26" s="157" t="str">
        <f>IF(CX21.3!CD19&lt;1,"x","")</f>
        <v/>
      </c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  <c r="EN26" s="154"/>
      <c r="EO26" s="154"/>
      <c r="EP26" s="154"/>
    </row>
    <row r="27" spans="1:146" s="152" customFormat="1" ht="51.75" customHeight="1">
      <c r="A27" s="165">
        <v>25</v>
      </c>
      <c r="B27" s="76" t="s">
        <v>317</v>
      </c>
      <c r="C27" s="76" t="s">
        <v>370</v>
      </c>
      <c r="D27" s="166" t="s">
        <v>371</v>
      </c>
      <c r="E27" s="167" t="s">
        <v>135</v>
      </c>
      <c r="F27" s="170"/>
      <c r="G27" s="170" t="s">
        <v>572</v>
      </c>
      <c r="H27" s="170" t="s">
        <v>17</v>
      </c>
      <c r="I27" s="171" t="s">
        <v>666</v>
      </c>
      <c r="J27" s="155" t="str">
        <f t="shared" si="0"/>
        <v/>
      </c>
      <c r="K27" s="156">
        <f t="shared" si="1"/>
        <v>0</v>
      </c>
      <c r="L27" s="157" t="str">
        <f>IF(CX21.3!N20&lt;1,"x","")</f>
        <v/>
      </c>
      <c r="M27" s="157" t="str">
        <f>IF(CX21.3!T20&lt;1,"x","")</f>
        <v/>
      </c>
      <c r="N27" s="157" t="str">
        <f>IF(CX21.3!AA20&lt;1,"x","")</f>
        <v/>
      </c>
      <c r="O27" s="157" t="str">
        <f>IF(CX21.3!AL20&lt;1,"x","")</f>
        <v/>
      </c>
      <c r="P27" s="157" t="str">
        <f>IF(CX21.3!AW20&lt;1,"x","")</f>
        <v/>
      </c>
      <c r="Q27" s="157" t="str">
        <f>IF(CX21.3!BH20&lt;1,"x","")</f>
        <v/>
      </c>
      <c r="R27" s="157" t="str">
        <f>IF(CX21.3!BS20&lt;1,"x","")</f>
        <v/>
      </c>
      <c r="S27" s="157" t="str">
        <f>IF(CX21.3!CD20&lt;1,"x","")</f>
        <v/>
      </c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</row>
    <row r="28" spans="1:146" s="152" customFormat="1" ht="18.75" customHeight="1">
      <c r="A28" s="165">
        <v>26</v>
      </c>
      <c r="B28" s="76" t="s">
        <v>317</v>
      </c>
      <c r="C28" s="76" t="s">
        <v>372</v>
      </c>
      <c r="D28" s="166" t="s">
        <v>373</v>
      </c>
      <c r="E28" s="167" t="s">
        <v>216</v>
      </c>
      <c r="F28" s="170"/>
      <c r="G28" s="170" t="s">
        <v>637</v>
      </c>
      <c r="H28" s="170" t="s">
        <v>17</v>
      </c>
      <c r="I28" s="171" t="s">
        <v>667</v>
      </c>
      <c r="J28" s="155" t="str">
        <f t="shared" si="0"/>
        <v/>
      </c>
      <c r="K28" s="156">
        <f t="shared" si="1"/>
        <v>0</v>
      </c>
      <c r="L28" s="157" t="str">
        <f>IF(CX21.3!N21&lt;1,"x","")</f>
        <v/>
      </c>
      <c r="M28" s="157" t="str">
        <f>IF(CX21.3!T21&lt;1,"x","")</f>
        <v/>
      </c>
      <c r="N28" s="157" t="str">
        <f>IF(CX21.3!AA21&lt;1,"x","")</f>
        <v/>
      </c>
      <c r="O28" s="157" t="str">
        <f>IF(CX21.3!AL21&lt;1,"x","")</f>
        <v/>
      </c>
      <c r="P28" s="157" t="str">
        <f>IF(CX21.3!AW21&lt;1,"x","")</f>
        <v/>
      </c>
      <c r="Q28" s="157" t="str">
        <f>IF(CX21.3!BH21&lt;1,"x","")</f>
        <v/>
      </c>
      <c r="R28" s="157" t="str">
        <f>IF(CX21.3!BS21&lt;1,"x","")</f>
        <v/>
      </c>
      <c r="S28" s="157" t="str">
        <f>IF(CX21.3!CD21&lt;1,"x","")</f>
        <v/>
      </c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</row>
    <row r="29" spans="1:146" s="152" customFormat="1" ht="18.75" customHeight="1">
      <c r="A29" s="165">
        <v>27</v>
      </c>
      <c r="B29" s="76" t="s">
        <v>317</v>
      </c>
      <c r="C29" s="76" t="s">
        <v>374</v>
      </c>
      <c r="D29" s="166" t="s">
        <v>18</v>
      </c>
      <c r="E29" s="167" t="s">
        <v>193</v>
      </c>
      <c r="F29" s="170"/>
      <c r="G29" s="170" t="s">
        <v>638</v>
      </c>
      <c r="H29" s="170" t="s">
        <v>17</v>
      </c>
      <c r="I29" s="171" t="s">
        <v>649</v>
      </c>
      <c r="J29" s="155" t="str">
        <f t="shared" si="0"/>
        <v/>
      </c>
      <c r="K29" s="156">
        <f t="shared" si="1"/>
        <v>0</v>
      </c>
      <c r="L29" s="157" t="str">
        <f>IF(CX21.3!N22&lt;1,"x","")</f>
        <v/>
      </c>
      <c r="M29" s="157" t="str">
        <f>IF(CX21.3!T22&lt;1,"x","")</f>
        <v/>
      </c>
      <c r="N29" s="157" t="str">
        <f>IF(CX21.3!AA22&lt;1,"x","")</f>
        <v/>
      </c>
      <c r="O29" s="157" t="str">
        <f>IF(CX21.3!AL22&lt;1,"x","")</f>
        <v/>
      </c>
      <c r="P29" s="157" t="str">
        <f>IF(CX21.3!AW22&lt;1,"x","")</f>
        <v/>
      </c>
      <c r="Q29" s="157" t="str">
        <f>IF(CX21.3!BH22&lt;1,"x","")</f>
        <v/>
      </c>
      <c r="R29" s="157" t="str">
        <f>IF(CX21.3!BS22&lt;1,"x","")</f>
        <v/>
      </c>
      <c r="S29" s="157" t="str">
        <f>IF(CX21.3!CD22&lt;1,"x","")</f>
        <v/>
      </c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</row>
    <row r="30" spans="1:146" s="152" customFormat="1" ht="53.25" customHeight="1">
      <c r="A30" s="165">
        <v>28</v>
      </c>
      <c r="B30" s="76" t="s">
        <v>317</v>
      </c>
      <c r="C30" s="76" t="s">
        <v>375</v>
      </c>
      <c r="D30" s="166" t="s">
        <v>376</v>
      </c>
      <c r="E30" s="167" t="s">
        <v>153</v>
      </c>
      <c r="F30" s="170"/>
      <c r="G30" s="170" t="s">
        <v>639</v>
      </c>
      <c r="H30" s="170" t="s">
        <v>17</v>
      </c>
      <c r="I30" s="171" t="s">
        <v>668</v>
      </c>
      <c r="J30" s="155" t="str">
        <f t="shared" si="0"/>
        <v/>
      </c>
      <c r="K30" s="156">
        <f t="shared" si="1"/>
        <v>0</v>
      </c>
      <c r="L30" s="157" t="str">
        <f>IF(CX21.3!N23&lt;1,"x","")</f>
        <v/>
      </c>
      <c r="M30" s="157" t="str">
        <f>IF(CX21.3!T23&lt;1,"x","")</f>
        <v/>
      </c>
      <c r="N30" s="157" t="str">
        <f>IF(CX21.3!AA23&lt;1,"x","")</f>
        <v/>
      </c>
      <c r="O30" s="157" t="str">
        <f>IF(CX21.3!AL23&lt;1,"x","")</f>
        <v/>
      </c>
      <c r="P30" s="157" t="str">
        <f>IF(CX21.3!AW23&lt;1,"x","")</f>
        <v/>
      </c>
      <c r="Q30" s="157" t="str">
        <f>IF(CX21.3!BH23&lt;1,"x","")</f>
        <v/>
      </c>
      <c r="R30" s="157" t="str">
        <f>IF(CX21.3!BS23&lt;1,"x","")</f>
        <v/>
      </c>
      <c r="S30" s="157" t="str">
        <f>IF(CX21.3!CD23&lt;1,"x","")</f>
        <v/>
      </c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</row>
    <row r="31" spans="1:146" s="152" customFormat="1" ht="50.25" customHeight="1">
      <c r="A31" s="165">
        <v>29</v>
      </c>
      <c r="B31" s="76" t="s">
        <v>317</v>
      </c>
      <c r="C31" s="76" t="s">
        <v>377</v>
      </c>
      <c r="D31" s="166" t="s">
        <v>378</v>
      </c>
      <c r="E31" s="167" t="s">
        <v>193</v>
      </c>
      <c r="F31" s="170"/>
      <c r="G31" s="170" t="s">
        <v>640</v>
      </c>
      <c r="H31" s="170" t="s">
        <v>17</v>
      </c>
      <c r="I31" s="171" t="s">
        <v>664</v>
      </c>
      <c r="J31" s="155" t="str">
        <f t="shared" si="0"/>
        <v>GDQP,</v>
      </c>
      <c r="K31" s="156">
        <f t="shared" si="1"/>
        <v>3</v>
      </c>
      <c r="L31" s="157" t="str">
        <f>IF(CX21.3!N24&lt;1,"x","")</f>
        <v/>
      </c>
      <c r="M31" s="157" t="str">
        <f>IF(CX21.3!T24&lt;1,"x","")</f>
        <v>x</v>
      </c>
      <c r="N31" s="157" t="str">
        <f>IF(CX21.3!AA24&lt;1,"x","")</f>
        <v/>
      </c>
      <c r="O31" s="157" t="str">
        <f>IF(CX21.3!AL24&lt;1,"x","")</f>
        <v/>
      </c>
      <c r="P31" s="157" t="str">
        <f>IF(CX21.3!AW24&lt;1,"x","")</f>
        <v/>
      </c>
      <c r="Q31" s="157" t="str">
        <f>IF(CX21.3!BH24&lt;1,"x","")</f>
        <v/>
      </c>
      <c r="R31" s="157" t="str">
        <f>IF(CX21.3!BS24&lt;1,"x","")</f>
        <v/>
      </c>
      <c r="S31" s="157" t="str">
        <f>IF(CX21.3!CD24&lt;1,"x","")</f>
        <v/>
      </c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</row>
    <row r="32" spans="1:146" ht="18.75">
      <c r="A32" s="165">
        <v>30</v>
      </c>
      <c r="B32" s="76" t="s">
        <v>317</v>
      </c>
      <c r="C32" s="76" t="s">
        <v>379</v>
      </c>
      <c r="D32" s="166" t="s">
        <v>380</v>
      </c>
      <c r="E32" s="167" t="s">
        <v>160</v>
      </c>
      <c r="F32" s="170"/>
      <c r="G32" s="170" t="s">
        <v>641</v>
      </c>
      <c r="H32" s="170" t="s">
        <v>17</v>
      </c>
      <c r="I32" s="171" t="s">
        <v>612</v>
      </c>
      <c r="J32" s="155" t="str">
        <f t="shared" si="0"/>
        <v/>
      </c>
      <c r="K32" s="156">
        <f t="shared" si="1"/>
        <v>0</v>
      </c>
      <c r="L32" s="157" t="str">
        <f>IF(CX21.3!N25&lt;1,"x","")</f>
        <v/>
      </c>
      <c r="M32" s="157" t="str">
        <f>IF(CX21.3!T25&lt;1,"x","")</f>
        <v/>
      </c>
      <c r="N32" s="157" t="str">
        <f>IF(CX21.3!AA25&lt;1,"x","")</f>
        <v/>
      </c>
      <c r="O32" s="157" t="str">
        <f>IF(CX21.3!AL25&lt;1,"x","")</f>
        <v/>
      </c>
      <c r="P32" s="157" t="str">
        <f>IF(CX21.3!AW25&lt;1,"x","")</f>
        <v/>
      </c>
      <c r="Q32" s="157" t="str">
        <f>IF(CX21.3!BH25&lt;1,"x","")</f>
        <v/>
      </c>
      <c r="R32" s="157" t="str">
        <f>IF(CX21.3!BS25&lt;1,"x","")</f>
        <v/>
      </c>
      <c r="S32" s="157" t="str">
        <f>IF(CX21.3!CD25&lt;1,"x","")</f>
        <v/>
      </c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</row>
    <row r="33" spans="1:36" ht="18.75">
      <c r="A33" s="165">
        <v>31</v>
      </c>
      <c r="B33" s="76" t="s">
        <v>317</v>
      </c>
      <c r="C33" s="76" t="s">
        <v>381</v>
      </c>
      <c r="D33" s="166" t="s">
        <v>18</v>
      </c>
      <c r="E33" s="167" t="s">
        <v>368</v>
      </c>
      <c r="F33" s="170"/>
      <c r="G33" s="170" t="s">
        <v>642</v>
      </c>
      <c r="H33" s="170" t="s">
        <v>17</v>
      </c>
      <c r="I33" s="171" t="s">
        <v>613</v>
      </c>
      <c r="J33" s="155" t="str">
        <f t="shared" si="0"/>
        <v>GDQP,</v>
      </c>
      <c r="K33" s="156">
        <f t="shared" si="1"/>
        <v>3</v>
      </c>
      <c r="L33" s="157" t="str">
        <f>IF(CX21.3!N26&lt;1,"x","")</f>
        <v/>
      </c>
      <c r="M33" s="157" t="str">
        <f>IF(CX21.3!T26&lt;1,"x","")</f>
        <v>x</v>
      </c>
      <c r="N33" s="157" t="str">
        <f>IF(CX21.3!AA26&lt;1,"x","")</f>
        <v/>
      </c>
      <c r="O33" s="157" t="str">
        <f>IF(CX21.3!AL26&lt;1,"x","")</f>
        <v/>
      </c>
      <c r="P33" s="157" t="str">
        <f>IF(CX21.3!AW26&lt;1,"x","")</f>
        <v/>
      </c>
      <c r="Q33" s="157" t="str">
        <f>IF(CX21.3!BH26&lt;1,"x","")</f>
        <v/>
      </c>
      <c r="R33" s="157" t="str">
        <f>IF(CX21.3!BS26&lt;1,"x","")</f>
        <v/>
      </c>
      <c r="S33" s="157" t="str">
        <f>IF(CX21.3!CD26&lt;1,"x","")</f>
        <v/>
      </c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</row>
    <row r="34" spans="1:36" ht="18.75">
      <c r="A34" s="165">
        <v>32</v>
      </c>
      <c r="B34" s="76" t="s">
        <v>317</v>
      </c>
      <c r="C34" s="76" t="s">
        <v>382</v>
      </c>
      <c r="D34" s="166" t="s">
        <v>325</v>
      </c>
      <c r="E34" s="167" t="s">
        <v>67</v>
      </c>
      <c r="F34" s="170"/>
      <c r="G34" s="170" t="s">
        <v>643</v>
      </c>
      <c r="H34" s="170" t="s">
        <v>17</v>
      </c>
      <c r="I34" s="171" t="s">
        <v>669</v>
      </c>
      <c r="J34" s="155" t="str">
        <f t="shared" si="0"/>
        <v/>
      </c>
      <c r="K34" s="156">
        <f t="shared" si="1"/>
        <v>0</v>
      </c>
      <c r="L34" s="157" t="str">
        <f>IF(CX21.3!N27&lt;1,"x","")</f>
        <v/>
      </c>
      <c r="M34" s="157" t="str">
        <f>IF(CX21.3!T27&lt;1,"x","")</f>
        <v/>
      </c>
      <c r="N34" s="157" t="str">
        <f>IF(CX21.3!AA27&lt;1,"x","")</f>
        <v/>
      </c>
      <c r="O34" s="157" t="str">
        <f>IF(CX21.3!AL27&lt;1,"x","")</f>
        <v/>
      </c>
      <c r="P34" s="157" t="str">
        <f>IF(CX21.3!AW27&lt;1,"x","")</f>
        <v/>
      </c>
      <c r="Q34" s="157" t="str">
        <f>IF(CX21.3!BH27&lt;1,"x","")</f>
        <v/>
      </c>
      <c r="R34" s="157" t="str">
        <f>IF(CX21.3!BS27&lt;1,"x","")</f>
        <v/>
      </c>
      <c r="S34" s="157" t="str">
        <f>IF(CX21.3!CD27&lt;1,"x","")</f>
        <v/>
      </c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</row>
    <row r="35" spans="1:36" ht="18.75">
      <c r="A35" s="165">
        <v>33</v>
      </c>
      <c r="B35" s="76" t="s">
        <v>317</v>
      </c>
      <c r="C35" s="76" t="s">
        <v>385</v>
      </c>
      <c r="D35" s="166" t="s">
        <v>386</v>
      </c>
      <c r="E35" s="167" t="s">
        <v>71</v>
      </c>
      <c r="F35" s="172"/>
      <c r="G35" s="170" t="s">
        <v>644</v>
      </c>
      <c r="H35" s="170" t="s">
        <v>17</v>
      </c>
      <c r="I35" s="171" t="s">
        <v>670</v>
      </c>
      <c r="J35" s="155" t="str">
        <f t="shared" si="0"/>
        <v>GDTC,</v>
      </c>
      <c r="K35" s="156">
        <f t="shared" si="1"/>
        <v>2</v>
      </c>
      <c r="L35" s="157" t="str">
        <f>IF(CX21.3!N28&lt;1,"x","")</f>
        <v>x</v>
      </c>
      <c r="M35" s="157" t="str">
        <f>IF(CX21.3!T28&lt;1,"x","")</f>
        <v/>
      </c>
      <c r="N35" s="157" t="str">
        <f>IF(CX21.3!AA28&lt;1,"x","")</f>
        <v/>
      </c>
      <c r="O35" s="157" t="str">
        <f>IF(CX21.3!AL28&lt;1,"x","")</f>
        <v/>
      </c>
      <c r="P35" s="157" t="str">
        <f>IF(CX21.3!AW28&lt;1,"x","")</f>
        <v/>
      </c>
      <c r="Q35" s="157" t="str">
        <f>IF(CX21.3!BH28&lt;1,"x","")</f>
        <v/>
      </c>
      <c r="R35" s="157" t="str">
        <f>IF(CX21.3!BS28&lt;1,"x","")</f>
        <v/>
      </c>
      <c r="S35" s="157" t="str">
        <f>IF(CX21.3!CD28&lt;1,"x","")</f>
        <v/>
      </c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</row>
    <row r="36" spans="1:36" ht="18.75">
      <c r="A36" s="165">
        <v>34</v>
      </c>
      <c r="B36" s="76" t="s">
        <v>317</v>
      </c>
      <c r="C36" s="76" t="s">
        <v>387</v>
      </c>
      <c r="D36" s="166" t="s">
        <v>388</v>
      </c>
      <c r="E36" s="167" t="s">
        <v>316</v>
      </c>
      <c r="F36" s="172"/>
      <c r="G36" s="170" t="s">
        <v>645</v>
      </c>
      <c r="H36" s="170" t="s">
        <v>17</v>
      </c>
      <c r="I36" s="171" t="s">
        <v>544</v>
      </c>
      <c r="J36" s="155" t="str">
        <f t="shared" si="0"/>
        <v>GDTC,</v>
      </c>
      <c r="K36" s="156">
        <f t="shared" si="1"/>
        <v>2</v>
      </c>
      <c r="L36" s="157" t="str">
        <f>IF(CX21.3!N29&lt;1,"x","")</f>
        <v>x</v>
      </c>
      <c r="M36" s="157" t="str">
        <f>IF(CX21.3!T29&lt;1,"x","")</f>
        <v/>
      </c>
      <c r="N36" s="157" t="str">
        <f>IF(CX21.3!AA29&lt;1,"x","")</f>
        <v/>
      </c>
      <c r="O36" s="157" t="str">
        <f>IF(CX21.3!AL29&lt;1,"x","")</f>
        <v/>
      </c>
      <c r="P36" s="157" t="str">
        <f>IF(CX21.3!AW29&lt;1,"x","")</f>
        <v/>
      </c>
      <c r="Q36" s="157" t="str">
        <f>IF(CX21.3!BH29&lt;1,"x","")</f>
        <v/>
      </c>
      <c r="R36" s="157" t="str">
        <f>IF(CX21.3!BS29&lt;1,"x","")</f>
        <v/>
      </c>
      <c r="S36" s="157" t="str">
        <f>IF(CX21.3!CD29&lt;1,"x","")</f>
        <v/>
      </c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</row>
    <row r="37" spans="1:36" ht="18.75">
      <c r="A37" s="165">
        <v>35</v>
      </c>
      <c r="B37" s="76" t="s">
        <v>317</v>
      </c>
      <c r="C37" s="76" t="s">
        <v>389</v>
      </c>
      <c r="D37" s="166" t="s">
        <v>390</v>
      </c>
      <c r="E37" s="167" t="s">
        <v>391</v>
      </c>
      <c r="F37" s="172"/>
      <c r="G37" s="170" t="s">
        <v>646</v>
      </c>
      <c r="H37" s="170" t="s">
        <v>17</v>
      </c>
      <c r="I37" s="171" t="s">
        <v>671</v>
      </c>
      <c r="J37" s="155" t="str">
        <f t="shared" si="0"/>
        <v>GDTC,</v>
      </c>
      <c r="K37" s="156">
        <f t="shared" si="1"/>
        <v>2</v>
      </c>
      <c r="L37" s="157" t="str">
        <f>IF(CX21.3!N30&lt;1,"x","")</f>
        <v>x</v>
      </c>
      <c r="M37" s="157" t="str">
        <f>IF(CX21.3!T30&lt;1,"x","")</f>
        <v/>
      </c>
      <c r="N37" s="157" t="str">
        <f>IF(CX21.3!AA30&lt;1,"x","")</f>
        <v/>
      </c>
      <c r="O37" s="157" t="str">
        <f>IF(CX21.3!AL30&lt;1,"x","")</f>
        <v/>
      </c>
      <c r="P37" s="157" t="str">
        <f>IF(CX21.3!AW30&lt;1,"x","")</f>
        <v/>
      </c>
      <c r="Q37" s="157" t="str">
        <f>IF(CX21.3!BH30&lt;1,"x","")</f>
        <v/>
      </c>
      <c r="R37" s="157" t="str">
        <f>IF(CX21.3!BS30&lt;1,"x","")</f>
        <v/>
      </c>
      <c r="S37" s="157" t="str">
        <f>IF(CX21.3!CD30&lt;1,"x","")</f>
        <v/>
      </c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</row>
    <row r="38" spans="1:36" ht="18.75">
      <c r="A38" s="165">
        <v>36</v>
      </c>
      <c r="B38" s="76" t="s">
        <v>317</v>
      </c>
      <c r="C38" s="76" t="s">
        <v>405</v>
      </c>
      <c r="D38" s="166" t="s">
        <v>360</v>
      </c>
      <c r="E38" s="167" t="s">
        <v>296</v>
      </c>
      <c r="F38" s="170"/>
      <c r="G38" s="170" t="s">
        <v>647</v>
      </c>
      <c r="H38" s="170" t="s">
        <v>17</v>
      </c>
      <c r="I38" s="171" t="s">
        <v>672</v>
      </c>
      <c r="J38" s="155" t="str">
        <f t="shared" si="0"/>
        <v>GDTC,</v>
      </c>
      <c r="K38" s="156">
        <f t="shared" si="1"/>
        <v>2</v>
      </c>
      <c r="L38" s="157" t="str">
        <f>IF(CX21.3!N31&lt;1,"x","")</f>
        <v>x</v>
      </c>
      <c r="M38" s="157" t="str">
        <f>IF(CX21.3!T31&lt;1,"x","")</f>
        <v/>
      </c>
      <c r="N38" s="157" t="str">
        <f>IF(CX21.3!AA31&lt;1,"x","")</f>
        <v/>
      </c>
      <c r="O38" s="157" t="str">
        <f>IF(CX21.3!AL31&lt;1,"x","")</f>
        <v/>
      </c>
      <c r="P38" s="157" t="str">
        <f>IF(CX21.3!AW31&lt;1,"x","")</f>
        <v/>
      </c>
      <c r="Q38" s="157" t="str">
        <f>IF(CX21.3!BH31&lt;1,"x","")</f>
        <v/>
      </c>
      <c r="R38" s="157" t="str">
        <f>IF(CX21.3!BS31&lt;1,"x","")</f>
        <v/>
      </c>
      <c r="S38" s="157" t="str">
        <f>IF(CX21.3!CD31&lt;1,"x","")</f>
        <v/>
      </c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</row>
    <row r="39" spans="1:36" ht="18.75">
      <c r="A39" s="165">
        <v>37</v>
      </c>
      <c r="B39" s="76" t="s">
        <v>317</v>
      </c>
      <c r="C39" s="76" t="s">
        <v>464</v>
      </c>
      <c r="D39" s="166" t="s">
        <v>465</v>
      </c>
      <c r="E39" s="167" t="s">
        <v>285</v>
      </c>
      <c r="F39" s="170"/>
      <c r="G39" s="170" t="s">
        <v>648</v>
      </c>
      <c r="H39" s="170" t="s">
        <v>17</v>
      </c>
      <c r="I39" s="171" t="s">
        <v>612</v>
      </c>
      <c r="J39" s="155" t="str">
        <f t="shared" si="0"/>
        <v>GDTC,</v>
      </c>
      <c r="K39" s="156">
        <f t="shared" si="1"/>
        <v>2</v>
      </c>
      <c r="L39" s="157" t="str">
        <f>IF(CX21.3!N32&lt;1,"x","")</f>
        <v>x</v>
      </c>
      <c r="M39" s="157" t="str">
        <f>IF(CX21.3!T32&lt;1,"x","")</f>
        <v/>
      </c>
      <c r="N39" s="157" t="str">
        <f>IF(CX21.3!AA32&lt;1,"x","")</f>
        <v/>
      </c>
      <c r="O39" s="157" t="str">
        <f>IF(CX21.3!AL32&lt;1,"x","")</f>
        <v/>
      </c>
      <c r="P39" s="157" t="str">
        <f>IF(CX21.3!AW32&lt;1,"x","")</f>
        <v/>
      </c>
      <c r="Q39" s="157" t="str">
        <f>IF(CX21.3!BH32&lt;1,"x","")</f>
        <v/>
      </c>
      <c r="R39" s="157" t="str">
        <f>IF(CX21.3!BS32&lt;1,"x","")</f>
        <v/>
      </c>
      <c r="S39" s="157" t="str">
        <f>IF(CX21.3!CD32&lt;1,"x","")</f>
        <v/>
      </c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</row>
    <row r="40" spans="1:36" ht="18.75">
      <c r="A40" s="165">
        <v>38</v>
      </c>
      <c r="B40" s="76" t="s">
        <v>317</v>
      </c>
      <c r="C40" s="76" t="s">
        <v>732</v>
      </c>
      <c r="D40" s="166" t="s">
        <v>733</v>
      </c>
      <c r="E40" s="167" t="s">
        <v>17</v>
      </c>
      <c r="F40" s="170" t="s">
        <v>735</v>
      </c>
      <c r="G40" s="170" t="s">
        <v>625</v>
      </c>
      <c r="H40" s="170" t="s">
        <v>17</v>
      </c>
      <c r="I40" s="171" t="s">
        <v>734</v>
      </c>
      <c r="J40" s="155" t="str">
        <f t="shared" si="0"/>
        <v>Vẽ xây dựng,</v>
      </c>
      <c r="K40" s="156">
        <f t="shared" si="1"/>
        <v>3</v>
      </c>
      <c r="L40" s="157" t="str">
        <f>IF(CX21.3!N33&lt;1,"x","")</f>
        <v/>
      </c>
      <c r="M40" s="157" t="str">
        <f>IF(CX21.3!T33&lt;1,"x","")</f>
        <v/>
      </c>
      <c r="N40" s="157" t="str">
        <f>IF(CX21.3!AA33&lt;1,"x","")</f>
        <v/>
      </c>
      <c r="O40" s="157" t="str">
        <f>IF(CX21.3!AL33&lt;1,"x","")</f>
        <v/>
      </c>
      <c r="P40" s="157" t="str">
        <f>IF(CX21.3!AW33&lt;1,"x","")</f>
        <v/>
      </c>
      <c r="Q40" s="157" t="str">
        <f>IF(CX21.3!BH33&lt;1,"x","")</f>
        <v>x</v>
      </c>
      <c r="R40" s="157" t="str">
        <f>IF(CX21.3!BS33&lt;1,"x","")</f>
        <v/>
      </c>
      <c r="S40" s="157" t="str">
        <f>IF(CX21.3!CD33&lt;1,"x","")</f>
        <v/>
      </c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</row>
    <row r="41" spans="1:36" ht="18.75">
      <c r="A41" s="147"/>
      <c r="B41" s="147"/>
      <c r="C41" s="143"/>
      <c r="D41" s="148"/>
      <c r="E41" s="149"/>
      <c r="F41" s="149"/>
      <c r="G41" s="150"/>
      <c r="H41" s="153"/>
      <c r="I41" s="151"/>
      <c r="J41" s="138"/>
      <c r="K41" s="139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</row>
    <row r="42" spans="1:36" ht="18.75">
      <c r="A42" s="147"/>
      <c r="B42" s="147"/>
      <c r="C42" s="143"/>
      <c r="D42" s="148"/>
      <c r="E42" s="149"/>
      <c r="F42" s="149"/>
      <c r="G42" s="150"/>
      <c r="H42" s="153"/>
      <c r="I42" s="151"/>
      <c r="J42" s="138"/>
      <c r="K42" s="139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</row>
    <row r="43" spans="1:36" ht="18.75">
      <c r="A43" s="147"/>
      <c r="B43" s="147"/>
      <c r="C43" s="143"/>
      <c r="D43" s="148"/>
      <c r="E43" s="149"/>
      <c r="F43" s="149"/>
      <c r="G43" s="150"/>
      <c r="H43" s="153"/>
      <c r="I43" s="151"/>
      <c r="J43" s="138"/>
      <c r="K43" s="139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</row>
    <row r="44" spans="1:36" ht="18.75">
      <c r="A44" s="147"/>
      <c r="B44" s="147"/>
      <c r="C44" s="143"/>
      <c r="D44" s="148"/>
      <c r="E44" s="149"/>
      <c r="F44" s="149"/>
      <c r="G44" s="150"/>
      <c r="H44" s="153"/>
      <c r="I44" s="151"/>
      <c r="J44" s="138"/>
      <c r="K44" s="139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</row>
    <row r="45" spans="1:36" ht="18.75">
      <c r="A45" s="147"/>
      <c r="B45" s="147"/>
      <c r="C45" s="143"/>
      <c r="D45" s="148"/>
      <c r="E45" s="149"/>
      <c r="F45" s="149"/>
      <c r="G45" s="150"/>
      <c r="H45" s="153"/>
      <c r="I45" s="151"/>
      <c r="J45" s="138"/>
      <c r="K45" s="139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</row>
    <row r="46" spans="1:36" ht="18.75">
      <c r="A46" s="147"/>
      <c r="B46" s="147"/>
      <c r="C46" s="143"/>
      <c r="D46" s="148"/>
      <c r="E46" s="149"/>
      <c r="F46" s="149"/>
      <c r="G46" s="150"/>
      <c r="H46" s="153"/>
      <c r="I46" s="151"/>
      <c r="J46" s="138"/>
      <c r="K46" s="139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</row>
    <row r="47" spans="1:36" ht="18.75">
      <c r="A47" s="147"/>
      <c r="B47" s="147"/>
      <c r="C47" s="143"/>
      <c r="D47" s="148"/>
      <c r="E47" s="149"/>
      <c r="F47" s="149"/>
      <c r="G47" s="150"/>
      <c r="H47" s="153"/>
      <c r="I47" s="151"/>
      <c r="J47" s="138"/>
      <c r="K47" s="139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</row>
    <row r="48" spans="1:36" ht="18.75">
      <c r="A48" s="147"/>
      <c r="B48" s="147"/>
      <c r="C48" s="143"/>
      <c r="D48" s="148"/>
      <c r="E48" s="149"/>
      <c r="F48" s="149"/>
      <c r="G48" s="150"/>
      <c r="H48" s="153"/>
      <c r="I48" s="151"/>
      <c r="J48" s="138"/>
      <c r="K48" s="139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</row>
    <row r="49" spans="1:36" ht="18.75">
      <c r="A49" s="147"/>
      <c r="B49" s="147"/>
      <c r="C49" s="143"/>
      <c r="D49" s="148"/>
      <c r="E49" s="149"/>
      <c r="F49" s="149"/>
      <c r="G49" s="150"/>
      <c r="H49" s="153"/>
      <c r="I49" s="151"/>
      <c r="J49" s="138"/>
      <c r="K49" s="139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</row>
    <row r="50" spans="1:36" ht="18.75">
      <c r="A50" s="147"/>
      <c r="B50" s="147"/>
      <c r="C50" s="143"/>
      <c r="D50" s="148"/>
      <c r="E50" s="149"/>
      <c r="F50" s="149"/>
      <c r="G50" s="150"/>
      <c r="H50" s="153"/>
      <c r="I50" s="151"/>
      <c r="J50" s="138"/>
      <c r="K50" s="139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</row>
    <row r="51" spans="1:36" ht="18.75">
      <c r="A51" s="147"/>
      <c r="B51" s="147"/>
      <c r="C51" s="143"/>
      <c r="D51" s="148"/>
      <c r="E51" s="149"/>
      <c r="F51" s="149"/>
      <c r="G51" s="150"/>
      <c r="H51" s="153"/>
      <c r="I51" s="151"/>
      <c r="J51" s="138"/>
      <c r="K51" s="139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</row>
    <row r="52" spans="1:36" ht="18.75">
      <c r="A52" s="147"/>
      <c r="B52" s="147"/>
      <c r="C52" s="143"/>
      <c r="D52" s="148"/>
      <c r="E52" s="149"/>
      <c r="F52" s="149"/>
      <c r="G52" s="150"/>
      <c r="H52" s="153"/>
      <c r="I52" s="151"/>
      <c r="J52" s="138"/>
      <c r="K52" s="139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</row>
    <row r="53" spans="1:36" ht="18.75">
      <c r="A53" s="147"/>
      <c r="B53" s="147"/>
      <c r="C53" s="143"/>
      <c r="D53" s="148"/>
      <c r="E53" s="149"/>
      <c r="F53" s="149"/>
      <c r="G53" s="150"/>
      <c r="H53" s="153"/>
      <c r="I53" s="151"/>
      <c r="J53" s="138"/>
      <c r="K53" s="139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</row>
  </sheetData>
  <conditionalFormatting sqref="L3:AK34 L32:AJ53 L4:S40">
    <cfRule type="cellIs" dxfId="11" priority="4" stopIfTrue="1" operator="lessThan">
      <formula>4.95</formula>
    </cfRule>
    <cfRule type="cellIs" dxfId="10" priority="5" stopIfTrue="1" operator="lessThan">
      <formula>4.95</formula>
    </cfRule>
    <cfRule type="cellIs" dxfId="9" priority="6" stopIfTrue="1" operator="lessThan">
      <formula>4.95</formula>
    </cfRule>
  </conditionalFormatting>
  <conditionalFormatting sqref="M2:M34 N3:AK34 M32:AJ53 M4:S40 L3:L53">
    <cfRule type="cellIs" dxfId="8" priority="3" stopIfTrue="1" operator="lessThan">
      <formula>4.95</formula>
    </cfRule>
  </conditionalFormatting>
  <conditionalFormatting sqref="AB3:AH3 AI2:AK3 N569:O65447 N4:AK34 N2:AA3 N32:AJ53 N4:S40">
    <cfRule type="cellIs" dxfId="7" priority="2" operator="lessThan">
      <formula>3.95</formula>
    </cfRule>
  </conditionalFormatting>
  <conditionalFormatting sqref="L36:AK36">
    <cfRule type="cellIs" dxfId="6" priority="1" operator="lessThan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CX21</vt:lpstr>
      <vt:lpstr>CK9</vt:lpstr>
      <vt:lpstr>CX21.1</vt:lpstr>
      <vt:lpstr>CX21.2</vt:lpstr>
      <vt:lpstr>CX21.3</vt:lpstr>
      <vt:lpstr>CX21.4</vt:lpstr>
      <vt:lpstr>Nợ môn CX21.1</vt:lpstr>
      <vt:lpstr>Nợ môn CX21.2</vt:lpstr>
      <vt:lpstr>Nợ môn CX21.3</vt:lpstr>
      <vt:lpstr>Nợ môn CX21.4</vt:lpstr>
      <vt:lpstr>Sheet1</vt:lpstr>
      <vt:lpstr>'CX21'!Print_Titles</vt:lpstr>
      <vt:lpstr>CX21.1!Print_Titles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hoa.ndhp</cp:lastModifiedBy>
  <cp:lastPrinted>2021-04-08T06:51:35Z</cp:lastPrinted>
  <dcterms:created xsi:type="dcterms:W3CDTF">1996-10-14T23:33:28Z</dcterms:created>
  <dcterms:modified xsi:type="dcterms:W3CDTF">2022-01-24T11:46:08Z</dcterms:modified>
</cp:coreProperties>
</file>